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'Sheet1'!$A$1:$M$78</definedName>
  </definedNames>
  <calcPr fullCalcOnLoad="1"/>
</workbook>
</file>

<file path=xl/sharedStrings.xml><?xml version="1.0" encoding="utf-8"?>
<sst xmlns="http://schemas.openxmlformats.org/spreadsheetml/2006/main" count="46" uniqueCount="40">
  <si>
    <t>土地利用別面積集計表</t>
  </si>
  <si>
    <t>区分</t>
  </si>
  <si>
    <t>土地利用の形態の細区分</t>
  </si>
  <si>
    <t>流出係数</t>
  </si>
  <si>
    <t>行為前
集水面積
（ｈａ）</t>
  </si>
  <si>
    <t>行為後
集水面積
（ｈａ）</t>
  </si>
  <si>
    <t>宅地</t>
  </si>
  <si>
    <t>池沼</t>
  </si>
  <si>
    <t>水路</t>
  </si>
  <si>
    <t>第
１
号
関
連</t>
  </si>
  <si>
    <t>宅
地
等
に
該
当
す
る
土
地</t>
  </si>
  <si>
    <t>第
２
号
関
連</t>
  </si>
  <si>
    <t>第
３
号
関
連</t>
  </si>
  <si>
    <t>山地</t>
  </si>
  <si>
    <t>宅
地
等
以
外
の
土
地</t>
  </si>
  <si>
    <t>（様式Ａ）</t>
  </si>
  <si>
    <t>合計</t>
  </si>
  <si>
    <t>合成流出係数</t>
  </si>
  <si>
    <t>ため池</t>
  </si>
  <si>
    <r>
      <t xml:space="preserve"> 　③雨水浸透阻害行為
 　　 の該当面積(m2)
</t>
    </r>
    <r>
      <rPr>
        <sz val="9"/>
        <rFont val="ＭＳ Ｐゴシック"/>
        <family val="3"/>
      </rPr>
      <t>1･2号関連：②の中段+下段
3号関連   ：②の下段</t>
    </r>
  </si>
  <si>
    <t>不浸透法面
(流出係数=1.00)</t>
  </si>
  <si>
    <t>植生法面
(流出係数=0.40)</t>
  </si>
  <si>
    <t>飛行場
（法面を有しないものに限る。）</t>
  </si>
  <si>
    <t>鉄道道路
（法面を有しないものに限る。）</t>
  </si>
  <si>
    <t>鉄道道路
（法面を有するもの
　に限る。）</t>
  </si>
  <si>
    <t>道路
（法面を有しないものに限る。）</t>
  </si>
  <si>
    <t>道路
（法面を有するもの
　に限る。）</t>
  </si>
  <si>
    <t>飛行場
（法面を有するもの
　に限る。）</t>
  </si>
  <si>
    <t>上記以外の土地
(流出係数=0.90)</t>
  </si>
  <si>
    <t xml:space="preserve">①現況土地
利用面積（m2)
</t>
  </si>
  <si>
    <t>林地、耕地、原野、その他ローラー
その他これらに類する建設機械を
用いて締め固められていない土地</t>
  </si>
  <si>
    <t>人工的に造成され植生に覆われた
法面</t>
  </si>
  <si>
    <t>コンクリート等の不浸透性材料に
より舗装された土地
（法面を除く。）</t>
  </si>
  <si>
    <t>コンクリート等の不浸透性材料に
より覆われた法面</t>
  </si>
  <si>
    <t>運動場その他これに類する施設
（雨水を排除するための排水施設
　を伴うものに限る）</t>
  </si>
  <si>
    <t>ゴルフ場
（雨水を排除するための排水施設
　を伴うものに限る）</t>
  </si>
  <si>
    <t>ローラーその他これに類する建設
機械を用いて締め固められた土地</t>
  </si>
  <si>
    <t>↑
上記面積が500m2以上
の場合、許可申請対象</t>
  </si>
  <si>
    <r>
      <t xml:space="preserve">②計画土地利用面積（m2)
</t>
    </r>
    <r>
      <rPr>
        <sz val="9"/>
        <rFont val="ＭＳ Ｐゴシック"/>
        <family val="3"/>
      </rPr>
      <t>上段：現況が１号及び2号関連　
中段：現況が3号関連
下段：現況が1～3号関連以外</t>
    </r>
  </si>
  <si>
    <t>エラーチェック→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</si>
</sst>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 diagonalDown="1">
      <left style="thin"/>
      <right style="thin"/>
      <top style="thin"/>
      <bottom style="medium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hair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 style="thin"/>
      <top style="thin"/>
      <bottom style="medium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 style="medium"/>
      <bottom>
        <color indexed="63"/>
      </bottom>
      <diagonal style="thin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dashed"/>
      <bottom style="hair"/>
    </border>
    <border>
      <left>
        <color indexed="63"/>
      </left>
      <right style="thin"/>
      <top style="dashed"/>
      <bottom style="hair"/>
    </border>
    <border>
      <left style="thin"/>
      <right>
        <color indexed="63"/>
      </right>
      <top style="hair"/>
      <bottom style="dashed"/>
    </border>
    <border>
      <left>
        <color indexed="63"/>
      </left>
      <right style="thin"/>
      <top style="hair"/>
      <bottom style="dashed"/>
    </border>
    <border>
      <left>
        <color indexed="63"/>
      </left>
      <right style="thin"/>
      <top style="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4" xfId="0" applyFont="1" applyBorder="1" applyAlignment="1">
      <alignment vertical="center"/>
    </xf>
    <xf numFmtId="177" fontId="5" fillId="0" borderId="5" xfId="0" applyNumberFormat="1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78" fontId="2" fillId="0" borderId="8" xfId="0" applyNumberFormat="1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77" fontId="2" fillId="0" borderId="21" xfId="0" applyNumberFormat="1" applyFont="1" applyFill="1" applyBorder="1" applyAlignment="1">
      <alignment horizontal="center" vertical="center"/>
    </xf>
    <xf numFmtId="177" fontId="2" fillId="0" borderId="7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178" fontId="2" fillId="0" borderId="29" xfId="0" applyNumberFormat="1" applyFont="1" applyFill="1" applyBorder="1" applyAlignment="1">
      <alignment horizontal="center" vertical="center"/>
    </xf>
    <xf numFmtId="178" fontId="2" fillId="0" borderId="30" xfId="0" applyNumberFormat="1" applyFont="1" applyFill="1" applyBorder="1" applyAlignment="1">
      <alignment horizontal="center" vertical="center"/>
    </xf>
    <xf numFmtId="178" fontId="2" fillId="0" borderId="31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178" fontId="2" fillId="0" borderId="36" xfId="0" applyNumberFormat="1" applyFont="1" applyFill="1" applyBorder="1" applyAlignment="1">
      <alignment horizontal="center" vertical="center"/>
    </xf>
    <xf numFmtId="178" fontId="2" fillId="0" borderId="21" xfId="0" applyNumberFormat="1" applyFont="1" applyFill="1" applyBorder="1" applyAlignment="1">
      <alignment horizontal="center" vertical="center"/>
    </xf>
    <xf numFmtId="178" fontId="2" fillId="0" borderId="7" xfId="0" applyNumberFormat="1" applyFont="1" applyFill="1" applyBorder="1" applyAlignment="1">
      <alignment horizontal="center" vertical="center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>
      <alignment vertical="center" wrapText="1"/>
    </xf>
    <xf numFmtId="0" fontId="2" fillId="2" borderId="38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center" vertical="center"/>
      <protection locked="0"/>
    </xf>
    <xf numFmtId="177" fontId="2" fillId="0" borderId="8" xfId="0" applyNumberFormat="1" applyFont="1" applyFill="1" applyBorder="1" applyAlignment="1">
      <alignment horizontal="center" vertical="center"/>
    </xf>
    <xf numFmtId="178" fontId="2" fillId="0" borderId="8" xfId="0" applyNumberFormat="1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>
      <alignment horizontal="center" vertical="center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2" borderId="41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177" fontId="2" fillId="0" borderId="36" xfId="0" applyNumberFormat="1" applyFont="1" applyFill="1" applyBorder="1" applyAlignment="1">
      <alignment horizontal="center" vertical="center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2" borderId="53" xfId="0" applyFont="1" applyFill="1" applyBorder="1" applyAlignment="1">
      <alignment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2" borderId="56" xfId="0" applyFont="1" applyFill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63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 wrapText="1"/>
    </xf>
    <xf numFmtId="0" fontId="2" fillId="2" borderId="71" xfId="0" applyFont="1" applyFill="1" applyBorder="1" applyAlignment="1">
      <alignment vertical="center" wrapText="1"/>
    </xf>
    <xf numFmtId="0" fontId="2" fillId="2" borderId="72" xfId="0" applyFont="1" applyFill="1" applyBorder="1" applyAlignment="1">
      <alignment vertical="center" wrapText="1"/>
    </xf>
    <xf numFmtId="0" fontId="2" fillId="2" borderId="73" xfId="0" applyFont="1" applyFill="1" applyBorder="1" applyAlignment="1">
      <alignment horizontal="center" vertical="center"/>
    </xf>
    <xf numFmtId="0" fontId="2" fillId="2" borderId="72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vertical="center"/>
    </xf>
    <xf numFmtId="0" fontId="2" fillId="2" borderId="72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66</xdr:row>
      <xdr:rowOff>0</xdr:rowOff>
    </xdr:from>
    <xdr:ext cx="361950" cy="1609725"/>
    <xdr:sp>
      <xdr:nvSpPr>
        <xdr:cNvPr id="1" name="TextBox 1"/>
        <xdr:cNvSpPr txBox="1">
          <a:spLocks noChangeArrowheads="1"/>
        </xdr:cNvSpPr>
      </xdr:nvSpPr>
      <xdr:spPr>
        <a:xfrm>
          <a:off x="361950" y="10839450"/>
          <a:ext cx="36195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上記第１号から第３号に
掲げる土地以外の土地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9"/>
  <sheetViews>
    <sheetView showZeros="0" tabSelected="1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F10" sqref="F10:F12"/>
    </sheetView>
  </sheetViews>
  <sheetFormatPr defaultColWidth="9.00390625" defaultRowHeight="51" customHeight="1"/>
  <cols>
    <col min="1" max="1" width="0.6171875" style="1" customWidth="1"/>
    <col min="2" max="2" width="3.625" style="1" customWidth="1"/>
    <col min="3" max="3" width="5.125" style="1" customWidth="1"/>
    <col min="4" max="4" width="16.25390625" style="1" customWidth="1"/>
    <col min="5" max="5" width="13.375" style="1" customWidth="1"/>
    <col min="6" max="6" width="12.625" style="1" customWidth="1"/>
    <col min="7" max="7" width="12.75390625" style="1" customWidth="1"/>
    <col min="8" max="8" width="8.625" style="1" customWidth="1"/>
    <col min="9" max="9" width="19.50390625" style="1" customWidth="1"/>
    <col min="10" max="10" width="8.125" style="1" bestFit="1" customWidth="1"/>
    <col min="11" max="11" width="8.25390625" style="1" bestFit="1" customWidth="1"/>
    <col min="12" max="12" width="8.625" style="1" bestFit="1" customWidth="1"/>
    <col min="13" max="13" width="0.37109375" style="1" customWidth="1"/>
    <col min="14" max="16384" width="9.00390625" style="1" customWidth="1"/>
  </cols>
  <sheetData>
    <row r="1" ht="14.25" thickBot="1">
      <c r="L1" s="8" t="s">
        <v>15</v>
      </c>
    </row>
    <row r="2" spans="2:11" ht="20.25" customHeight="1" thickBot="1">
      <c r="B2" s="7" t="s">
        <v>0</v>
      </c>
      <c r="F2" s="20" t="s">
        <v>39</v>
      </c>
      <c r="G2" s="123" t="str">
        <f>IF(F76=0,"計画土地利用面積が正しく入力されていないと、ここにエラーメッセージがでます",IF(F76=G76,IF(G4+G7+G10+G13+G16+G19+G22+G25+G28+G31+G34+G37+G40+G43+G46+G49+G52+G55+G58+G61+G64+G67+G70+G73=SUM(F4:F57),IF(G5+G8+G11+G14+G17+G20+G23+G26+G29+G32+G35+G38+G41+G44+G47+G50+G53+G56+G59+G62+G65+G68+G71+G74=SUM(F58:F66),IF(G6+G9+G12+G15+G18+G21+G24+G27+G30+G33+G36+G39+G42+G45+G48+G51+G54+G57+G60+G63+G66+G69+G72+G75=SUM(F67:F75),"OK","計画土地利用面積の「下段」の入力に誤りがあります"),"計画土地利用面積の「中段」の入力に誤りがあります"),"計画土地利用面積の「上段」の入力に誤りがあります"),"現況土地利用面積と計画土地利用面積に差があります"))</f>
        <v>計画土地利用面積が正しく入力されていないと、ここにエラーメッセージがでます</v>
      </c>
      <c r="H2" s="124"/>
      <c r="I2" s="124"/>
      <c r="J2" s="124"/>
      <c r="K2" s="125"/>
    </row>
    <row r="3" spans="2:12" s="2" customFormat="1" ht="63" customHeight="1" thickBot="1">
      <c r="B3" s="132" t="s">
        <v>1</v>
      </c>
      <c r="C3" s="133"/>
      <c r="D3" s="134" t="s">
        <v>2</v>
      </c>
      <c r="E3" s="135"/>
      <c r="F3" s="4" t="s">
        <v>29</v>
      </c>
      <c r="G3" s="130" t="s">
        <v>38</v>
      </c>
      <c r="H3" s="131"/>
      <c r="I3" s="15" t="s">
        <v>19</v>
      </c>
      <c r="J3" s="3" t="s">
        <v>3</v>
      </c>
      <c r="K3" s="4" t="s">
        <v>4</v>
      </c>
      <c r="L3" s="5" t="s">
        <v>5</v>
      </c>
    </row>
    <row r="4" spans="2:12" ht="12" customHeight="1" thickTop="1">
      <c r="B4" s="98" t="s">
        <v>10</v>
      </c>
      <c r="C4" s="100" t="s">
        <v>9</v>
      </c>
      <c r="D4" s="104" t="s">
        <v>6</v>
      </c>
      <c r="E4" s="105"/>
      <c r="F4" s="110"/>
      <c r="G4" s="62"/>
      <c r="H4" s="63"/>
      <c r="I4" s="67">
        <f>G5+G6</f>
        <v>0</v>
      </c>
      <c r="J4" s="30">
        <v>0.9</v>
      </c>
      <c r="K4" s="49">
        <f>F4/10000</f>
        <v>0</v>
      </c>
      <c r="L4" s="42">
        <f>(G4+G5+G6)/10000</f>
        <v>0</v>
      </c>
    </row>
    <row r="5" spans="2:12" ht="12" customHeight="1">
      <c r="B5" s="98"/>
      <c r="C5" s="100"/>
      <c r="D5" s="104"/>
      <c r="E5" s="105"/>
      <c r="F5" s="52"/>
      <c r="G5" s="44"/>
      <c r="H5" s="45"/>
      <c r="I5" s="67"/>
      <c r="J5" s="30"/>
      <c r="K5" s="49"/>
      <c r="L5" s="42"/>
    </row>
    <row r="6" spans="2:12" ht="12" customHeight="1">
      <c r="B6" s="98"/>
      <c r="C6" s="100"/>
      <c r="D6" s="106"/>
      <c r="E6" s="107"/>
      <c r="F6" s="56"/>
      <c r="G6" s="111"/>
      <c r="H6" s="112"/>
      <c r="I6" s="69"/>
      <c r="J6" s="57"/>
      <c r="K6" s="58"/>
      <c r="L6" s="59"/>
    </row>
    <row r="7" spans="2:12" ht="12" customHeight="1">
      <c r="B7" s="98"/>
      <c r="C7" s="100"/>
      <c r="D7" s="102" t="s">
        <v>7</v>
      </c>
      <c r="E7" s="103"/>
      <c r="F7" s="51"/>
      <c r="G7" s="62"/>
      <c r="H7" s="63"/>
      <c r="I7" s="67">
        <f>G8+G9</f>
        <v>0</v>
      </c>
      <c r="J7" s="30">
        <v>1</v>
      </c>
      <c r="K7" s="49">
        <f>F7/10000</f>
        <v>0</v>
      </c>
      <c r="L7" s="42">
        <f>(G7+G8+G9)/10000</f>
        <v>0</v>
      </c>
    </row>
    <row r="8" spans="2:12" ht="12" customHeight="1">
      <c r="B8" s="98"/>
      <c r="C8" s="100"/>
      <c r="D8" s="104"/>
      <c r="E8" s="105"/>
      <c r="F8" s="52"/>
      <c r="G8" s="44"/>
      <c r="H8" s="45"/>
      <c r="I8" s="67"/>
      <c r="J8" s="30"/>
      <c r="K8" s="49"/>
      <c r="L8" s="42"/>
    </row>
    <row r="9" spans="2:12" ht="12" customHeight="1">
      <c r="B9" s="98"/>
      <c r="C9" s="100"/>
      <c r="D9" s="106"/>
      <c r="E9" s="107"/>
      <c r="F9" s="56"/>
      <c r="G9" s="60"/>
      <c r="H9" s="61"/>
      <c r="I9" s="69"/>
      <c r="J9" s="57"/>
      <c r="K9" s="58"/>
      <c r="L9" s="59"/>
    </row>
    <row r="10" spans="2:12" ht="12" customHeight="1">
      <c r="B10" s="98"/>
      <c r="C10" s="100"/>
      <c r="D10" s="102" t="s">
        <v>8</v>
      </c>
      <c r="E10" s="103"/>
      <c r="F10" s="51"/>
      <c r="G10" s="62"/>
      <c r="H10" s="63"/>
      <c r="I10" s="67">
        <f>G11+G12</f>
        <v>0</v>
      </c>
      <c r="J10" s="30">
        <v>1</v>
      </c>
      <c r="K10" s="49">
        <f>F10/10000</f>
        <v>0</v>
      </c>
      <c r="L10" s="42">
        <f>(G10+G11+G12)/10000</f>
        <v>0</v>
      </c>
    </row>
    <row r="11" spans="2:12" ht="12" customHeight="1">
      <c r="B11" s="98"/>
      <c r="C11" s="100"/>
      <c r="D11" s="104"/>
      <c r="E11" s="105"/>
      <c r="F11" s="52"/>
      <c r="G11" s="44"/>
      <c r="H11" s="45"/>
      <c r="I11" s="67"/>
      <c r="J11" s="30"/>
      <c r="K11" s="49"/>
      <c r="L11" s="42"/>
    </row>
    <row r="12" spans="2:12" ht="12" customHeight="1">
      <c r="B12" s="98"/>
      <c r="C12" s="100"/>
      <c r="D12" s="106"/>
      <c r="E12" s="107"/>
      <c r="F12" s="56"/>
      <c r="G12" s="60"/>
      <c r="H12" s="61"/>
      <c r="I12" s="69"/>
      <c r="J12" s="57"/>
      <c r="K12" s="58"/>
      <c r="L12" s="59"/>
    </row>
    <row r="13" spans="2:12" ht="12" customHeight="1">
      <c r="B13" s="98"/>
      <c r="C13" s="100"/>
      <c r="D13" s="102" t="s">
        <v>18</v>
      </c>
      <c r="E13" s="103"/>
      <c r="F13" s="51"/>
      <c r="G13" s="62"/>
      <c r="H13" s="63"/>
      <c r="I13" s="67">
        <f>G14+G15</f>
        <v>0</v>
      </c>
      <c r="J13" s="30">
        <v>1</v>
      </c>
      <c r="K13" s="49">
        <f>F13/10000</f>
        <v>0</v>
      </c>
      <c r="L13" s="42">
        <f>(G13+G14+G15)/10000</f>
        <v>0</v>
      </c>
    </row>
    <row r="14" spans="2:12" ht="12" customHeight="1">
      <c r="B14" s="98"/>
      <c r="C14" s="100"/>
      <c r="D14" s="104"/>
      <c r="E14" s="105"/>
      <c r="F14" s="52"/>
      <c r="G14" s="44"/>
      <c r="H14" s="45"/>
      <c r="I14" s="67"/>
      <c r="J14" s="30"/>
      <c r="K14" s="49"/>
      <c r="L14" s="42"/>
    </row>
    <row r="15" spans="2:12" ht="12" customHeight="1">
      <c r="B15" s="98"/>
      <c r="C15" s="100"/>
      <c r="D15" s="106"/>
      <c r="E15" s="107"/>
      <c r="F15" s="56"/>
      <c r="G15" s="60"/>
      <c r="H15" s="61"/>
      <c r="I15" s="69"/>
      <c r="J15" s="57"/>
      <c r="K15" s="58"/>
      <c r="L15" s="59"/>
    </row>
    <row r="16" spans="2:12" ht="12" customHeight="1">
      <c r="B16" s="98"/>
      <c r="C16" s="100"/>
      <c r="D16" s="35" t="s">
        <v>25</v>
      </c>
      <c r="E16" s="36"/>
      <c r="F16" s="51"/>
      <c r="G16" s="62"/>
      <c r="H16" s="63"/>
      <c r="I16" s="67">
        <f>G17+G18</f>
        <v>0</v>
      </c>
      <c r="J16" s="30">
        <v>0.9</v>
      </c>
      <c r="K16" s="49">
        <f>F16/10000</f>
        <v>0</v>
      </c>
      <c r="L16" s="42">
        <f>(G16+G17+G18)/10000</f>
        <v>0</v>
      </c>
    </row>
    <row r="17" spans="2:12" ht="12" customHeight="1">
      <c r="B17" s="98"/>
      <c r="C17" s="100"/>
      <c r="D17" s="37"/>
      <c r="E17" s="38"/>
      <c r="F17" s="52"/>
      <c r="G17" s="44"/>
      <c r="H17" s="45"/>
      <c r="I17" s="67"/>
      <c r="J17" s="30"/>
      <c r="K17" s="49"/>
      <c r="L17" s="42"/>
    </row>
    <row r="18" spans="2:12" ht="12" customHeight="1">
      <c r="B18" s="98"/>
      <c r="C18" s="100"/>
      <c r="D18" s="54"/>
      <c r="E18" s="55"/>
      <c r="F18" s="56"/>
      <c r="G18" s="60"/>
      <c r="H18" s="61"/>
      <c r="I18" s="69"/>
      <c r="J18" s="57"/>
      <c r="K18" s="58"/>
      <c r="L18" s="59"/>
    </row>
    <row r="19" spans="2:12" ht="12" customHeight="1">
      <c r="B19" s="98"/>
      <c r="C19" s="100"/>
      <c r="D19" s="84" t="s">
        <v>26</v>
      </c>
      <c r="E19" s="97" t="s">
        <v>20</v>
      </c>
      <c r="F19" s="51"/>
      <c r="G19" s="88"/>
      <c r="H19" s="89"/>
      <c r="I19" s="66">
        <f>G20+G21</f>
        <v>0</v>
      </c>
      <c r="J19" s="90">
        <f>IF(F25="","",1*F19/(F19+F22+F25)+0.4*F22/(F19+F22+F25)+0.9*F25/(F19+F22+F25))</f>
      </c>
      <c r="K19" s="48">
        <f>(F19+F22+F25)/10000</f>
        <v>0</v>
      </c>
      <c r="L19" s="41">
        <f>SUM(G19:H27)/10000</f>
        <v>0</v>
      </c>
    </row>
    <row r="20" spans="2:12" ht="12" customHeight="1">
      <c r="B20" s="98"/>
      <c r="C20" s="100"/>
      <c r="D20" s="81"/>
      <c r="E20" s="38"/>
      <c r="F20" s="52"/>
      <c r="G20" s="71"/>
      <c r="H20" s="72"/>
      <c r="I20" s="67"/>
      <c r="J20" s="30"/>
      <c r="K20" s="49"/>
      <c r="L20" s="42"/>
    </row>
    <row r="21" spans="2:12" ht="12" customHeight="1">
      <c r="B21" s="98"/>
      <c r="C21" s="100"/>
      <c r="D21" s="81"/>
      <c r="E21" s="38"/>
      <c r="F21" s="52"/>
      <c r="G21" s="91"/>
      <c r="H21" s="92"/>
      <c r="I21" s="67"/>
      <c r="J21" s="30"/>
      <c r="K21" s="49"/>
      <c r="L21" s="42"/>
    </row>
    <row r="22" spans="2:12" ht="12" customHeight="1">
      <c r="B22" s="98"/>
      <c r="C22" s="100"/>
      <c r="D22" s="81"/>
      <c r="E22" s="80" t="s">
        <v>21</v>
      </c>
      <c r="F22" s="79"/>
      <c r="G22" s="93"/>
      <c r="H22" s="94"/>
      <c r="I22" s="70">
        <f>G23+G24</f>
        <v>0</v>
      </c>
      <c r="J22" s="30"/>
      <c r="K22" s="49"/>
      <c r="L22" s="42"/>
    </row>
    <row r="23" spans="2:12" ht="12" customHeight="1">
      <c r="B23" s="98"/>
      <c r="C23" s="100"/>
      <c r="D23" s="81"/>
      <c r="E23" s="81"/>
      <c r="F23" s="52"/>
      <c r="G23" s="71"/>
      <c r="H23" s="72"/>
      <c r="I23" s="67"/>
      <c r="J23" s="30"/>
      <c r="K23" s="49"/>
      <c r="L23" s="42"/>
    </row>
    <row r="24" spans="2:12" ht="12" customHeight="1">
      <c r="B24" s="98"/>
      <c r="C24" s="100"/>
      <c r="D24" s="81"/>
      <c r="E24" s="83"/>
      <c r="F24" s="78"/>
      <c r="G24" s="95"/>
      <c r="H24" s="96"/>
      <c r="I24" s="77"/>
      <c r="J24" s="30"/>
      <c r="K24" s="49"/>
      <c r="L24" s="42"/>
    </row>
    <row r="25" spans="2:12" ht="12" customHeight="1">
      <c r="B25" s="98"/>
      <c r="C25" s="100"/>
      <c r="D25" s="81"/>
      <c r="E25" s="38" t="s">
        <v>28</v>
      </c>
      <c r="F25" s="52"/>
      <c r="G25" s="75"/>
      <c r="H25" s="76"/>
      <c r="I25" s="67">
        <f>G26+G27</f>
        <v>0</v>
      </c>
      <c r="J25" s="30"/>
      <c r="K25" s="49"/>
      <c r="L25" s="42"/>
    </row>
    <row r="26" spans="2:12" ht="12" customHeight="1">
      <c r="B26" s="98"/>
      <c r="C26" s="100"/>
      <c r="D26" s="81"/>
      <c r="E26" s="38"/>
      <c r="F26" s="52"/>
      <c r="G26" s="71"/>
      <c r="H26" s="72"/>
      <c r="I26" s="67"/>
      <c r="J26" s="30"/>
      <c r="K26" s="49"/>
      <c r="L26" s="42"/>
    </row>
    <row r="27" spans="2:12" ht="12" customHeight="1">
      <c r="B27" s="98"/>
      <c r="C27" s="100"/>
      <c r="D27" s="85"/>
      <c r="E27" s="108"/>
      <c r="F27" s="56"/>
      <c r="G27" s="86"/>
      <c r="H27" s="87"/>
      <c r="I27" s="69"/>
      <c r="J27" s="57"/>
      <c r="K27" s="58"/>
      <c r="L27" s="59"/>
    </row>
    <row r="28" spans="2:12" ht="12" customHeight="1">
      <c r="B28" s="98"/>
      <c r="C28" s="100"/>
      <c r="D28" s="35" t="s">
        <v>23</v>
      </c>
      <c r="E28" s="36"/>
      <c r="F28" s="51"/>
      <c r="G28" s="62"/>
      <c r="H28" s="63"/>
      <c r="I28" s="67">
        <f>G29+G30</f>
        <v>0</v>
      </c>
      <c r="J28" s="30">
        <v>0.9</v>
      </c>
      <c r="K28" s="49">
        <f>F28/10000</f>
        <v>0</v>
      </c>
      <c r="L28" s="42">
        <f>(G28+G29+G30)/10000</f>
        <v>0</v>
      </c>
    </row>
    <row r="29" spans="2:12" ht="12" customHeight="1">
      <c r="B29" s="98"/>
      <c r="C29" s="100"/>
      <c r="D29" s="37"/>
      <c r="E29" s="38"/>
      <c r="F29" s="52"/>
      <c r="G29" s="44"/>
      <c r="H29" s="45"/>
      <c r="I29" s="67"/>
      <c r="J29" s="30"/>
      <c r="K29" s="49"/>
      <c r="L29" s="42"/>
    </row>
    <row r="30" spans="2:12" ht="12" customHeight="1">
      <c r="B30" s="98"/>
      <c r="C30" s="100"/>
      <c r="D30" s="54"/>
      <c r="E30" s="55"/>
      <c r="F30" s="56"/>
      <c r="G30" s="60"/>
      <c r="H30" s="61"/>
      <c r="I30" s="69"/>
      <c r="J30" s="57"/>
      <c r="K30" s="58"/>
      <c r="L30" s="59"/>
    </row>
    <row r="31" spans="2:12" ht="12" customHeight="1">
      <c r="B31" s="98"/>
      <c r="C31" s="100"/>
      <c r="D31" s="84" t="s">
        <v>24</v>
      </c>
      <c r="E31" s="80" t="s">
        <v>20</v>
      </c>
      <c r="F31" s="51"/>
      <c r="G31" s="88"/>
      <c r="H31" s="89"/>
      <c r="I31" s="66">
        <f>G32+G33</f>
        <v>0</v>
      </c>
      <c r="J31" s="90">
        <f>IF(F37="","",1*F31/(F31+F34+F37)+0.4*F34/(F31+F34+F37)+0.9*F37/(F31+F34+F37))</f>
      </c>
      <c r="K31" s="48">
        <f>(F31+F34+F37)/10000</f>
        <v>0</v>
      </c>
      <c r="L31" s="41">
        <f>SUM(G31:H39)/10000</f>
        <v>0</v>
      </c>
    </row>
    <row r="32" spans="2:12" ht="12" customHeight="1">
      <c r="B32" s="98"/>
      <c r="C32" s="100"/>
      <c r="D32" s="81"/>
      <c r="E32" s="81"/>
      <c r="F32" s="52"/>
      <c r="G32" s="71"/>
      <c r="H32" s="72"/>
      <c r="I32" s="67"/>
      <c r="J32" s="30"/>
      <c r="K32" s="49"/>
      <c r="L32" s="42"/>
    </row>
    <row r="33" spans="2:12" ht="12" customHeight="1">
      <c r="B33" s="98"/>
      <c r="C33" s="100"/>
      <c r="D33" s="81"/>
      <c r="E33" s="83"/>
      <c r="F33" s="78"/>
      <c r="G33" s="91"/>
      <c r="H33" s="92"/>
      <c r="I33" s="67"/>
      <c r="J33" s="30"/>
      <c r="K33" s="49"/>
      <c r="L33" s="42"/>
    </row>
    <row r="34" spans="2:12" ht="12" customHeight="1">
      <c r="B34" s="98"/>
      <c r="C34" s="100"/>
      <c r="D34" s="81"/>
      <c r="E34" s="38" t="s">
        <v>21</v>
      </c>
      <c r="F34" s="79"/>
      <c r="G34" s="93"/>
      <c r="H34" s="94"/>
      <c r="I34" s="70">
        <f>G35+G36</f>
        <v>0</v>
      </c>
      <c r="J34" s="30"/>
      <c r="K34" s="49"/>
      <c r="L34" s="42"/>
    </row>
    <row r="35" spans="2:12" ht="12" customHeight="1">
      <c r="B35" s="98"/>
      <c r="C35" s="100"/>
      <c r="D35" s="81"/>
      <c r="E35" s="38"/>
      <c r="F35" s="52"/>
      <c r="G35" s="71"/>
      <c r="H35" s="72"/>
      <c r="I35" s="67"/>
      <c r="J35" s="30"/>
      <c r="K35" s="49"/>
      <c r="L35" s="42"/>
    </row>
    <row r="36" spans="2:12" ht="12" customHeight="1">
      <c r="B36" s="98"/>
      <c r="C36" s="100"/>
      <c r="D36" s="81"/>
      <c r="E36" s="55"/>
      <c r="F36" s="78"/>
      <c r="G36" s="95"/>
      <c r="H36" s="96"/>
      <c r="I36" s="77"/>
      <c r="J36" s="30"/>
      <c r="K36" s="49"/>
      <c r="L36" s="42"/>
    </row>
    <row r="37" spans="2:12" ht="12" customHeight="1">
      <c r="B37" s="98"/>
      <c r="C37" s="100"/>
      <c r="D37" s="81"/>
      <c r="E37" s="36" t="s">
        <v>28</v>
      </c>
      <c r="F37" s="79"/>
      <c r="G37" s="75"/>
      <c r="H37" s="76"/>
      <c r="I37" s="67">
        <f>G38+G39</f>
        <v>0</v>
      </c>
      <c r="J37" s="30"/>
      <c r="K37" s="49"/>
      <c r="L37" s="42"/>
    </row>
    <row r="38" spans="2:12" ht="12" customHeight="1">
      <c r="B38" s="98"/>
      <c r="C38" s="100"/>
      <c r="D38" s="81"/>
      <c r="E38" s="38"/>
      <c r="F38" s="52"/>
      <c r="G38" s="71"/>
      <c r="H38" s="72"/>
      <c r="I38" s="67"/>
      <c r="J38" s="30"/>
      <c r="K38" s="49"/>
      <c r="L38" s="42"/>
    </row>
    <row r="39" spans="2:12" ht="12" customHeight="1">
      <c r="B39" s="98"/>
      <c r="C39" s="100"/>
      <c r="D39" s="85"/>
      <c r="E39" s="38"/>
      <c r="F39" s="56"/>
      <c r="G39" s="86"/>
      <c r="H39" s="87"/>
      <c r="I39" s="69"/>
      <c r="J39" s="57"/>
      <c r="K39" s="58"/>
      <c r="L39" s="59"/>
    </row>
    <row r="40" spans="2:12" ht="12" customHeight="1">
      <c r="B40" s="98"/>
      <c r="C40" s="100"/>
      <c r="D40" s="35" t="s">
        <v>22</v>
      </c>
      <c r="E40" s="36"/>
      <c r="F40" s="51"/>
      <c r="G40" s="62"/>
      <c r="H40" s="63"/>
      <c r="I40" s="67">
        <f>G41+G42</f>
        <v>0</v>
      </c>
      <c r="J40" s="30">
        <v>0.9</v>
      </c>
      <c r="K40" s="49">
        <f>F40/10000</f>
        <v>0</v>
      </c>
      <c r="L40" s="42">
        <f>(G40+G41+G42)/10000</f>
        <v>0</v>
      </c>
    </row>
    <row r="41" spans="2:12" ht="12" customHeight="1">
      <c r="B41" s="98"/>
      <c r="C41" s="100"/>
      <c r="D41" s="37"/>
      <c r="E41" s="38"/>
      <c r="F41" s="52"/>
      <c r="G41" s="44"/>
      <c r="H41" s="45"/>
      <c r="I41" s="67"/>
      <c r="J41" s="30"/>
      <c r="K41" s="49"/>
      <c r="L41" s="42"/>
    </row>
    <row r="42" spans="2:12" ht="12" customHeight="1">
      <c r="B42" s="98"/>
      <c r="C42" s="100"/>
      <c r="D42" s="54"/>
      <c r="E42" s="55"/>
      <c r="F42" s="56"/>
      <c r="G42" s="60"/>
      <c r="H42" s="61"/>
      <c r="I42" s="69"/>
      <c r="J42" s="57"/>
      <c r="K42" s="58"/>
      <c r="L42" s="59"/>
    </row>
    <row r="43" spans="2:12" ht="12" customHeight="1">
      <c r="B43" s="98"/>
      <c r="C43" s="100"/>
      <c r="D43" s="84" t="s">
        <v>27</v>
      </c>
      <c r="E43" s="80" t="s">
        <v>20</v>
      </c>
      <c r="F43" s="51"/>
      <c r="G43" s="88"/>
      <c r="H43" s="89"/>
      <c r="I43" s="66">
        <f>G44+G45</f>
        <v>0</v>
      </c>
      <c r="J43" s="90">
        <f>IF(F49="","",1*F43/(F43+F46+F49)+0.4*F46/(F43+F46+F49)+0.9*F49/(F43+F46+F49))</f>
      </c>
      <c r="K43" s="48">
        <f>(F43+F46+F49)/10000</f>
        <v>0</v>
      </c>
      <c r="L43" s="41">
        <f>SUM(G43:H51)/10000</f>
        <v>0</v>
      </c>
    </row>
    <row r="44" spans="2:12" ht="12" customHeight="1">
      <c r="B44" s="98"/>
      <c r="C44" s="100"/>
      <c r="D44" s="81"/>
      <c r="E44" s="81"/>
      <c r="F44" s="52"/>
      <c r="G44" s="71"/>
      <c r="H44" s="72"/>
      <c r="I44" s="67"/>
      <c r="J44" s="30"/>
      <c r="K44" s="49"/>
      <c r="L44" s="42"/>
    </row>
    <row r="45" spans="2:12" ht="12" customHeight="1">
      <c r="B45" s="98"/>
      <c r="C45" s="100"/>
      <c r="D45" s="81"/>
      <c r="E45" s="83"/>
      <c r="F45" s="78"/>
      <c r="G45" s="91"/>
      <c r="H45" s="92"/>
      <c r="I45" s="67"/>
      <c r="J45" s="30"/>
      <c r="K45" s="49"/>
      <c r="L45" s="42"/>
    </row>
    <row r="46" spans="2:12" ht="12" customHeight="1">
      <c r="B46" s="98"/>
      <c r="C46" s="100"/>
      <c r="D46" s="81"/>
      <c r="E46" s="38" t="s">
        <v>21</v>
      </c>
      <c r="F46" s="79"/>
      <c r="G46" s="93"/>
      <c r="H46" s="94"/>
      <c r="I46" s="70">
        <f>G47+G48</f>
        <v>0</v>
      </c>
      <c r="J46" s="30"/>
      <c r="K46" s="49"/>
      <c r="L46" s="42"/>
    </row>
    <row r="47" spans="2:12" ht="12" customHeight="1">
      <c r="B47" s="98"/>
      <c r="C47" s="100"/>
      <c r="D47" s="81"/>
      <c r="E47" s="38"/>
      <c r="F47" s="52"/>
      <c r="G47" s="71"/>
      <c r="H47" s="72"/>
      <c r="I47" s="67"/>
      <c r="J47" s="30"/>
      <c r="K47" s="49"/>
      <c r="L47" s="42"/>
    </row>
    <row r="48" spans="2:12" ht="12" customHeight="1">
      <c r="B48" s="98"/>
      <c r="C48" s="100"/>
      <c r="D48" s="81"/>
      <c r="E48" s="38"/>
      <c r="F48" s="78"/>
      <c r="G48" s="95"/>
      <c r="H48" s="96"/>
      <c r="I48" s="77"/>
      <c r="J48" s="30"/>
      <c r="K48" s="49"/>
      <c r="L48" s="42"/>
    </row>
    <row r="49" spans="2:12" ht="12" customHeight="1">
      <c r="B49" s="98"/>
      <c r="C49" s="100"/>
      <c r="D49" s="81"/>
      <c r="E49" s="80" t="s">
        <v>28</v>
      </c>
      <c r="F49" s="52"/>
      <c r="G49" s="75"/>
      <c r="H49" s="76"/>
      <c r="I49" s="70">
        <f>G50+G51</f>
        <v>0</v>
      </c>
      <c r="J49" s="30"/>
      <c r="K49" s="49"/>
      <c r="L49" s="42"/>
    </row>
    <row r="50" spans="2:12" ht="12" customHeight="1">
      <c r="B50" s="98"/>
      <c r="C50" s="100"/>
      <c r="D50" s="81"/>
      <c r="E50" s="81"/>
      <c r="F50" s="52"/>
      <c r="G50" s="71"/>
      <c r="H50" s="72"/>
      <c r="I50" s="67"/>
      <c r="J50" s="30"/>
      <c r="K50" s="49"/>
      <c r="L50" s="42"/>
    </row>
    <row r="51" spans="2:12" ht="12" customHeight="1" thickBot="1">
      <c r="B51" s="99"/>
      <c r="C51" s="101"/>
      <c r="D51" s="82"/>
      <c r="E51" s="82"/>
      <c r="F51" s="53"/>
      <c r="G51" s="73"/>
      <c r="H51" s="74"/>
      <c r="I51" s="68"/>
      <c r="J51" s="31"/>
      <c r="K51" s="50"/>
      <c r="L51" s="43"/>
    </row>
    <row r="52" spans="2:12" ht="12" customHeight="1">
      <c r="B52" s="129" t="s">
        <v>14</v>
      </c>
      <c r="C52" s="32" t="s">
        <v>11</v>
      </c>
      <c r="D52" s="116" t="s">
        <v>32</v>
      </c>
      <c r="E52" s="117"/>
      <c r="F52" s="51"/>
      <c r="G52" s="62"/>
      <c r="H52" s="63"/>
      <c r="I52" s="67">
        <f>G53+G54</f>
        <v>0</v>
      </c>
      <c r="J52" s="30">
        <v>0.95</v>
      </c>
      <c r="K52" s="49">
        <f>F52/10000</f>
        <v>0</v>
      </c>
      <c r="L52" s="42">
        <f>(G52+G53+G54)/10000</f>
        <v>0</v>
      </c>
    </row>
    <row r="53" spans="2:12" ht="12" customHeight="1">
      <c r="B53" s="98"/>
      <c r="C53" s="33"/>
      <c r="D53" s="37"/>
      <c r="E53" s="38"/>
      <c r="F53" s="52"/>
      <c r="G53" s="44"/>
      <c r="H53" s="45"/>
      <c r="I53" s="67"/>
      <c r="J53" s="30"/>
      <c r="K53" s="49"/>
      <c r="L53" s="42"/>
    </row>
    <row r="54" spans="2:12" ht="12" customHeight="1">
      <c r="B54" s="98"/>
      <c r="C54" s="33"/>
      <c r="D54" s="54"/>
      <c r="E54" s="55"/>
      <c r="F54" s="56"/>
      <c r="G54" s="60"/>
      <c r="H54" s="61"/>
      <c r="I54" s="69"/>
      <c r="J54" s="57"/>
      <c r="K54" s="58"/>
      <c r="L54" s="59"/>
    </row>
    <row r="55" spans="2:12" ht="12" customHeight="1">
      <c r="B55" s="98"/>
      <c r="C55" s="33"/>
      <c r="D55" s="35" t="s">
        <v>33</v>
      </c>
      <c r="E55" s="36"/>
      <c r="F55" s="51"/>
      <c r="G55" s="26"/>
      <c r="H55" s="21"/>
      <c r="I55" s="66">
        <f>G56+G57</f>
        <v>0</v>
      </c>
      <c r="J55" s="30">
        <v>1</v>
      </c>
      <c r="K55" s="48">
        <f>F55/10000</f>
        <v>0</v>
      </c>
      <c r="L55" s="41">
        <f>(G55+G56+G57)/10000</f>
        <v>0</v>
      </c>
    </row>
    <row r="56" spans="2:12" ht="12" customHeight="1">
      <c r="B56" s="98"/>
      <c r="C56" s="33"/>
      <c r="D56" s="37"/>
      <c r="E56" s="38"/>
      <c r="F56" s="52"/>
      <c r="G56" s="44"/>
      <c r="H56" s="45"/>
      <c r="I56" s="67"/>
      <c r="J56" s="30"/>
      <c r="K56" s="49"/>
      <c r="L56" s="42"/>
    </row>
    <row r="57" spans="2:12" ht="12" customHeight="1" thickBot="1">
      <c r="B57" s="98"/>
      <c r="C57" s="34"/>
      <c r="D57" s="39"/>
      <c r="E57" s="40"/>
      <c r="F57" s="53"/>
      <c r="G57" s="46"/>
      <c r="H57" s="47"/>
      <c r="I57" s="68"/>
      <c r="J57" s="31"/>
      <c r="K57" s="50"/>
      <c r="L57" s="43"/>
    </row>
    <row r="58" spans="2:12" ht="12" customHeight="1">
      <c r="B58" s="98"/>
      <c r="C58" s="32" t="s">
        <v>12</v>
      </c>
      <c r="D58" s="116" t="s">
        <v>35</v>
      </c>
      <c r="E58" s="117"/>
      <c r="F58" s="51"/>
      <c r="G58" s="62"/>
      <c r="H58" s="63"/>
      <c r="I58" s="67">
        <f>G60</f>
        <v>0</v>
      </c>
      <c r="J58" s="30">
        <v>0.5</v>
      </c>
      <c r="K58" s="49">
        <f>F58/10000</f>
        <v>0</v>
      </c>
      <c r="L58" s="42">
        <f>(G58+G59+G60)/10000</f>
        <v>0</v>
      </c>
    </row>
    <row r="59" spans="2:12" ht="12" customHeight="1">
      <c r="B59" s="98"/>
      <c r="C59" s="33"/>
      <c r="D59" s="37"/>
      <c r="E59" s="38"/>
      <c r="F59" s="52"/>
      <c r="G59" s="44"/>
      <c r="H59" s="45"/>
      <c r="I59" s="67"/>
      <c r="J59" s="30"/>
      <c r="K59" s="49"/>
      <c r="L59" s="42"/>
    </row>
    <row r="60" spans="2:12" ht="12" customHeight="1">
      <c r="B60" s="98"/>
      <c r="C60" s="33"/>
      <c r="D60" s="54"/>
      <c r="E60" s="55"/>
      <c r="F60" s="56"/>
      <c r="G60" s="60"/>
      <c r="H60" s="61"/>
      <c r="I60" s="69"/>
      <c r="J60" s="57"/>
      <c r="K60" s="58"/>
      <c r="L60" s="59"/>
    </row>
    <row r="61" spans="2:12" ht="12" customHeight="1">
      <c r="B61" s="98"/>
      <c r="C61" s="33"/>
      <c r="D61" s="35" t="s">
        <v>34</v>
      </c>
      <c r="E61" s="36"/>
      <c r="F61" s="51"/>
      <c r="G61" s="62"/>
      <c r="H61" s="63"/>
      <c r="I61" s="67">
        <f>G63</f>
        <v>0</v>
      </c>
      <c r="J61" s="30">
        <v>0.8</v>
      </c>
      <c r="K61" s="49">
        <f>F61/10000</f>
        <v>0</v>
      </c>
      <c r="L61" s="42">
        <f>(G61+G62+G63)/10000</f>
        <v>0</v>
      </c>
    </row>
    <row r="62" spans="2:12" ht="12" customHeight="1">
      <c r="B62" s="98"/>
      <c r="C62" s="33"/>
      <c r="D62" s="37"/>
      <c r="E62" s="38"/>
      <c r="F62" s="52"/>
      <c r="G62" s="44"/>
      <c r="H62" s="45"/>
      <c r="I62" s="67"/>
      <c r="J62" s="30"/>
      <c r="K62" s="49"/>
      <c r="L62" s="42"/>
    </row>
    <row r="63" spans="2:12" ht="12" customHeight="1">
      <c r="B63" s="98"/>
      <c r="C63" s="33"/>
      <c r="D63" s="54"/>
      <c r="E63" s="55"/>
      <c r="F63" s="56"/>
      <c r="G63" s="60"/>
      <c r="H63" s="61"/>
      <c r="I63" s="69"/>
      <c r="J63" s="57"/>
      <c r="K63" s="58"/>
      <c r="L63" s="59"/>
    </row>
    <row r="64" spans="2:12" ht="12" customHeight="1">
      <c r="B64" s="98"/>
      <c r="C64" s="33"/>
      <c r="D64" s="35" t="s">
        <v>36</v>
      </c>
      <c r="E64" s="36"/>
      <c r="F64" s="51"/>
      <c r="G64" s="26"/>
      <c r="H64" s="21"/>
      <c r="I64" s="66">
        <f>G66</f>
        <v>0</v>
      </c>
      <c r="J64" s="30">
        <v>0.5</v>
      </c>
      <c r="K64" s="48">
        <f>F64/10000</f>
        <v>0</v>
      </c>
      <c r="L64" s="41">
        <f>(G64+G65+G66)/10000</f>
        <v>0</v>
      </c>
    </row>
    <row r="65" spans="2:12" ht="12" customHeight="1">
      <c r="B65" s="98"/>
      <c r="C65" s="33"/>
      <c r="D65" s="37"/>
      <c r="E65" s="38"/>
      <c r="F65" s="52"/>
      <c r="G65" s="44"/>
      <c r="H65" s="45"/>
      <c r="I65" s="67"/>
      <c r="J65" s="30"/>
      <c r="K65" s="49"/>
      <c r="L65" s="42"/>
    </row>
    <row r="66" spans="2:12" ht="12" customHeight="1" thickBot="1">
      <c r="B66" s="98"/>
      <c r="C66" s="34"/>
      <c r="D66" s="39"/>
      <c r="E66" s="40"/>
      <c r="F66" s="53"/>
      <c r="G66" s="46"/>
      <c r="H66" s="47"/>
      <c r="I66" s="68"/>
      <c r="J66" s="31"/>
      <c r="K66" s="50"/>
      <c r="L66" s="43"/>
    </row>
    <row r="67" spans="2:12" ht="14.25" customHeight="1">
      <c r="B67" s="98"/>
      <c r="C67" s="126"/>
      <c r="D67" s="121" t="s">
        <v>13</v>
      </c>
      <c r="E67" s="122"/>
      <c r="F67" s="51"/>
      <c r="G67" s="62"/>
      <c r="H67" s="63"/>
      <c r="I67" s="65"/>
      <c r="J67" s="30">
        <v>0.3</v>
      </c>
      <c r="K67" s="49">
        <f>F67/10000</f>
        <v>0</v>
      </c>
      <c r="L67" s="42">
        <f>(G67+G68+G69)/10000</f>
        <v>0</v>
      </c>
    </row>
    <row r="68" spans="2:12" ht="14.25" customHeight="1">
      <c r="B68" s="98"/>
      <c r="C68" s="127"/>
      <c r="D68" s="104"/>
      <c r="E68" s="105"/>
      <c r="F68" s="52"/>
      <c r="G68" s="44"/>
      <c r="H68" s="45"/>
      <c r="I68" s="28"/>
      <c r="J68" s="30"/>
      <c r="K68" s="49"/>
      <c r="L68" s="42"/>
    </row>
    <row r="69" spans="2:12" ht="14.25" customHeight="1">
      <c r="B69" s="98"/>
      <c r="C69" s="127"/>
      <c r="D69" s="106"/>
      <c r="E69" s="107"/>
      <c r="F69" s="56"/>
      <c r="G69" s="60"/>
      <c r="H69" s="61"/>
      <c r="I69" s="64"/>
      <c r="J69" s="57"/>
      <c r="K69" s="58"/>
      <c r="L69" s="59"/>
    </row>
    <row r="70" spans="2:12" ht="14.25" customHeight="1">
      <c r="B70" s="98"/>
      <c r="C70" s="127"/>
      <c r="D70" s="35" t="s">
        <v>31</v>
      </c>
      <c r="E70" s="36"/>
      <c r="F70" s="51"/>
      <c r="G70" s="62"/>
      <c r="H70" s="63"/>
      <c r="I70" s="27"/>
      <c r="J70" s="30">
        <v>0.4</v>
      </c>
      <c r="K70" s="49">
        <f>F70/10000</f>
        <v>0</v>
      </c>
      <c r="L70" s="42">
        <f>(G70+G71+G72)/10000</f>
        <v>0</v>
      </c>
    </row>
    <row r="71" spans="2:12" ht="14.25" customHeight="1">
      <c r="B71" s="98"/>
      <c r="C71" s="127"/>
      <c r="D71" s="37"/>
      <c r="E71" s="38"/>
      <c r="F71" s="52"/>
      <c r="G71" s="44"/>
      <c r="H71" s="45"/>
      <c r="I71" s="28"/>
      <c r="J71" s="30"/>
      <c r="K71" s="49"/>
      <c r="L71" s="42"/>
    </row>
    <row r="72" spans="2:12" ht="14.25" customHeight="1">
      <c r="B72" s="98"/>
      <c r="C72" s="127"/>
      <c r="D72" s="54"/>
      <c r="E72" s="55"/>
      <c r="F72" s="56"/>
      <c r="G72" s="60"/>
      <c r="H72" s="61"/>
      <c r="I72" s="64"/>
      <c r="J72" s="57"/>
      <c r="K72" s="58"/>
      <c r="L72" s="59"/>
    </row>
    <row r="73" spans="2:12" ht="14.25" customHeight="1">
      <c r="B73" s="98"/>
      <c r="C73" s="127"/>
      <c r="D73" s="35" t="s">
        <v>30</v>
      </c>
      <c r="E73" s="36"/>
      <c r="F73" s="51"/>
      <c r="G73" s="26"/>
      <c r="H73" s="21"/>
      <c r="I73" s="27"/>
      <c r="J73" s="30">
        <v>0.2</v>
      </c>
      <c r="K73" s="48">
        <f>F73/10000</f>
        <v>0</v>
      </c>
      <c r="L73" s="41">
        <f>(G73+G74+G75)/10000</f>
        <v>0</v>
      </c>
    </row>
    <row r="74" spans="2:12" ht="14.25" customHeight="1">
      <c r="B74" s="98"/>
      <c r="C74" s="127"/>
      <c r="D74" s="37"/>
      <c r="E74" s="38"/>
      <c r="F74" s="52"/>
      <c r="G74" s="44"/>
      <c r="H74" s="45"/>
      <c r="I74" s="28"/>
      <c r="J74" s="30"/>
      <c r="K74" s="49"/>
      <c r="L74" s="42"/>
    </row>
    <row r="75" spans="2:12" ht="14.25" customHeight="1" thickBot="1">
      <c r="B75" s="99"/>
      <c r="C75" s="128"/>
      <c r="D75" s="39"/>
      <c r="E75" s="40"/>
      <c r="F75" s="53"/>
      <c r="G75" s="46"/>
      <c r="H75" s="47"/>
      <c r="I75" s="29"/>
      <c r="J75" s="31"/>
      <c r="K75" s="50"/>
      <c r="L75" s="43"/>
    </row>
    <row r="76" spans="2:12" ht="36" customHeight="1" thickBot="1">
      <c r="B76" s="118" t="s">
        <v>16</v>
      </c>
      <c r="C76" s="119"/>
      <c r="D76" s="119"/>
      <c r="E76" s="120"/>
      <c r="F76" s="16">
        <f>SUM(F4:F75)</f>
        <v>0</v>
      </c>
      <c r="G76" s="24">
        <f>SUM(G4:H75)</f>
        <v>0</v>
      </c>
      <c r="H76" s="25"/>
      <c r="I76" s="17">
        <f>SUM(I4:I66)</f>
        <v>0</v>
      </c>
      <c r="J76" s="9"/>
      <c r="K76" s="13">
        <f>SUM(K4:K75)</f>
        <v>0</v>
      </c>
      <c r="L76" s="14">
        <f>SUM(L4:L75)</f>
        <v>0</v>
      </c>
    </row>
    <row r="77" spans="2:12" ht="36" customHeight="1" thickBot="1">
      <c r="B77" s="113" t="s">
        <v>17</v>
      </c>
      <c r="C77" s="114"/>
      <c r="D77" s="114"/>
      <c r="E77" s="115"/>
      <c r="F77" s="6"/>
      <c r="G77" s="22"/>
      <c r="H77" s="23"/>
      <c r="I77" s="12" t="s">
        <v>37</v>
      </c>
      <c r="J77" s="6"/>
      <c r="K77" s="10">
        <f>IF(F76=0,"",F4*J4/F76+F7*J7/F76+F10*J10/F76+F13*J13/F76+F16*J16/F76+F19*1/F76+F22*0.4/F76+F25*0.9/F76+F28*J28/F76+F31*1/F76+F34*0.4/F76+F37*0.9/F76+F40*J40/F76+F43*1/F76+F46*0.4/F76+F49*0.9/F76+F52*J52/F76+F55*J55/F76+F58*J58/F76+F61*J61/F76+F64*J64/F76+F67*J67/F76+F70*J70/F76+F73*J73/F76)</f>
      </c>
      <c r="L77" s="11">
        <f>IF(G76=0,"",J4*L4/L76+J7*L7/L76+J10*L10/L76+J13*L13/L76+J16*L16/L76+(G19+G20+G21)/10000*1/L76+(G22+G23+G24)/10000*0.4/L76+(G25+G26+G27)/10000*0.9/L76+J28*L28/L76+(G31+G32+G33)/10000*1/L76+(G34+G35+G36)/10000*0.4/L76+(G37+G38+G39)/10000*0.9/L76+J40*L40/L76+(G43+G44+G45)/10000*1/L76+(G46+G47+G48)/10000*0.4/L76+(G49+G50+G51)/10000*0.9/L76+J52*L52/L76+J55*L55/L76+J58*L58/L76+J61*L61/L76+J64*L64/L76+J67*L67/L76+J70*L70/L76+J73*L73/L76)</f>
      </c>
    </row>
    <row r="78" spans="9:12" ht="21" customHeight="1">
      <c r="I78" s="109"/>
      <c r="J78" s="109"/>
      <c r="K78" s="109"/>
      <c r="L78" s="109"/>
    </row>
    <row r="79" spans="12:13" ht="21" customHeight="1">
      <c r="L79" s="19">
        <f>IF(G78=0,"",#REF!*J6/G78+G9*J9/G78+G12*J12/G78+G15*J15/G78+G18*J18/G78+#REF!*0.9/G78+G24*1/G78+G27*0.4/G78+G30*J30/G78+G33*0.9/G78+G36*1/G78+G39*0.4/G78+G42*J42/G78+G45*0.9/G78+G48*1/G78+G51*0.4/G78+G54*J54/G78+G57*J57/G78+G60*J60/G78+G63*J63/G78+G66*J66/G78+G69*J69/G78+G72*J72/G78+G75*J75/G78)</f>
      </c>
      <c r="M79" s="18"/>
    </row>
    <row r="80" ht="21" customHeight="1"/>
    <row r="81" ht="21" customHeight="1"/>
    <row r="82" ht="21" customHeight="1"/>
    <row r="83" ht="21" customHeight="1"/>
  </sheetData>
  <sheetProtection password="C714" sheet="1" objects="1" scenarios="1"/>
  <mergeCells count="216">
    <mergeCell ref="G2:K2"/>
    <mergeCell ref="C67:C75"/>
    <mergeCell ref="B52:B75"/>
    <mergeCell ref="D73:E75"/>
    <mergeCell ref="F46:F48"/>
    <mergeCell ref="G46:H46"/>
    <mergeCell ref="G3:H3"/>
    <mergeCell ref="B3:C3"/>
    <mergeCell ref="D3:E3"/>
    <mergeCell ref="D4:E6"/>
    <mergeCell ref="B77:E77"/>
    <mergeCell ref="D61:E63"/>
    <mergeCell ref="D52:E54"/>
    <mergeCell ref="D58:E60"/>
    <mergeCell ref="B76:E76"/>
    <mergeCell ref="C52:C57"/>
    <mergeCell ref="D55:E57"/>
    <mergeCell ref="D67:E69"/>
    <mergeCell ref="D19:D27"/>
    <mergeCell ref="J43:J51"/>
    <mergeCell ref="K43:K51"/>
    <mergeCell ref="L43:L51"/>
    <mergeCell ref="J19:J27"/>
    <mergeCell ref="K19:K27"/>
    <mergeCell ref="L19:L27"/>
    <mergeCell ref="J28:J30"/>
    <mergeCell ref="K28:K30"/>
    <mergeCell ref="L28:L30"/>
    <mergeCell ref="I40:I42"/>
    <mergeCell ref="J40:J42"/>
    <mergeCell ref="K40:K42"/>
    <mergeCell ref="L40:L42"/>
    <mergeCell ref="I46:I48"/>
    <mergeCell ref="G47:H47"/>
    <mergeCell ref="G48:H48"/>
    <mergeCell ref="G43:H43"/>
    <mergeCell ref="I43:I45"/>
    <mergeCell ref="G44:H44"/>
    <mergeCell ref="G45:H45"/>
    <mergeCell ref="I78:L78"/>
    <mergeCell ref="F4:F6"/>
    <mergeCell ref="G4:H4"/>
    <mergeCell ref="G5:H5"/>
    <mergeCell ref="G6:H6"/>
    <mergeCell ref="K4:K6"/>
    <mergeCell ref="L4:L6"/>
    <mergeCell ref="I4:I6"/>
    <mergeCell ref="J4:J6"/>
    <mergeCell ref="J7:J9"/>
    <mergeCell ref="K7:K9"/>
    <mergeCell ref="L7:L9"/>
    <mergeCell ref="D7:E9"/>
    <mergeCell ref="F7:F9"/>
    <mergeCell ref="G7:H7"/>
    <mergeCell ref="G8:H8"/>
    <mergeCell ref="G9:H9"/>
    <mergeCell ref="F10:F12"/>
    <mergeCell ref="G10:H10"/>
    <mergeCell ref="I10:I12"/>
    <mergeCell ref="I7:I9"/>
    <mergeCell ref="J10:J12"/>
    <mergeCell ref="K10:K12"/>
    <mergeCell ref="L10:L12"/>
    <mergeCell ref="G11:H11"/>
    <mergeCell ref="G12:H12"/>
    <mergeCell ref="K13:K15"/>
    <mergeCell ref="L13:L15"/>
    <mergeCell ref="G14:H14"/>
    <mergeCell ref="G15:H15"/>
    <mergeCell ref="G13:H13"/>
    <mergeCell ref="I13:I15"/>
    <mergeCell ref="F16:F18"/>
    <mergeCell ref="G16:H16"/>
    <mergeCell ref="I16:I18"/>
    <mergeCell ref="J13:J15"/>
    <mergeCell ref="F13:F15"/>
    <mergeCell ref="J16:J18"/>
    <mergeCell ref="K16:K18"/>
    <mergeCell ref="L16:L18"/>
    <mergeCell ref="G17:H17"/>
    <mergeCell ref="G18:H18"/>
    <mergeCell ref="E43:E45"/>
    <mergeCell ref="B4:B51"/>
    <mergeCell ref="C4:C51"/>
    <mergeCell ref="D43:D51"/>
    <mergeCell ref="E46:E48"/>
    <mergeCell ref="D16:E18"/>
    <mergeCell ref="D13:E15"/>
    <mergeCell ref="D10:E12"/>
    <mergeCell ref="E22:E24"/>
    <mergeCell ref="E25:E27"/>
    <mergeCell ref="G19:H19"/>
    <mergeCell ref="G20:H20"/>
    <mergeCell ref="G21:H21"/>
    <mergeCell ref="E19:E21"/>
    <mergeCell ref="F19:F21"/>
    <mergeCell ref="G25:H25"/>
    <mergeCell ref="G26:H26"/>
    <mergeCell ref="G27:H27"/>
    <mergeCell ref="F25:F27"/>
    <mergeCell ref="G22:H22"/>
    <mergeCell ref="G23:H23"/>
    <mergeCell ref="G24:H24"/>
    <mergeCell ref="F22:F24"/>
    <mergeCell ref="D28:E30"/>
    <mergeCell ref="F28:F30"/>
    <mergeCell ref="G28:H28"/>
    <mergeCell ref="I28:I30"/>
    <mergeCell ref="G29:H29"/>
    <mergeCell ref="G30:H30"/>
    <mergeCell ref="G31:H31"/>
    <mergeCell ref="J31:J39"/>
    <mergeCell ref="K31:K39"/>
    <mergeCell ref="L31:L39"/>
    <mergeCell ref="G32:H32"/>
    <mergeCell ref="G33:H33"/>
    <mergeCell ref="G34:H34"/>
    <mergeCell ref="G35:H35"/>
    <mergeCell ref="G36:H36"/>
    <mergeCell ref="G37:H37"/>
    <mergeCell ref="G38:H38"/>
    <mergeCell ref="G39:H39"/>
    <mergeCell ref="F40:F42"/>
    <mergeCell ref="G40:H40"/>
    <mergeCell ref="G41:H41"/>
    <mergeCell ref="G42:H42"/>
    <mergeCell ref="F31:F33"/>
    <mergeCell ref="F34:F36"/>
    <mergeCell ref="F37:F39"/>
    <mergeCell ref="E49:E51"/>
    <mergeCell ref="F43:F45"/>
    <mergeCell ref="D40:E42"/>
    <mergeCell ref="E37:E39"/>
    <mergeCell ref="E31:E33"/>
    <mergeCell ref="D31:D39"/>
    <mergeCell ref="E34:E36"/>
    <mergeCell ref="I31:I33"/>
    <mergeCell ref="I34:I36"/>
    <mergeCell ref="I37:I39"/>
    <mergeCell ref="I19:I21"/>
    <mergeCell ref="I22:I24"/>
    <mergeCell ref="I25:I27"/>
    <mergeCell ref="I49:I51"/>
    <mergeCell ref="G50:H50"/>
    <mergeCell ref="G51:H51"/>
    <mergeCell ref="F52:F54"/>
    <mergeCell ref="G52:H52"/>
    <mergeCell ref="I52:I54"/>
    <mergeCell ref="F49:F51"/>
    <mergeCell ref="G49:H49"/>
    <mergeCell ref="J52:J54"/>
    <mergeCell ref="K52:K54"/>
    <mergeCell ref="L52:L54"/>
    <mergeCell ref="G53:H53"/>
    <mergeCell ref="G54:H54"/>
    <mergeCell ref="I55:I57"/>
    <mergeCell ref="J55:J57"/>
    <mergeCell ref="K55:K57"/>
    <mergeCell ref="L55:L57"/>
    <mergeCell ref="G57:H57"/>
    <mergeCell ref="F58:F60"/>
    <mergeCell ref="G58:H58"/>
    <mergeCell ref="G59:H59"/>
    <mergeCell ref="G60:H60"/>
    <mergeCell ref="F55:F57"/>
    <mergeCell ref="G55:H55"/>
    <mergeCell ref="G56:H56"/>
    <mergeCell ref="I58:I60"/>
    <mergeCell ref="J58:J60"/>
    <mergeCell ref="K58:K60"/>
    <mergeCell ref="L58:L60"/>
    <mergeCell ref="F61:F63"/>
    <mergeCell ref="G61:H61"/>
    <mergeCell ref="I61:I63"/>
    <mergeCell ref="J61:J63"/>
    <mergeCell ref="K61:K63"/>
    <mergeCell ref="L61:L63"/>
    <mergeCell ref="G62:H62"/>
    <mergeCell ref="G63:H63"/>
    <mergeCell ref="F64:F66"/>
    <mergeCell ref="G64:H64"/>
    <mergeCell ref="G65:H65"/>
    <mergeCell ref="G66:H66"/>
    <mergeCell ref="I64:I66"/>
    <mergeCell ref="J64:J66"/>
    <mergeCell ref="K64:K66"/>
    <mergeCell ref="L64:L66"/>
    <mergeCell ref="L67:L69"/>
    <mergeCell ref="G68:H68"/>
    <mergeCell ref="G69:H69"/>
    <mergeCell ref="G67:H67"/>
    <mergeCell ref="I67:I69"/>
    <mergeCell ref="L70:L72"/>
    <mergeCell ref="G71:H71"/>
    <mergeCell ref="G72:H72"/>
    <mergeCell ref="G70:H70"/>
    <mergeCell ref="I70:I72"/>
    <mergeCell ref="F67:F69"/>
    <mergeCell ref="J70:J72"/>
    <mergeCell ref="K70:K72"/>
    <mergeCell ref="J67:J69"/>
    <mergeCell ref="K67:K69"/>
    <mergeCell ref="J73:J75"/>
    <mergeCell ref="C58:C66"/>
    <mergeCell ref="D64:E66"/>
    <mergeCell ref="L73:L75"/>
    <mergeCell ref="G74:H74"/>
    <mergeCell ref="G75:H75"/>
    <mergeCell ref="K73:K75"/>
    <mergeCell ref="F73:F75"/>
    <mergeCell ref="D70:E72"/>
    <mergeCell ref="F70:F72"/>
    <mergeCell ref="G77:H77"/>
    <mergeCell ref="G76:H76"/>
    <mergeCell ref="G73:H73"/>
    <mergeCell ref="I73:I75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河川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建設部治水課</cp:lastModifiedBy>
  <cp:lastPrinted>2005-11-08T23:44:42Z</cp:lastPrinted>
  <dcterms:created xsi:type="dcterms:W3CDTF">2005-08-11T01:33:19Z</dcterms:created>
  <dcterms:modified xsi:type="dcterms:W3CDTF">2005-11-08T23:44:48Z</dcterms:modified>
  <cp:category/>
  <cp:version/>
  <cp:contentType/>
  <cp:contentStatus/>
</cp:coreProperties>
</file>