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04　一宮市　〇\下水道事業（公下）\"/>
    </mc:Choice>
  </mc:AlternateContent>
  <xr:revisionPtr revIDLastSave="0" documentId="13_ncr:1_{7D84F98C-CC77-4359-B46B-5928F1CCE0D7}" xr6:coauthVersionLast="47" xr6:coauthVersionMax="47" xr10:uidLastSave="{00000000-0000-0000-0000-000000000000}"/>
  <workbookProtection workbookAlgorithmName="SHA-512" workbookHashValue="X+E0AlGg3/lKiUas6l5sMU1gCh5u6MmTxh9NXYtBsmbir/6iAID5Y1UgKrJhoNgYsL1fOwtz1hhcvT2Kb/xlXA==" workbookSaltValue="A7SZ3O0zF51QsfoXqEci1Q=="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AD10" i="4" s="1"/>
  <c r="Q6" i="5"/>
  <c r="W10" i="4" s="1"/>
  <c r="P6" i="5"/>
  <c r="P10" i="4" s="1"/>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T8" i="4"/>
  <c r="AL8" i="4"/>
  <c r="W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<sst xmlns="http://schemas.openxmlformats.org/spreadsheetml/2006/main" count="231" uniqueCount="115">
  <si>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</si>
  <si>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</si>
  <si>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</si>
  <si>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</si>
  <si>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</si>
  <si>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</si>
  <si>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</si>
  <si>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</si>
  <si>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</si>
  <si>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</si>
  <si>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</si>
  <si>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</si>
  <si>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</si>
  <si>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</si>
  <si>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</si>
  <si>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</si>
  <si>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</si>
  <si>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</si>
  <si>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</si>
  <si>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</si>
  <si>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</si>
  <si>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</si>
  <si>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</si>
  <si>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</si>
  <si>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</si>
  <si>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</si>
  <si>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</si>
  <si>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</si>
  <si>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</si>
  <si>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</si>
  <si>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</si>
  <si>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</si>
  <si>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</si>
  <si>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</si>
  <si>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</si>
  <si>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</si>
  <si>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</si>
  <si>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</si>
  <si>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</si>
  <si>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</si>
  <si>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</si>
  <si>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</si>
  <si>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</si>
  <si>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</si>
  <si>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</si>
  <si>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</si>
  <si>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</si>
  <si>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</si>
  <si>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</si>
  <si>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</si>
  <si>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</si>
  <si>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</si>
  <si>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</si>
  <si>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</si>
  <si>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</si>
  <si>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</si>
  <si>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</si>
  <si>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</si>
  <si>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</si>
  <si>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</si>
  <si>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</si>
  <si>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</si>
  <si>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</si>
  <si>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</si>
  <si>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</si>
  <si>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</si>
  <si>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</si>
  <si>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</si>
  <si>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</si>
  <si>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</si>
  <si>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</si>
  <si>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</si>
  <si>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</si>
  <si>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</si>
  <si>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</si>
  <si>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</si>
  <si>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</si>
  <si>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</si>
  <si>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</si>
  <si>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</si>
  <si>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</si>
  <si>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</si>
  <si>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</si>
  <si>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</si>
  <si>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</si>
  <si>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</si>
  <si>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</si>
  <si>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</si>
  <si>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</si>
  <si>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</si>
  <si>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</si>
  <si>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</si>
  <si>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</si>
  <si>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</si>
  <si>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</si>
  <si>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</si>
  <si>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一宮市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</si>
  <si>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</si>
  <si>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</si>
  <si>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</si>
  <si>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</si>
  <si>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</si>
  <si>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</si>
  <si>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</si>
  <si>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</si>
  <si>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</si>
  <si>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</si>
  <si>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</si>
  <si>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</si>
  <si>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</si>
  <si>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</si>
  <si>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</si>
  <si>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・①経常収支比率は、下水道使用料の増加や、修繕費や動力費の減少等により令和４年度より上昇したものの、類似団体平均値よりも低い状態となっている。
・⑤経費回収率は、繊維業で下水道使用量が増加したものの、汚水処理に係る減価償却費がそれ以上に増加したこと等により令和４年度より低下し、類似団体平均値と大幅に乖離しているが、②累積欠損比率では欠損金は発生していない。このことから、一般会計からの基準外繰入金（汚水処理に係る資本費）に依存をしている状態であると考えられる。
・⑧水洗化率は接続戸数の増加で前年度に比べ上昇しているが、類似団体平均値と比べ大きく下回っている。
・①⑤⑧を改善させるため未接続世帯への戸別訪問等を行い、下水道接続の推進強化を続け有収水量を増加させることが重要である。
・③流動比率は、工事費等の増加による未払金の増加以上に満期を迎える有価証券等が増加したことにより、100％を上回った。
・④企業債残高対事業規模比率は、新規の借入額よりも償還額が多かったため企業債残高が減少し、対前年度比で改善はされたものの、依然として類似団体平均値を大きく上回っている。
・⑦施設利用率が前年度より下降し、類似団体平均値より下回っている。単独公共下水道区域の排水量が減少しており、処理能力の見直しをする必要があることから、県の流域下水道との統合（広域化）やダウンサイジングを進めていく。</t>
    <rPh sb="17" eb="19">
      <t>ゾウカ</t>
    </rPh>
    <rPh sb="21" eb="24">
      <t>シュウゼンヒ</t>
    </rPh>
    <rPh sb="29" eb="30">
      <t>ゲン</t>
    </rPh>
    <rPh sb="30" eb="31">
      <t>ショウ</t>
    </rPh>
    <rPh sb="42" eb="44">
      <t>ジョウショウ</t>
    </rPh>
    <rPh sb="81" eb="83">
      <t>センイ</t>
    </rPh>
    <rPh sb="83" eb="84">
      <t>ギョウ</t>
    </rPh>
    <rPh sb="85" eb="88">
      <t>ゲスイドウ</t>
    </rPh>
    <rPh sb="88" eb="91">
      <t>シヨウリョウ</t>
    </rPh>
    <rPh sb="92" eb="94">
      <t>ゾウカ</t>
    </rPh>
    <rPh sb="100" eb="102">
      <t>オスイ</t>
    </rPh>
    <rPh sb="102" eb="104">
      <t>ショリ</t>
    </rPh>
    <rPh sb="105" eb="106">
      <t>カカ</t>
    </rPh>
    <rPh sb="107" eb="109">
      <t>ゲンカ</t>
    </rPh>
    <rPh sb="109" eb="111">
      <t>ショウキャク</t>
    </rPh>
    <rPh sb="111" eb="112">
      <t>ヒ</t>
    </rPh>
    <rPh sb="115" eb="117">
      <t>イジョウ</t>
    </rPh>
    <rPh sb="118" eb="120">
      <t>ゾウカ</t>
    </rPh>
    <rPh sb="124" eb="125">
      <t>トウ</t>
    </rPh>
    <rPh sb="356" eb="358">
      <t>ゾウカ</t>
    </rPh>
    <rPh sb="365" eb="367">
      <t>ゾウカ</t>
    </rPh>
    <rPh sb="370" eb="372">
      <t>マンキ</t>
    </rPh>
    <rPh sb="373" eb="374">
      <t>ムカ</t>
    </rPh>
    <rPh sb="376" eb="378">
      <t>ユウカ</t>
    </rPh>
    <rPh sb="378" eb="380">
      <t>ショウケン</t>
    </rPh>
    <rPh sb="380" eb="381">
      <t>トウ</t>
    </rPh>
    <rPh sb="382" eb="384">
      <t>ゾウカ</t>
    </rPh>
    <rPh sb="397" eb="399">
      <t>ウワマワ</t>
    </rPh>
    <rPh sb="501" eb="503">
      <t>カコウ</t>
    </rPh>
    <phoneticPr fontId="4"/>
  </si>
  <si>
    <t>・①有形固定資産減価償却率及び②管渠老朽化率については、下水道事業の開始がかなり早く、償却が進むとともに老朽化も進行し、類似団体平均値に比べ老朽化した資産の割合が高くなっている。③管渠改善率は前年度に比べ、改良・更新延長が少なかったこと及び流域下水道区域の拡張や浸水対策としての雨水管布設による下水道管布設延長の増加により低下し、類似団体平均値を下回っている。今後も改築更新に重点を置き、管渠の長寿命化を図っていく。</t>
    <rPh sb="118" eb="119">
      <t>オヨ</t>
    </rPh>
    <rPh sb="147" eb="150">
      <t>ゲスイドウ</t>
    </rPh>
    <rPh sb="150" eb="151">
      <t>カン</t>
    </rPh>
    <rPh sb="151" eb="153">
      <t>フセツ</t>
    </rPh>
    <rPh sb="153" eb="155">
      <t>エンチョウ</t>
    </rPh>
    <rPh sb="156" eb="158">
      <t>ゾウカ</t>
    </rPh>
    <phoneticPr fontId="4"/>
  </si>
  <si>
    <t>・単独公共下水道区域と流域下水道区域の２種類の区域があり、単独公共下水道区域では主に施設や管渠の改築更新、流域下水道区域では主に整備計画に基づく管布設等の投資を行ってきた。
・経常収支比率は上昇して100％を超えたが、下水道使用料は増加したものの汚水処理に係る減価償却費が増加したこと等により経費回収率は低下しており、いずれの数値も依然として類似団体平均値を下回っている。引き続き、区域内での下水道への接続を推進することにより収入の増加を目指すとともに、毎年度経営戦略のモニタリングを行い経営の健全性等の確認をしていく。また、令和6年10月1日に使用料改定が行われたが、今後も将来を見据えた事業の見直しや経費削減を継続し、持続可能な下水道事業経営へと繋げていく。</t>
    <rPh sb="88" eb="90">
      <t>ケイジョウ</t>
    </rPh>
    <rPh sb="90" eb="92">
      <t>シュウシ</t>
    </rPh>
    <rPh sb="92" eb="94">
      <t>ヒリツ</t>
    </rPh>
    <rPh sb="95" eb="97">
      <t>ジョウショウ</t>
    </rPh>
    <rPh sb="104" eb="105">
      <t>コ</t>
    </rPh>
    <rPh sb="123" eb="125">
      <t>オスイ</t>
    </rPh>
    <rPh sb="125" eb="127">
      <t>ショリ</t>
    </rPh>
    <rPh sb="128" eb="129">
      <t>カカ</t>
    </rPh>
    <rPh sb="130" eb="132">
      <t>ゲンカ</t>
    </rPh>
    <rPh sb="132" eb="134">
      <t>ショウキャク</t>
    </rPh>
    <rPh sb="134" eb="135">
      <t>ヒ</t>
    </rPh>
    <rPh sb="136" eb="138">
      <t>ゾウカ</t>
    </rPh>
    <rPh sb="142" eb="14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</si>
</sst>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0.11</c:v>
                </c:pt>
                <c:pt idx="1">
                  <c:v>0.08</c:v>
                </c:pt>
                <c:pt idx="2">
                  <c:v>0.19</c:v>
                </c:pt>
                <c:pt idx="3">
                  <c:v>0.26</c:v>
                </c:pt>
                <c:pt idx="4">
                  <c:v>0.17</c:v>
                </c:pt>
              </c:numCache>
            </c:numRef>
          </c:val>
          <c:extLst>
            <c:ext xmlns:c16="http://schemas.microsoft.com/office/drawing/2014/chart" uri="{C3380CC4-5D6E-409C-BE32-E72D297353CC}">
              <c16:uniqueId val="{00000000-E62A-4D72-A536-83E50C6778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E62A-4D72-A536-83E50C6778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99.87</c:v>
                </c:pt>
                <c:pt idx="1">
                  <c:v>99.32</c:v>
                </c:pt>
                <c:pt idx="2">
                  <c:v>99.91</c:v>
                </c:pt>
                <c:pt idx="3">
                  <c:v>98.89</c:v>
                </c:pt>
                <c:pt idx="4">
                  <c:v>100.8</c:v>
                </c:pt>
              </c:numCache>
            </c:numRef>
          </c:val>
          <c:extLst>
            <c:ext xmlns:c16="http://schemas.microsoft.com/office/drawing/2014/chart" uri="{C3380CC4-5D6E-409C-BE32-E72D297353CC}">
              <c16:uniqueId val="{00000000-501F-4423-9363-DD052D7EB69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501F-4423-9363-DD052D7EB69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36.39</c:v>
                </c:pt>
                <c:pt idx="1">
                  <c:v>37.89</c:v>
                </c:pt>
                <c:pt idx="2">
                  <c:v>39.29</c:v>
                </c:pt>
                <c:pt idx="3">
                  <c:v>40.76</c:v>
                </c:pt>
                <c:pt idx="4">
                  <c:v>42.2</c:v>
                </c:pt>
              </c:numCache>
            </c:numRef>
          </c:val>
          <c:extLst>
            <c:ext xmlns:c16="http://schemas.microsoft.com/office/drawing/2014/chart" uri="{C3380CC4-5D6E-409C-BE32-E72D297353CC}">
              <c16:uniqueId val="{00000000-0464-4E5B-A454-D85C999630B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0464-4E5B-A454-D85C999630B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15.2</c:v>
                </c:pt>
                <c:pt idx="1">
                  <c:v>15.45</c:v>
                </c:pt>
                <c:pt idx="2">
                  <c:v>15.44</c:v>
                </c:pt>
                <c:pt idx="3">
                  <c:v>15.32</c:v>
                </c:pt>
                <c:pt idx="4">
                  <c:v>15.29</c:v>
                </c:pt>
              </c:numCache>
            </c:numRef>
          </c:val>
          <c:extLst>
            <c:ext xmlns:c16="http://schemas.microsoft.com/office/drawing/2014/chart" uri="{C3380CC4-5D6E-409C-BE32-E72D297353CC}">
              <c16:uniqueId val="{00000000-3524-408D-8C52-0EF50DC06D2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3524-408D-8C52-0EF50DC06D2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40-4650-BEC3-A6EAD8F32CE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1E40-4650-BEC3-A6EAD8F32CE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105.32</c:v>
                </c:pt>
                <c:pt idx="1">
                  <c:v>106.41</c:v>
                </c:pt>
                <c:pt idx="2">
                  <c:v>103.57</c:v>
                </c:pt>
                <c:pt idx="3">
                  <c:v>98.41</c:v>
                </c:pt>
                <c:pt idx="4">
                  <c:v>102.34</c:v>
                </c:pt>
              </c:numCache>
            </c:numRef>
          </c:val>
          <c:extLst>
            <c:ext xmlns:c16="http://schemas.microsoft.com/office/drawing/2014/chart" uri="{C3380CC4-5D6E-409C-BE32-E72D297353CC}">
              <c16:uniqueId val="{00000000-1F62-4E3C-B4EE-85C6E470B17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1F62-4E3C-B4EE-85C6E470B17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2867.11</c:v>
                </c:pt>
                <c:pt idx="1">
                  <c:v>2863.66</c:v>
                </c:pt>
                <c:pt idx="2">
                  <c:v>2786.63</c:v>
                </c:pt>
                <c:pt idx="3">
                  <c:v>2723.7</c:v>
                </c:pt>
                <c:pt idx="4">
                  <c:v>2621.3000000000002</c:v>
                </c:pt>
              </c:numCache>
            </c:numRef>
          </c:val>
          <c:extLst>
            <c:ext xmlns:c16="http://schemas.microsoft.com/office/drawing/2014/chart" uri="{C3380CC4-5D6E-409C-BE32-E72D297353CC}">
              <c16:uniqueId val="{00000000-13BA-4B6F-9182-866EBD0AE3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13BA-4B6F-9182-866EBD0AE3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66.540000000000006</c:v>
                </c:pt>
                <c:pt idx="1">
                  <c:v>66.489999999999995</c:v>
                </c:pt>
                <c:pt idx="2">
                  <c:v>66.31</c:v>
                </c:pt>
                <c:pt idx="3">
                  <c:v>66.180000000000007</c:v>
                </c:pt>
                <c:pt idx="4">
                  <c:v>65.819999999999993</c:v>
                </c:pt>
              </c:numCache>
            </c:numRef>
          </c:val>
          <c:extLst>
            <c:ext xmlns:c16="http://schemas.microsoft.com/office/drawing/2014/chart" uri="{C3380CC4-5D6E-409C-BE32-E72D297353CC}">
              <c16:uniqueId val="{00000000-C677-456E-BEB9-FCC5E8F44F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C677-456E-BEB9-FCC5E8F44F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BEC7-4F45-A0A3-4552380A734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BEC7-4F45-A0A3-4552380A734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43.5</c:v>
                </c:pt>
                <c:pt idx="1">
                  <c:v>42.01</c:v>
                </c:pt>
                <c:pt idx="2">
                  <c:v>40.96</c:v>
                </c:pt>
                <c:pt idx="3">
                  <c:v>41.96</c:v>
                </c:pt>
                <c:pt idx="4">
                  <c:v>41.48</c:v>
                </c:pt>
              </c:numCache>
            </c:numRef>
          </c:val>
          <c:extLst>
            <c:ext xmlns:c16="http://schemas.microsoft.com/office/drawing/2014/chart" uri="{C3380CC4-5D6E-409C-BE32-E72D297353CC}">
              <c16:uniqueId val="{00000000-5578-4489-87AD-73EFFDEEFE5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5578-4489-87AD-73EFFDEEFE5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73.819999999999993</c:v>
                </c:pt>
                <c:pt idx="1">
                  <c:v>74.5</c:v>
                </c:pt>
                <c:pt idx="2">
                  <c:v>75.37</c:v>
                </c:pt>
                <c:pt idx="3">
                  <c:v>75.58</c:v>
                </c:pt>
                <c:pt idx="4">
                  <c:v>76.099999999999994</c:v>
                </c:pt>
              </c:numCache>
            </c:numRef>
          </c:val>
          <c:extLst>
            <c:ext xmlns:c16="http://schemas.microsoft.com/office/drawing/2014/chart" uri="{C3380CC4-5D6E-409C-BE32-E72D297353CC}">
              <c16:uniqueId val="{00000000-B643-47D7-AE48-843BB4091C4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B643-47D7-AE48-843BB4091C4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愛知県　一宮市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Ac1</v>
      </c>
      <c r="X8" s="34"/>
      <c r="Y8" s="34"/>
      <c r="Z8" s="34"/>
      <c r="AA8" s="34"/>
      <c r="AB8" s="34"/>
      <c r="AC8" s="34"/>
      <c r="AD8" s="35" t="str">
        <f>データ!$M$6</f>
        <v>自治体職員</v>
      </c>
      <c r="AE8" s="35"/>
      <c r="AF8" s="35"/>
      <c r="AG8" s="35"/>
      <c r="AH8" s="35"/>
      <c r="AI8" s="35"/>
      <c r="AJ8" s="35"/>
      <c r="AK8" s="3"/>
      <c r="AL8" s="36">
        <f>データ!S6</f>
        <v>378496</v>
      </c>
      <c r="AM8" s="36"/>
      <c r="AN8" s="36"/>
      <c r="AO8" s="36"/>
      <c r="AP8" s="36"/>
      <c r="AQ8" s="36"/>
      <c r="AR8" s="36"/>
      <c r="AS8" s="36"/>
      <c r="AT8" s="37">
        <f>データ!T6</f>
        <v>113.82</v>
      </c>
      <c r="AU8" s="37"/>
      <c r="AV8" s="37"/>
      <c r="AW8" s="37"/>
      <c r="AX8" s="37"/>
      <c r="AY8" s="37"/>
      <c r="AZ8" s="37"/>
      <c r="BA8" s="37"/>
      <c r="BB8" s="37">
        <f>データ!U6</f>
        <v>3325.39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5">
      <c r="A10" s="2"/>
      <c r="B10" s="37" t="str">
        <f>データ!N6</f>
        <v>-</v>
      </c>
      <c r="C10" s="37"/>
      <c r="D10" s="37"/>
      <c r="E10" s="37"/>
      <c r="F10" s="37"/>
      <c r="G10" s="37"/>
      <c r="H10" s="37"/>
      <c r="I10" s="37">
        <f>データ!O6</f>
        <v>47.35</v>
      </c>
      <c r="J10" s="37"/>
      <c r="K10" s="37"/>
      <c r="L10" s="37"/>
      <c r="M10" s="37"/>
      <c r="N10" s="37"/>
      <c r="O10" s="37"/>
      <c r="P10" s="37">
        <f>データ!P6</f>
        <v>69.760000000000005</v>
      </c>
      <c r="Q10" s="37"/>
      <c r="R10" s="37"/>
      <c r="S10" s="37"/>
      <c r="T10" s="37"/>
      <c r="U10" s="37"/>
      <c r="V10" s="37"/>
      <c r="W10" s="37">
        <f>データ!Q6</f>
        <v>76.08</v>
      </c>
      <c r="X10" s="37"/>
      <c r="Y10" s="37"/>
      <c r="Z10" s="37"/>
      <c r="AA10" s="37"/>
      <c r="AB10" s="37"/>
      <c r="AC10" s="37"/>
      <c r="AD10" s="36">
        <f>データ!R6</f>
        <v>2019</v>
      </c>
      <c r="AE10" s="36"/>
      <c r="AF10" s="36"/>
      <c r="AG10" s="36"/>
      <c r="AH10" s="36"/>
      <c r="AI10" s="36"/>
      <c r="AJ10" s="36"/>
      <c r="AK10" s="2"/>
      <c r="AL10" s="36">
        <f>データ!V6</f>
        <v>263453</v>
      </c>
      <c r="AM10" s="36"/>
      <c r="AN10" s="36"/>
      <c r="AO10" s="36"/>
      <c r="AP10" s="36"/>
      <c r="AQ10" s="36"/>
      <c r="AR10" s="36"/>
      <c r="AS10" s="36"/>
      <c r="AT10" s="37">
        <f>データ!W6</f>
        <v>43.56</v>
      </c>
      <c r="AU10" s="37"/>
      <c r="AV10" s="37"/>
      <c r="AW10" s="37"/>
      <c r="AX10" s="37"/>
      <c r="AY10" s="37"/>
      <c r="AZ10" s="37"/>
      <c r="BA10" s="37"/>
      <c r="BB10" s="37">
        <f>データ!X6</f>
        <v>6048.05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fc3ENMgrEDzYYt/anvk5aAUxnmaoWVOgSBtYOKvy7z0hPRAJO7NDPot8F/Ksl1uDfL8Mv9A/aGZJyVyQ/A/+1A==" saltValue="X13qRlpYjPPd+PKhbrVU5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2023</v>
      </c>
      <c r="C6" s="19">
        <f t="shared" ref="C6:X6" si="3">C7</f>
        <v>232033</v>
      </c>
      <c r="D6" s="19">
        <f t="shared" si="3"/>
        <v>46</v>
      </c>
      <c r="E6" s="19">
        <f t="shared" si="3"/>
        <v>17</v>
      </c>
      <c r="F6" s="19">
        <f t="shared" si="3"/>
        <v>1</v>
      </c>
      <c r="G6" s="19">
        <f t="shared" si="3"/>
        <v>0</v>
      </c>
      <c r="H6" s="19" t="str">
        <f t="shared" si="3"/>
        <v>愛知県　一宮市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47.35</v>
      </c>
      <c r="P6" s="20">
        <f t="shared" si="3"/>
        <v>69.760000000000005</v>
      </c>
      <c r="Q6" s="20">
        <f t="shared" si="3"/>
        <v>76.08</v>
      </c>
      <c r="R6" s="20">
        <f t="shared" si="3"/>
        <v>2019</v>
      </c>
      <c r="S6" s="20">
        <f t="shared" si="3"/>
        <v>378496</v>
      </c>
      <c r="T6" s="20">
        <f t="shared" si="3"/>
        <v>113.82</v>
      </c>
      <c r="U6" s="20">
        <f t="shared" si="3"/>
        <v>3325.39</v>
      </c>
      <c r="V6" s="20">
        <f t="shared" si="3"/>
        <v>263453</v>
      </c>
      <c r="W6" s="20">
        <f t="shared" si="3"/>
        <v>43.56</v>
      </c>
      <c r="X6" s="20">
        <f t="shared" si="3"/>
        <v>6048.05</v>
      </c>
      <c r="Y6" s="21">
        <f>IF(Y7="",NA(),Y7)</f>
        <v>99.87</v>
      </c>
      <c r="Z6" s="21">
        <f t="shared" ref="Z6:AH6" si="4">IF(Z7="",NA(),Z7)</f>
        <v>99.32</v>
      </c>
      <c r="AA6" s="21">
        <f t="shared" si="4"/>
        <v>99.91</v>
      </c>
      <c r="AB6" s="21">
        <f t="shared" si="4"/>
        <v>98.89</v>
      </c>
      <c r="AC6" s="21">
        <f t="shared" si="4"/>
        <v>100.8</v>
      </c>
      <c r="AD6" s="21">
        <f t="shared" si="4"/>
        <v>107.03</v>
      </c>
      <c r="AE6" s="21">
        <f t="shared" si="4"/>
        <v>106.55</v>
      </c>
      <c r="AF6" s="21">
        <f t="shared" si="4"/>
        <v>106.01</v>
      </c>
      <c r="AG6" s="21">
        <f t="shared" si="4"/>
        <v>105.5</v>
      </c>
      <c r="AH6" s="21">
        <f t="shared" si="4"/>
        <v>105.24</v>
      </c>
      <c r="AI6" s="20" t="str">
        <f>IF(AI7="","",IF(AI7="-","【-】","【"&amp;SUBSTITUTE(TEXT(AI7,"#,##0.00"),"-","△")&amp;"】"))</f>
        <v>【105.91】</v>
      </c>
      <c r="AJ6" s="20">
        <f>IF(AJ7="",NA(),AJ7)</f>
        <v>0</v>
      </c>
      <c r="AK6" s="20">
        <f t="shared" ref="AK6:AS6" si="5">IF(AK7="",NA(),AK7)</f>
        <v>0</v>
      </c>
      <c r="AL6" s="20">
        <f t="shared" si="5"/>
        <v>0</v>
      </c>
      <c r="AM6" s="20">
        <f t="shared" si="5"/>
        <v>0</v>
      </c>
      <c r="AN6" s="20">
        <f t="shared" si="5"/>
        <v>0</v>
      </c>
      <c r="AO6" s="21">
        <f t="shared" si="5"/>
        <v>7.69</v>
      </c>
      <c r="AP6" s="21">
        <f t="shared" si="5"/>
        <v>5.95</v>
      </c>
      <c r="AQ6" s="21">
        <f t="shared" si="5"/>
        <v>5.27</v>
      </c>
      <c r="AR6" s="21">
        <f t="shared" si="5"/>
        <v>4.83</v>
      </c>
      <c r="AS6" s="21">
        <f t="shared" si="5"/>
        <v>4.5</v>
      </c>
      <c r="AT6" s="20" t="str">
        <f>IF(AT7="","",IF(AT7="-","【-】","【"&amp;SUBSTITUTE(TEXT(AT7,"#,##0.00"),"-","△")&amp;"】"))</f>
        <v>【3.03】</v>
      </c>
      <c r="AU6" s="21">
        <f>IF(AU7="",NA(),AU7)</f>
        <v>105.32</v>
      </c>
      <c r="AV6" s="21">
        <f t="shared" ref="AV6:BD6" si="6">IF(AV7="",NA(),AV7)</f>
        <v>106.41</v>
      </c>
      <c r="AW6" s="21">
        <f t="shared" si="6"/>
        <v>103.57</v>
      </c>
      <c r="AX6" s="21">
        <f t="shared" si="6"/>
        <v>98.41</v>
      </c>
      <c r="AY6" s="21">
        <f t="shared" si="6"/>
        <v>102.34</v>
      </c>
      <c r="AZ6" s="21">
        <f t="shared" si="6"/>
        <v>73.02</v>
      </c>
      <c r="BA6" s="21">
        <f t="shared" si="6"/>
        <v>72.930000000000007</v>
      </c>
      <c r="BB6" s="21">
        <f t="shared" si="6"/>
        <v>80.08</v>
      </c>
      <c r="BC6" s="21">
        <f t="shared" si="6"/>
        <v>87.33</v>
      </c>
      <c r="BD6" s="21">
        <f t="shared" si="6"/>
        <v>92.26</v>
      </c>
      <c r="BE6" s="20" t="str">
        <f>IF(BE7="","",IF(BE7="-","【-】","【"&amp;SUBSTITUTE(TEXT(BE7,"#,##0.00"),"-","△")&amp;"】"))</f>
        <v>【78.43】</v>
      </c>
      <c r="BF6" s="21">
        <f>IF(BF7="",NA(),BF7)</f>
        <v>2867.11</v>
      </c>
      <c r="BG6" s="21">
        <f t="shared" ref="BG6:BO6" si="7">IF(BG7="",NA(),BG7)</f>
        <v>2863.66</v>
      </c>
      <c r="BH6" s="21">
        <f t="shared" si="7"/>
        <v>2786.63</v>
      </c>
      <c r="BI6" s="21">
        <f t="shared" si="7"/>
        <v>2723.7</v>
      </c>
      <c r="BJ6" s="21">
        <f t="shared" si="7"/>
        <v>2621.3000000000002</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66.540000000000006</v>
      </c>
      <c r="BR6" s="21">
        <f t="shared" ref="BR6:BZ6" si="8">IF(BR7="",NA(),BR7)</f>
        <v>66.489999999999995</v>
      </c>
      <c r="BS6" s="21">
        <f t="shared" si="8"/>
        <v>66.31</v>
      </c>
      <c r="BT6" s="21">
        <f t="shared" si="8"/>
        <v>66.180000000000007</v>
      </c>
      <c r="BU6" s="21">
        <f t="shared" si="8"/>
        <v>65.819999999999993</v>
      </c>
      <c r="BV6" s="21">
        <f t="shared" si="8"/>
        <v>97.91</v>
      </c>
      <c r="BW6" s="21">
        <f t="shared" si="8"/>
        <v>98.61</v>
      </c>
      <c r="BX6" s="21">
        <f t="shared" si="8"/>
        <v>98.75</v>
      </c>
      <c r="BY6" s="21">
        <f t="shared" si="8"/>
        <v>98.36</v>
      </c>
      <c r="BZ6" s="21">
        <f t="shared" si="8"/>
        <v>97.29</v>
      </c>
      <c r="CA6" s="20" t="str">
        <f>IF(CA7="","",IF(CA7="-","【-】","【"&amp;SUBSTITUTE(TEXT(CA7,"#,##0.00"),"-","△")&amp;"】"))</f>
        <v>【97.81】</v>
      </c>
      <c r="CB6" s="21">
        <f>IF(CB7="",NA(),CB7)</f>
        <v>150</v>
      </c>
      <c r="CC6" s="21">
        <f t="shared" ref="CC6:CK6" si="9">IF(CC7="",NA(),CC7)</f>
        <v>150</v>
      </c>
      <c r="CD6" s="21">
        <f t="shared" si="9"/>
        <v>150</v>
      </c>
      <c r="CE6" s="21">
        <f t="shared" si="9"/>
        <v>150</v>
      </c>
      <c r="CF6" s="21">
        <f t="shared" si="9"/>
        <v>150</v>
      </c>
      <c r="CG6" s="21">
        <f t="shared" si="9"/>
        <v>144.11000000000001</v>
      </c>
      <c r="CH6" s="21">
        <f t="shared" si="9"/>
        <v>141.24</v>
      </c>
      <c r="CI6" s="21">
        <f t="shared" si="9"/>
        <v>142.03</v>
      </c>
      <c r="CJ6" s="21">
        <f t="shared" si="9"/>
        <v>142.11000000000001</v>
      </c>
      <c r="CK6" s="21">
        <f t="shared" si="9"/>
        <v>145.49</v>
      </c>
      <c r="CL6" s="20" t="str">
        <f>IF(CL7="","",IF(CL7="-","【-】","【"&amp;SUBSTITUTE(TEXT(CL7,"#,##0.00"),"-","△")&amp;"】"))</f>
        <v>【138.75】</v>
      </c>
      <c r="CM6" s="21">
        <f>IF(CM7="",NA(),CM7)</f>
        <v>43.5</v>
      </c>
      <c r="CN6" s="21">
        <f t="shared" ref="CN6:CV6" si="10">IF(CN7="",NA(),CN7)</f>
        <v>42.01</v>
      </c>
      <c r="CO6" s="21">
        <f t="shared" si="10"/>
        <v>40.96</v>
      </c>
      <c r="CP6" s="21">
        <f t="shared" si="10"/>
        <v>41.96</v>
      </c>
      <c r="CQ6" s="21">
        <f t="shared" si="10"/>
        <v>41.48</v>
      </c>
      <c r="CR6" s="21">
        <f t="shared" si="10"/>
        <v>61.32</v>
      </c>
      <c r="CS6" s="21">
        <f t="shared" si="10"/>
        <v>61.7</v>
      </c>
      <c r="CT6" s="21">
        <f t="shared" si="10"/>
        <v>63.04</v>
      </c>
      <c r="CU6" s="21">
        <f t="shared" si="10"/>
        <v>60.55</v>
      </c>
      <c r="CV6" s="21">
        <f t="shared" si="10"/>
        <v>61.49</v>
      </c>
      <c r="CW6" s="20" t="str">
        <f>IF(CW7="","",IF(CW7="-","【-】","【"&amp;SUBSTITUTE(TEXT(CW7,"#,##0.00"),"-","△")&amp;"】"))</f>
        <v>【58.94】</v>
      </c>
      <c r="CX6" s="21">
        <f>IF(CX7="",NA(),CX7)</f>
        <v>73.819999999999993</v>
      </c>
      <c r="CY6" s="21">
        <f t="shared" ref="CY6:DG6" si="11">IF(CY7="",NA(),CY7)</f>
        <v>74.5</v>
      </c>
      <c r="CZ6" s="21">
        <f t="shared" si="11"/>
        <v>75.37</v>
      </c>
      <c r="DA6" s="21">
        <f t="shared" si="11"/>
        <v>75.58</v>
      </c>
      <c r="DB6" s="21">
        <f t="shared" si="11"/>
        <v>76.099999999999994</v>
      </c>
      <c r="DC6" s="21">
        <f t="shared" si="11"/>
        <v>94.58</v>
      </c>
      <c r="DD6" s="21">
        <f t="shared" si="11"/>
        <v>94.56</v>
      </c>
      <c r="DE6" s="21">
        <f t="shared" si="11"/>
        <v>94.75</v>
      </c>
      <c r="DF6" s="21">
        <f t="shared" si="11"/>
        <v>94.92</v>
      </c>
      <c r="DG6" s="21">
        <f t="shared" si="11"/>
        <v>95.01</v>
      </c>
      <c r="DH6" s="20" t="str">
        <f>IF(DH7="","",IF(DH7="-","【-】","【"&amp;SUBSTITUTE(TEXT(DH7,"#,##0.00"),"-","△")&amp;"】"))</f>
        <v>【95.91】</v>
      </c>
      <c r="DI6" s="21">
        <f>IF(DI7="",NA(),DI7)</f>
        <v>36.39</v>
      </c>
      <c r="DJ6" s="21">
        <f t="shared" ref="DJ6:DR6" si="12">IF(DJ7="",NA(),DJ7)</f>
        <v>37.89</v>
      </c>
      <c r="DK6" s="21">
        <f t="shared" si="12"/>
        <v>39.29</v>
      </c>
      <c r="DL6" s="21">
        <f t="shared" si="12"/>
        <v>40.76</v>
      </c>
      <c r="DM6" s="21">
        <f t="shared" si="12"/>
        <v>42.2</v>
      </c>
      <c r="DN6" s="21">
        <f t="shared" si="12"/>
        <v>31.01</v>
      </c>
      <c r="DO6" s="21">
        <f t="shared" si="12"/>
        <v>28.87</v>
      </c>
      <c r="DP6" s="21">
        <f t="shared" si="12"/>
        <v>31.34</v>
      </c>
      <c r="DQ6" s="21">
        <f t="shared" si="12"/>
        <v>32.909999999999997</v>
      </c>
      <c r="DR6" s="21">
        <f t="shared" si="12"/>
        <v>34.869999999999997</v>
      </c>
      <c r="DS6" s="20" t="str">
        <f>IF(DS7="","",IF(DS7="-","【-】","【"&amp;SUBSTITUTE(TEXT(DS7,"#,##0.00"),"-","△")&amp;"】"))</f>
        <v>【41.09】</v>
      </c>
      <c r="DT6" s="21">
        <f>IF(DT7="",NA(),DT7)</f>
        <v>15.2</v>
      </c>
      <c r="DU6" s="21">
        <f t="shared" ref="DU6:EC6" si="13">IF(DU7="",NA(),DU7)</f>
        <v>15.45</v>
      </c>
      <c r="DV6" s="21">
        <f t="shared" si="13"/>
        <v>15.44</v>
      </c>
      <c r="DW6" s="21">
        <f t="shared" si="13"/>
        <v>15.32</v>
      </c>
      <c r="DX6" s="21">
        <f t="shared" si="13"/>
        <v>15.29</v>
      </c>
      <c r="DY6" s="21">
        <f t="shared" si="13"/>
        <v>4.95</v>
      </c>
      <c r="DZ6" s="21">
        <f t="shared" si="13"/>
        <v>5.64</v>
      </c>
      <c r="EA6" s="21">
        <f t="shared" si="13"/>
        <v>6.43</v>
      </c>
      <c r="EB6" s="21">
        <f t="shared" si="13"/>
        <v>7.75</v>
      </c>
      <c r="EC6" s="21">
        <f t="shared" si="13"/>
        <v>9.44</v>
      </c>
      <c r="ED6" s="20" t="str">
        <f>IF(ED7="","",IF(ED7="-","【-】","【"&amp;SUBSTITUTE(TEXT(ED7,"#,##0.00"),"-","△")&amp;"】"))</f>
        <v>【8.68】</v>
      </c>
      <c r="EE6" s="21">
        <f>IF(EE7="",NA(),EE7)</f>
        <v>0.11</v>
      </c>
      <c r="EF6" s="21">
        <f t="shared" ref="EF6:EN6" si="14">IF(EF7="",NA(),EF7)</f>
        <v>0.08</v>
      </c>
      <c r="EG6" s="21">
        <f t="shared" si="14"/>
        <v>0.19</v>
      </c>
      <c r="EH6" s="21">
        <f t="shared" si="14"/>
        <v>0.26</v>
      </c>
      <c r="EI6" s="21">
        <f t="shared" si="14"/>
        <v>0.17</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25">
      <c r="A7" s="14"/>
      <c r="B7" s="23">
        <v>2023</v>
      </c>
      <c r="C7" s="23">
        <v>232033</v>
      </c>
      <c r="D7" s="23">
        <v>46</v>
      </c>
      <c r="E7" s="23">
        <v>17</v>
      </c>
      <c r="F7" s="23">
        <v>1</v>
      </c>
      <c r="G7" s="23">
        <v>0</v>
      </c>
      <c r="H7" s="23" t="s">
        <v>96</v>
      </c>
      <c r="I7" s="23" t="s">
        <v>97</v>
      </c>
      <c r="J7" s="23" t="s">
        <v>98</v>
      </c>
      <c r="K7" s="23" t="s">
        <v>99</v>
      </c>
      <c r="L7" s="23" t="s">
        <v>100</v>
      </c>
      <c r="M7" s="23" t="s">
        <v>101</v>
      </c>
      <c r="N7" s="24" t="s">
        <v>102</v>
      </c>
      <c r="O7" s="24">
        <v>47.35</v>
      </c>
      <c r="P7" s="24">
        <v>69.760000000000005</v>
      </c>
      <c r="Q7" s="24">
        <v>76.08</v>
      </c>
      <c r="R7" s="24">
        <v>2019</v>
      </c>
      <c r="S7" s="24">
        <v>378496</v>
      </c>
      <c r="T7" s="24">
        <v>113.82</v>
      </c>
      <c r="U7" s="24">
        <v>3325.39</v>
      </c>
      <c r="V7" s="24">
        <v>263453</v>
      </c>
      <c r="W7" s="24">
        <v>43.56</v>
      </c>
      <c r="X7" s="24">
        <v>6048.05</v>
      </c>
      <c r="Y7" s="24">
        <v>99.87</v>
      </c>
      <c r="Z7" s="24">
        <v>99.32</v>
      </c>
      <c r="AA7" s="24">
        <v>99.91</v>
      </c>
      <c r="AB7" s="24">
        <v>98.89</v>
      </c>
      <c r="AC7" s="24">
        <v>100.8</v>
      </c>
      <c r="AD7" s="24">
        <v>107.03</v>
      </c>
      <c r="AE7" s="24">
        <v>106.55</v>
      </c>
      <c r="AF7" s="24">
        <v>106.01</v>
      </c>
      <c r="AG7" s="24">
        <v>105.5</v>
      </c>
      <c r="AH7" s="24">
        <v>105.24</v>
      </c>
      <c r="AI7" s="24">
        <v>105.91</v>
      </c>
      <c r="AJ7" s="24">
        <v>0</v>
      </c>
      <c r="AK7" s="24">
        <v>0</v>
      </c>
      <c r="AL7" s="24">
        <v>0</v>
      </c>
      <c r="AM7" s="24">
        <v>0</v>
      </c>
      <c r="AN7" s="24">
        <v>0</v>
      </c>
      <c r="AO7" s="24">
        <v>7.69</v>
      </c>
      <c r="AP7" s="24">
        <v>5.95</v>
      </c>
      <c r="AQ7" s="24">
        <v>5.27</v>
      </c>
      <c r="AR7" s="24">
        <v>4.83</v>
      </c>
      <c r="AS7" s="24">
        <v>4.5</v>
      </c>
      <c r="AT7" s="24">
        <v>3.03</v>
      </c>
      <c r="AU7" s="24">
        <v>105.32</v>
      </c>
      <c r="AV7" s="24">
        <v>106.41</v>
      </c>
      <c r="AW7" s="24">
        <v>103.57</v>
      </c>
      <c r="AX7" s="24">
        <v>98.41</v>
      </c>
      <c r="AY7" s="24">
        <v>102.34</v>
      </c>
      <c r="AZ7" s="24">
        <v>73.02</v>
      </c>
      <c r="BA7" s="24">
        <v>72.930000000000007</v>
      </c>
      <c r="BB7" s="24">
        <v>80.08</v>
      </c>
      <c r="BC7" s="24">
        <v>87.33</v>
      </c>
      <c r="BD7" s="24">
        <v>92.26</v>
      </c>
      <c r="BE7" s="24">
        <v>78.430000000000007</v>
      </c>
      <c r="BF7" s="24">
        <v>2867.11</v>
      </c>
      <c r="BG7" s="24">
        <v>2863.66</v>
      </c>
      <c r="BH7" s="24">
        <v>2786.63</v>
      </c>
      <c r="BI7" s="24">
        <v>2723.7</v>
      </c>
      <c r="BJ7" s="24">
        <v>2621.3000000000002</v>
      </c>
      <c r="BK7" s="24">
        <v>708.89</v>
      </c>
      <c r="BL7" s="24">
        <v>730.52</v>
      </c>
      <c r="BM7" s="24">
        <v>672.33</v>
      </c>
      <c r="BN7" s="24">
        <v>668.8</v>
      </c>
      <c r="BO7" s="24">
        <v>652.79999999999995</v>
      </c>
      <c r="BP7" s="24">
        <v>630.82000000000005</v>
      </c>
      <c r="BQ7" s="24">
        <v>66.540000000000006</v>
      </c>
      <c r="BR7" s="24">
        <v>66.489999999999995</v>
      </c>
      <c r="BS7" s="24">
        <v>66.31</v>
      </c>
      <c r="BT7" s="24">
        <v>66.180000000000007</v>
      </c>
      <c r="BU7" s="24">
        <v>65.819999999999993</v>
      </c>
      <c r="BV7" s="24">
        <v>97.91</v>
      </c>
      <c r="BW7" s="24">
        <v>98.61</v>
      </c>
      <c r="BX7" s="24">
        <v>98.75</v>
      </c>
      <c r="BY7" s="24">
        <v>98.36</v>
      </c>
      <c r="BZ7" s="24">
        <v>97.29</v>
      </c>
      <c r="CA7" s="24">
        <v>97.81</v>
      </c>
      <c r="CB7" s="24">
        <v>150</v>
      </c>
      <c r="CC7" s="24">
        <v>150</v>
      </c>
      <c r="CD7" s="24">
        <v>150</v>
      </c>
      <c r="CE7" s="24">
        <v>150</v>
      </c>
      <c r="CF7" s="24">
        <v>150</v>
      </c>
      <c r="CG7" s="24">
        <v>144.11000000000001</v>
      </c>
      <c r="CH7" s="24">
        <v>141.24</v>
      </c>
      <c r="CI7" s="24">
        <v>142.03</v>
      </c>
      <c r="CJ7" s="24">
        <v>142.11000000000001</v>
      </c>
      <c r="CK7" s="24">
        <v>145.49</v>
      </c>
      <c r="CL7" s="24">
        <v>138.75</v>
      </c>
      <c r="CM7" s="24">
        <v>43.5</v>
      </c>
      <c r="CN7" s="24">
        <v>42.01</v>
      </c>
      <c r="CO7" s="24">
        <v>40.96</v>
      </c>
      <c r="CP7" s="24">
        <v>41.96</v>
      </c>
      <c r="CQ7" s="24">
        <v>41.48</v>
      </c>
      <c r="CR7" s="24">
        <v>61.32</v>
      </c>
      <c r="CS7" s="24">
        <v>61.7</v>
      </c>
      <c r="CT7" s="24">
        <v>63.04</v>
      </c>
      <c r="CU7" s="24">
        <v>60.55</v>
      </c>
      <c r="CV7" s="24">
        <v>61.49</v>
      </c>
      <c r="CW7" s="24">
        <v>58.94</v>
      </c>
      <c r="CX7" s="24">
        <v>73.819999999999993</v>
      </c>
      <c r="CY7" s="24">
        <v>74.5</v>
      </c>
      <c r="CZ7" s="24">
        <v>75.37</v>
      </c>
      <c r="DA7" s="24">
        <v>75.58</v>
      </c>
      <c r="DB7" s="24">
        <v>76.099999999999994</v>
      </c>
      <c r="DC7" s="24">
        <v>94.58</v>
      </c>
      <c r="DD7" s="24">
        <v>94.56</v>
      </c>
      <c r="DE7" s="24">
        <v>94.75</v>
      </c>
      <c r="DF7" s="24">
        <v>94.92</v>
      </c>
      <c r="DG7" s="24">
        <v>95.01</v>
      </c>
      <c r="DH7" s="24">
        <v>95.91</v>
      </c>
      <c r="DI7" s="24">
        <v>36.39</v>
      </c>
      <c r="DJ7" s="24">
        <v>37.89</v>
      </c>
      <c r="DK7" s="24">
        <v>39.29</v>
      </c>
      <c r="DL7" s="24">
        <v>40.76</v>
      </c>
      <c r="DM7" s="24">
        <v>42.2</v>
      </c>
      <c r="DN7" s="24">
        <v>31.01</v>
      </c>
      <c r="DO7" s="24">
        <v>28.87</v>
      </c>
      <c r="DP7" s="24">
        <v>31.34</v>
      </c>
      <c r="DQ7" s="24">
        <v>32.909999999999997</v>
      </c>
      <c r="DR7" s="24">
        <v>34.869999999999997</v>
      </c>
      <c r="DS7" s="24">
        <v>41.09</v>
      </c>
      <c r="DT7" s="24">
        <v>15.2</v>
      </c>
      <c r="DU7" s="24">
        <v>15.45</v>
      </c>
      <c r="DV7" s="24">
        <v>15.44</v>
      </c>
      <c r="DW7" s="24">
        <v>15.32</v>
      </c>
      <c r="DX7" s="24">
        <v>15.29</v>
      </c>
      <c r="DY7" s="24">
        <v>4.95</v>
      </c>
      <c r="DZ7" s="24">
        <v>5.64</v>
      </c>
      <c r="EA7" s="24">
        <v>6.43</v>
      </c>
      <c r="EB7" s="24">
        <v>7.75</v>
      </c>
      <c r="EC7" s="24">
        <v>9.44</v>
      </c>
      <c r="ED7" s="24">
        <v>8.68</v>
      </c>
      <c r="EE7" s="24">
        <v>0.11</v>
      </c>
      <c r="EF7" s="24">
        <v>0.08</v>
      </c>
      <c r="EG7" s="24">
        <v>0.19</v>
      </c>
      <c r="EH7" s="24">
        <v>0.26</v>
      </c>
      <c r="EI7" s="24">
        <v>0.17</v>
      </c>
      <c r="EJ7" s="24">
        <v>0.19</v>
      </c>
      <c r="EK7" s="24">
        <v>0.19</v>
      </c>
      <c r="EL7" s="24">
        <v>0.19</v>
      </c>
      <c r="EM7" s="24">
        <v>0.21</v>
      </c>
      <c r="EN7" s="24">
        <v>0.2</v>
      </c>
      <c r="EO7" s="24">
        <v>0.22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108</v>
      </c>
    </row>
    <row r="12" spans="1:148" x14ac:dyDescent="0.25">
      <c r="B12">
        <v>1</v>
      </c>
      <c r="C12">
        <v>1</v>
      </c>
      <c r="D12">
        <v>2</v>
      </c>
      <c r="E12">
        <v>3</v>
      </c>
      <c r="F12">
        <v>4</v>
      </c>
      <c r="G12" t="s">
        <v>109</v>
      </c>
    </row>
    <row r="13" spans="1:148" x14ac:dyDescent="0.2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2025-01-24T07:02:56Z</dcterms:created>
  <dcterms:modified xsi:type="dcterms:W3CDTF">2025-02-17T07:11:13Z</dcterms:modified>
  <cp:category/>
</cp:coreProperties>
</file>