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0006221\Documents\#業務関連\#工事監督・検査関連\"/>
    </mc:Choice>
  </mc:AlternateContent>
  <bookViews>
    <workbookView xWindow="0" yWindow="0" windowWidth="23040" windowHeight="9195" tabRatio="796" firstSheet="7" activeTab="7"/>
  </bookViews>
  <sheets>
    <sheet name="検索" sheetId="42" state="hidden" r:id="rId1"/>
    <sheet name="請負者詳細" sheetId="39" r:id="rId2"/>
    <sheet name="従業員名簿" sheetId="47" r:id="rId3"/>
    <sheet name="本工事内容" sheetId="44" r:id="rId4"/>
    <sheet name="契約時" sheetId="46" r:id="rId5"/>
    <sheet name="請求書" sheetId="49" r:id="rId6"/>
    <sheet name="工事打合簿" sheetId="38" r:id="rId7"/>
    <sheet name="0一覧表" sheetId="1" r:id="rId8"/>
    <sheet name="1完成届" sheetId="2" r:id="rId9"/>
    <sheet name="2現場代理人兼務届" sheetId="3" r:id="rId10"/>
    <sheet name="3建退共掛金" sheetId="35" r:id="rId11"/>
    <sheet name="4請負代金内訳" sheetId="4" r:id="rId12"/>
    <sheet name="5工事登録証明書" sheetId="26" r:id="rId13"/>
    <sheet name="6設計照査" sheetId="5" r:id="rId14"/>
    <sheet name="7施工体系図" sheetId="6" r:id="rId15"/>
    <sheet name="7施工体制台帳" sheetId="56" r:id="rId16"/>
    <sheet name="7再下請通知" sheetId="57" r:id="rId17"/>
    <sheet name="7作業員名簿" sheetId="58" r:id="rId18"/>
    <sheet name="8材料の品質規格" sheetId="10" r:id="rId19"/>
    <sheet name="9施工計画書" sheetId="11" r:id="rId20"/>
    <sheet name="10夜間・休日作業届" sheetId="13" r:id="rId21"/>
    <sheet name="11履行報告" sheetId="14" r:id="rId22"/>
    <sheet name="12段階確認報告書" sheetId="15" r:id="rId23"/>
    <sheet name="13施工状況把握報告書" sheetId="16" r:id="rId24"/>
    <sheet name="14創意工夫" sheetId="17" r:id="rId25"/>
    <sheet name="15材料確認報告書" sheetId="18" r:id="rId26"/>
    <sheet name="16支給品関係" sheetId="19" r:id="rId27"/>
    <sheet name="17現場発生品関係" sheetId="20" r:id="rId28"/>
    <sheet name="18条件変更確認通知" sheetId="21" r:id="rId29"/>
    <sheet name="18添付書類" sheetId="53" r:id="rId30"/>
    <sheet name="19工事記録・実施工程表" sheetId="22" r:id="rId31"/>
    <sheet name="20工事写真" sheetId="34" r:id="rId32"/>
    <sheet name="21品質管理資料" sheetId="23" r:id="rId33"/>
    <sheet name="22マニュフェスト管理台帳" sheetId="24" r:id="rId34"/>
    <sheet name="23建設廃棄物処理集計表" sheetId="25" r:id="rId35"/>
    <sheet name="24再生資源利用計画書" sheetId="27" r:id="rId36"/>
    <sheet name="25建設ﾘｻｲｸﾙ再資源化等報告書" sheetId="29" r:id="rId37"/>
    <sheet name="26建設発生土集計表" sheetId="31" r:id="rId38"/>
    <sheet name="27過積載防止記録表" sheetId="33" r:id="rId39"/>
    <sheet name="28交通誘導警備員" sheetId="30" r:id="rId40"/>
    <sheet name="29出来形管理測定結果報告書" sheetId="32" r:id="rId41"/>
    <sheet name="30建退共充当総括表" sheetId="51" r:id="rId42"/>
    <sheet name="31受払簿" sheetId="52" r:id="rId43"/>
    <sheet name="32労働者報告書" sheetId="55" r:id="rId44"/>
    <sheet name="33状況報告書" sheetId="54" r:id="rId45"/>
    <sheet name="34建退共貼付実績表" sheetId="50" r:id="rId46"/>
  </sheets>
  <definedNames>
    <definedName name="_xlnm.Print_Area" localSheetId="7">'0一覧表'!$A$1:$D$46</definedName>
    <definedName name="_xlnm.Print_Area" localSheetId="20">'10夜間・休日作業届'!$B$2:$U$39</definedName>
    <definedName name="_xlnm.Print_Area" localSheetId="21">'11履行報告'!$B$2:$U$45</definedName>
    <definedName name="_xlnm.Print_Area" localSheetId="22">'12段階確認報告書'!$C$1:$Z$31</definedName>
    <definedName name="_xlnm.Print_Area" localSheetId="23">'13施工状況把握報告書'!$C$1:$Z$30</definedName>
    <definedName name="_xlnm.Print_Area" localSheetId="24">'14創意工夫'!$C$2:$AA$130</definedName>
    <definedName name="_xlnm.Print_Area" localSheetId="25">'15材料確認報告書'!$B$1:$N$26</definedName>
    <definedName name="_xlnm.Print_Area" localSheetId="26">'16支給品関係'!$B$2:$O$78</definedName>
    <definedName name="_xlnm.Print_Area" localSheetId="27">'17現場発生品関係'!$B$2:$N$58</definedName>
    <definedName name="_xlnm.Print_Area" localSheetId="28">'18条件変更確認通知'!$B$2:$U$77</definedName>
    <definedName name="_xlnm.Print_Area" localSheetId="29">'18添付書類'!$B$2:$F$44</definedName>
    <definedName name="_xlnm.Print_Area" localSheetId="30">'19工事記録・実施工程表'!$B$2:$G$95</definedName>
    <definedName name="_xlnm.Print_Area" localSheetId="8">'1完成届'!$B$2:$M$37</definedName>
    <definedName name="_xlnm.Print_Area" localSheetId="31">'20工事写真'!$B$2:$M$22</definedName>
    <definedName name="_xlnm.Print_Area" localSheetId="32">'21品質管理資料'!$B$2:$H$23</definedName>
    <definedName name="_xlnm.Print_Area" localSheetId="33">'22マニュフェスト管理台帳'!$B$1:$T$39</definedName>
    <definedName name="_xlnm.Print_Area" localSheetId="34">'23建設廃棄物処理集計表'!$B$1:$M$68</definedName>
    <definedName name="_xlnm.Print_Area" localSheetId="35">'24再生資源利用計画書'!$B$1:$N$9</definedName>
    <definedName name="_xlnm.Print_Area" localSheetId="36">'25建設ﾘｻｲｸﾙ再資源化等報告書'!$B$2:$M$43</definedName>
    <definedName name="_xlnm.Print_Area" localSheetId="37">'26建設発生土集計表'!$B$1:$M$63</definedName>
    <definedName name="_xlnm.Print_Area" localSheetId="38">'27過積載防止記録表'!$B$2:$AG$65</definedName>
    <definedName name="_xlnm.Print_Area" localSheetId="39">'28交通誘導警備員'!$B$1:$I$45</definedName>
    <definedName name="_xlnm.Print_Area" localSheetId="40">'29出来形管理測定結果報告書'!$B$2:$K$92</definedName>
    <definedName name="_xlnm.Print_Area" localSheetId="9">'2現場代理人兼務届'!$B$1:$O$37</definedName>
    <definedName name="_xlnm.Print_Area" localSheetId="41">'30建退共充当総括表'!$B$2:$O$49</definedName>
    <definedName name="_xlnm.Print_Area" localSheetId="42">'31受払簿'!$B$2:$AY$41</definedName>
    <definedName name="_xlnm.Print_Area" localSheetId="43">'32労働者報告書'!$B$2:$AY$57</definedName>
    <definedName name="_xlnm.Print_Area" localSheetId="45">'34建退共貼付実績表'!$B$1:$S$48</definedName>
    <definedName name="_xlnm.Print_Area" localSheetId="10">'3建退共掛金'!$B$2:$AP$70</definedName>
    <definedName name="_xlnm.Print_Area" localSheetId="11">'4請負代金内訳'!$B$2:$N$95</definedName>
    <definedName name="_xlnm.Print_Area" localSheetId="12">'5工事登録証明書'!$B$2:$I$23</definedName>
    <definedName name="_xlnm.Print_Area" localSheetId="13">'6設計照査'!$B$3:$R$72</definedName>
    <definedName name="_xlnm.Print_Area" localSheetId="16">'7再下請通知'!$B$2:$BN$107</definedName>
    <definedName name="_xlnm.Print_Area" localSheetId="17">'7作業員名簿'!$B$2:$BV$78</definedName>
    <definedName name="_xlnm.Print_Area" localSheetId="14">'7施工体系図'!$B$2:$BQ$247</definedName>
    <definedName name="_xlnm.Print_Area" localSheetId="15">'7施工体制台帳'!$B$2:$BN$54</definedName>
    <definedName name="_xlnm.Print_Area" localSheetId="18">'8材料の品質規格'!$B$2:$U$67</definedName>
    <definedName name="_xlnm.Print_Area" localSheetId="19">'9施工計画書'!$B$1:$AB$1028</definedName>
    <definedName name="_xlnm.Print_Area" localSheetId="4">契約時!$B$2:$AI$181</definedName>
    <definedName name="_xlnm.Print_Area" localSheetId="6">工事打合簿!$B$2:$U$37</definedName>
    <definedName name="_xlnm.Print_Area" localSheetId="5">請求書!$B$2:$AI$313</definedName>
    <definedName name="_xlnm.Print_Titles" localSheetId="13">'6設計照査'!$2:$2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5" l="1"/>
  <c r="D12" i="55" s="1"/>
  <c r="A17" i="42"/>
  <c r="AO6" i="57" l="1"/>
  <c r="AA83" i="57" l="1"/>
  <c r="AA81" i="57"/>
  <c r="N32" i="56"/>
  <c r="F20" i="56"/>
  <c r="AA12" i="56"/>
  <c r="Q12" i="56"/>
  <c r="H8" i="56"/>
  <c r="H6" i="56"/>
  <c r="B29" i="58" l="1"/>
  <c r="B35" i="58" s="1"/>
  <c r="B41" i="58" s="1"/>
  <c r="B47" i="58" s="1"/>
  <c r="B53" i="58" s="1"/>
  <c r="B59" i="58" s="1"/>
  <c r="B23" i="58"/>
  <c r="R62" i="58"/>
  <c r="R56" i="58"/>
  <c r="R50" i="58"/>
  <c r="R44" i="58"/>
  <c r="R38" i="58"/>
  <c r="R32" i="58"/>
  <c r="R26" i="58"/>
  <c r="R20" i="58"/>
  <c r="C12" i="50" l="1"/>
  <c r="AJ12" i="54"/>
  <c r="AB10" i="52"/>
  <c r="I21" i="51"/>
  <c r="AI5" i="6"/>
  <c r="AI6" i="6"/>
  <c r="I26" i="2"/>
  <c r="G24" i="2"/>
  <c r="H16" i="34"/>
  <c r="BO4" i="58"/>
  <c r="AS26" i="57" l="1"/>
  <c r="K36" i="57"/>
  <c r="F59" i="57" l="1"/>
  <c r="AC89" i="57"/>
  <c r="X89" i="57"/>
  <c r="S89" i="57"/>
  <c r="K89" i="57"/>
  <c r="Z87" i="57"/>
  <c r="S87" i="57"/>
  <c r="K87" i="57"/>
  <c r="AC105" i="57"/>
  <c r="R105" i="57"/>
  <c r="G105" i="57"/>
  <c r="X102" i="57"/>
  <c r="X100" i="57"/>
  <c r="X98" i="57"/>
  <c r="X96" i="57"/>
  <c r="X94" i="57"/>
  <c r="X92" i="57"/>
  <c r="G102" i="57"/>
  <c r="J100" i="57"/>
  <c r="G100" i="57"/>
  <c r="G98" i="57"/>
  <c r="G96" i="57"/>
  <c r="Q83" i="57"/>
  <c r="Q81" i="57"/>
  <c r="F81" i="57"/>
  <c r="X77" i="57"/>
  <c r="H78" i="57"/>
  <c r="H77" i="57"/>
  <c r="F76" i="57"/>
  <c r="W70" i="57"/>
  <c r="W68" i="57"/>
  <c r="Y66" i="57"/>
  <c r="W64" i="57"/>
  <c r="X62" i="57"/>
  <c r="AR10" i="57"/>
  <c r="AO9" i="57"/>
  <c r="AQ8" i="57"/>
  <c r="BD6" i="57"/>
  <c r="F75" i="57" l="1"/>
  <c r="F22" i="57"/>
  <c r="F74" i="57"/>
  <c r="F21" i="57"/>
  <c r="AO12" i="57"/>
  <c r="AO11" i="57"/>
  <c r="F18" i="56"/>
  <c r="F17" i="56"/>
  <c r="F14" i="57"/>
  <c r="AS26" i="56"/>
  <c r="AC33" i="56"/>
  <c r="X33" i="56"/>
  <c r="S33" i="56"/>
  <c r="N33" i="56"/>
  <c r="I27" i="56"/>
  <c r="T27" i="56"/>
  <c r="V22" i="56" l="1"/>
  <c r="H23" i="56"/>
  <c r="H22" i="56"/>
  <c r="AC53" i="56"/>
  <c r="R53" i="56"/>
  <c r="G53" i="56"/>
  <c r="F35" i="56"/>
  <c r="F40" i="56"/>
  <c r="AC32" i="56"/>
  <c r="X32" i="56"/>
  <c r="S32" i="56"/>
  <c r="T26" i="56"/>
  <c r="I26" i="56"/>
  <c r="S30" i="56"/>
  <c r="K30" i="56"/>
  <c r="Z30" i="56"/>
  <c r="V46" i="56"/>
  <c r="F46" i="56"/>
  <c r="F44" i="56"/>
  <c r="U32" i="46"/>
  <c r="I42" i="56"/>
  <c r="B42" i="56"/>
  <c r="AO12" i="56"/>
  <c r="AO11" i="56"/>
  <c r="E6" i="10"/>
  <c r="H10" i="6"/>
  <c r="H9" i="6"/>
  <c r="H15" i="6"/>
  <c r="H12" i="6"/>
  <c r="H11" i="6"/>
  <c r="C10" i="6"/>
  <c r="C15" i="3" l="1"/>
  <c r="J19" i="55" l="1"/>
  <c r="D19" i="55"/>
  <c r="D13" i="51"/>
  <c r="C19" i="19"/>
  <c r="AF5" i="55" l="1"/>
  <c r="P47" i="55"/>
  <c r="M37" i="55"/>
  <c r="C32" i="55"/>
  <c r="H6" i="58" l="1"/>
  <c r="H5" i="58"/>
  <c r="P19" i="55" l="1"/>
  <c r="M9" i="55"/>
  <c r="AR26" i="54"/>
  <c r="AN26" i="54"/>
  <c r="V26" i="54"/>
  <c r="R26" i="54"/>
  <c r="H26" i="54"/>
  <c r="AV25" i="54"/>
  <c r="AV24" i="54"/>
  <c r="AV23" i="54"/>
  <c r="AV22" i="54"/>
  <c r="AV21" i="54"/>
  <c r="AV20" i="54"/>
  <c r="AV19" i="54"/>
  <c r="AV18" i="54"/>
  <c r="AV17" i="54"/>
  <c r="AV16" i="54"/>
  <c r="AJ10" i="54"/>
  <c r="H10" i="54"/>
  <c r="H6" i="54"/>
  <c r="H5" i="54"/>
  <c r="G94" i="49" l="1"/>
  <c r="P83" i="49"/>
  <c r="A69" i="42" l="1"/>
  <c r="A68" i="42"/>
  <c r="A67" i="42"/>
  <c r="A66" i="42"/>
  <c r="A65"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28" i="42"/>
  <c r="A27" i="42"/>
  <c r="A26" i="42"/>
  <c r="A25" i="42"/>
  <c r="A24" i="42"/>
  <c r="A23" i="42"/>
  <c r="A22" i="42"/>
  <c r="A21" i="42"/>
  <c r="A20" i="42"/>
  <c r="A19" i="42"/>
  <c r="A18" i="42"/>
  <c r="I2" i="42" l="1"/>
  <c r="I10" i="42"/>
  <c r="I11" i="42"/>
  <c r="I6" i="42"/>
  <c r="I3" i="42"/>
  <c r="I4" i="42"/>
  <c r="I5" i="42"/>
  <c r="I7" i="42"/>
  <c r="I9" i="42"/>
  <c r="I8" i="42"/>
  <c r="R22" i="46" l="1"/>
  <c r="R23" i="46"/>
  <c r="D10" i="32"/>
  <c r="I2" i="24"/>
  <c r="E13" i="22"/>
  <c r="R24" i="46"/>
  <c r="H8" i="52"/>
  <c r="J11" i="52"/>
  <c r="O10" i="52"/>
  <c r="H10" i="52"/>
  <c r="H9" i="52"/>
  <c r="I4" i="52"/>
  <c r="E2" i="35"/>
  <c r="H10" i="51"/>
  <c r="X14" i="35"/>
  <c r="D15" i="51"/>
  <c r="S12" i="35"/>
  <c r="H9" i="51"/>
  <c r="S10" i="35"/>
  <c r="C6" i="51"/>
  <c r="S37" i="52"/>
  <c r="P37" i="52"/>
  <c r="M37" i="52"/>
  <c r="C45" i="2" l="1"/>
  <c r="D7" i="17"/>
  <c r="B7" i="14"/>
  <c r="B7" i="13"/>
  <c r="D7" i="11"/>
  <c r="B7" i="10"/>
  <c r="B7" i="38"/>
  <c r="B45" i="21"/>
  <c r="B7" i="21"/>
  <c r="F200" i="6"/>
  <c r="H219" i="6"/>
  <c r="H218" i="6"/>
  <c r="G243" i="6"/>
  <c r="G239" i="6"/>
  <c r="G237" i="6"/>
  <c r="J241" i="6"/>
  <c r="G241" i="6"/>
  <c r="R246" i="6"/>
  <c r="G246" i="6"/>
  <c r="G194" i="6"/>
  <c r="S178" i="6"/>
  <c r="K228" i="6"/>
  <c r="K176" i="6"/>
  <c r="F224" i="6"/>
  <c r="F222" i="6"/>
  <c r="F217" i="6"/>
  <c r="R194" i="6"/>
  <c r="K178" i="6"/>
  <c r="S176" i="6"/>
  <c r="F288" i="49"/>
  <c r="I288" i="49"/>
  <c r="I24" i="49"/>
  <c r="F24" i="49"/>
  <c r="I70" i="49"/>
  <c r="F70" i="49"/>
  <c r="AD288" i="49"/>
  <c r="AA288" i="49"/>
  <c r="X288" i="49"/>
  <c r="U288" i="49"/>
  <c r="R288" i="49"/>
  <c r="O288" i="49"/>
  <c r="L288" i="49"/>
  <c r="AD24" i="49"/>
  <c r="AA24" i="49"/>
  <c r="X24" i="49"/>
  <c r="U24" i="49"/>
  <c r="R24" i="49"/>
  <c r="O24" i="49"/>
  <c r="L24" i="49"/>
  <c r="AD70" i="49"/>
  <c r="AA70" i="49"/>
  <c r="X70" i="49"/>
  <c r="U70" i="49"/>
  <c r="R70" i="49"/>
  <c r="O70" i="49"/>
  <c r="L70" i="49"/>
  <c r="K49" i="2"/>
  <c r="K48" i="2"/>
  <c r="G56" i="2" l="1"/>
  <c r="I59" i="2"/>
  <c r="G58" i="2"/>
  <c r="G60" i="2"/>
  <c r="M4" i="35"/>
  <c r="I62" i="2"/>
  <c r="Q172" i="6"/>
  <c r="Q170" i="6"/>
  <c r="Q222" i="6"/>
  <c r="Q224" i="6"/>
  <c r="P5" i="50"/>
  <c r="E18" i="3" l="1"/>
  <c r="I61" i="2"/>
  <c r="C28" i="50"/>
  <c r="C4" i="50"/>
  <c r="G57" i="2"/>
  <c r="AB8" i="52"/>
  <c r="E21" i="51"/>
  <c r="D17" i="51"/>
  <c r="I5" i="52"/>
  <c r="M6" i="35"/>
  <c r="I6" i="52"/>
  <c r="D19" i="51"/>
  <c r="U28" i="46"/>
  <c r="U27" i="46" s="1"/>
  <c r="AC16" i="35"/>
  <c r="F55" i="35"/>
  <c r="AC55" i="35" s="1"/>
  <c r="AH6" i="35"/>
  <c r="E18" i="34"/>
  <c r="E20" i="34"/>
  <c r="X305" i="49"/>
  <c r="U305" i="49"/>
  <c r="Z304" i="49"/>
  <c r="R304" i="49"/>
  <c r="P301" i="49"/>
  <c r="P299" i="49"/>
  <c r="P297" i="49"/>
  <c r="P295" i="49"/>
  <c r="W279" i="49"/>
  <c r="W278" i="49"/>
  <c r="W277" i="49"/>
  <c r="C275" i="49"/>
  <c r="O257" i="49"/>
  <c r="O256" i="49"/>
  <c r="I255" i="49"/>
  <c r="I254" i="49"/>
  <c r="P81" i="49"/>
  <c r="I253" i="49"/>
  <c r="P163" i="49"/>
  <c r="P37" i="49"/>
  <c r="W244" i="49"/>
  <c r="W243" i="49"/>
  <c r="W242" i="49"/>
  <c r="C240" i="49"/>
  <c r="X87" i="49"/>
  <c r="U87" i="49"/>
  <c r="Z86" i="49"/>
  <c r="R86" i="49"/>
  <c r="P79" i="49"/>
  <c r="P77" i="49"/>
  <c r="W62" i="49"/>
  <c r="W61" i="49"/>
  <c r="W60" i="49"/>
  <c r="C58" i="49"/>
  <c r="P186" i="49"/>
  <c r="X43" i="49"/>
  <c r="U43" i="49"/>
  <c r="Z42" i="49"/>
  <c r="R42" i="49"/>
  <c r="U170" i="49"/>
  <c r="X170" i="49"/>
  <c r="Z169" i="49"/>
  <c r="R169" i="49"/>
  <c r="P161" i="49"/>
  <c r="P159" i="49"/>
  <c r="P157" i="49"/>
  <c r="W144" i="49"/>
  <c r="W143" i="49"/>
  <c r="W142" i="49"/>
  <c r="C140" i="49"/>
  <c r="C135" i="46"/>
  <c r="C102" i="46"/>
  <c r="C10" i="46"/>
  <c r="C157" i="46"/>
  <c r="C10" i="49"/>
  <c r="W12" i="49"/>
  <c r="P35" i="49"/>
  <c r="P33" i="49"/>
  <c r="P31" i="49"/>
  <c r="W14" i="49"/>
  <c r="W161" i="46"/>
  <c r="W13" i="49"/>
  <c r="W160" i="46"/>
  <c r="W159" i="46"/>
  <c r="H8" i="6"/>
  <c r="F150" i="49" l="1"/>
  <c r="I150" i="49"/>
  <c r="G30" i="47"/>
  <c r="G29" i="47"/>
  <c r="G28" i="47"/>
  <c r="G27" i="47"/>
  <c r="G26" i="47"/>
  <c r="E143" i="46"/>
  <c r="W139" i="46"/>
  <c r="W138" i="46"/>
  <c r="W137" i="46"/>
  <c r="T118" i="46"/>
  <c r="T117" i="46"/>
  <c r="R116" i="46"/>
  <c r="R115" i="46"/>
  <c r="R114" i="46"/>
  <c r="R113" i="46"/>
  <c r="W106" i="46"/>
  <c r="W105" i="46"/>
  <c r="W104" i="46"/>
  <c r="T173" i="46"/>
  <c r="T172" i="46"/>
  <c r="R171" i="46"/>
  <c r="R170" i="46"/>
  <c r="R169" i="46"/>
  <c r="R168" i="46"/>
  <c r="G25" i="47"/>
  <c r="G24" i="47"/>
  <c r="G23" i="47"/>
  <c r="G22" i="47"/>
  <c r="G21" i="47"/>
  <c r="G20" i="47"/>
  <c r="G19" i="47"/>
  <c r="G18" i="47"/>
  <c r="G17" i="47"/>
  <c r="G16" i="47"/>
  <c r="G15" i="47"/>
  <c r="G14" i="47"/>
  <c r="G13" i="47"/>
  <c r="G12" i="47"/>
  <c r="G11" i="47"/>
  <c r="G10" i="47"/>
  <c r="G9" i="47"/>
  <c r="G8" i="47"/>
  <c r="G7" i="47"/>
  <c r="G6" i="47"/>
  <c r="G5" i="47"/>
  <c r="G4" i="47"/>
  <c r="G3" i="47"/>
  <c r="G2" i="47"/>
  <c r="U34" i="46"/>
  <c r="U33" i="46" s="1"/>
  <c r="U31" i="46"/>
  <c r="U30" i="46"/>
  <c r="U29" i="46" s="1"/>
  <c r="U26" i="46"/>
  <c r="W13" i="46"/>
  <c r="W12" i="46"/>
  <c r="W11" i="46"/>
  <c r="S30" i="15"/>
  <c r="S29" i="16"/>
  <c r="I71" i="46" l="1"/>
  <c r="I43" i="46"/>
  <c r="U25" i="46"/>
  <c r="X150" i="49"/>
  <c r="U150" i="49"/>
  <c r="R150" i="49"/>
  <c r="O150" i="49"/>
  <c r="L150" i="49"/>
  <c r="AA150" i="49"/>
  <c r="AD150" i="49"/>
  <c r="D6" i="33"/>
  <c r="G12" i="34"/>
  <c r="F10" i="34"/>
  <c r="F8" i="34"/>
  <c r="B59" i="33"/>
  <c r="B58" i="33"/>
  <c r="I62" i="46" l="1"/>
  <c r="X62" i="46" s="1"/>
  <c r="I46" i="46"/>
  <c r="X53" i="46"/>
  <c r="I48" i="46"/>
  <c r="I61" i="46"/>
  <c r="X61" i="46" s="1"/>
  <c r="I56" i="46"/>
  <c r="X56" i="46" s="1"/>
  <c r="I60" i="46"/>
  <c r="X60" i="46" s="1"/>
  <c r="I50" i="46"/>
  <c r="Z66" i="46"/>
  <c r="I59" i="46"/>
  <c r="X59" i="46" s="1"/>
  <c r="I55" i="46"/>
  <c r="X55" i="46" s="1"/>
  <c r="I47" i="46"/>
  <c r="I57" i="46"/>
  <c r="X57" i="46" s="1"/>
  <c r="I53" i="46"/>
  <c r="I58" i="46"/>
  <c r="X58" i="46" s="1"/>
  <c r="I54" i="46"/>
  <c r="X54" i="46" s="1"/>
  <c r="I45" i="46"/>
  <c r="I44" i="46"/>
  <c r="I51" i="46"/>
  <c r="I76" i="46"/>
  <c r="X81" i="46"/>
  <c r="Z94" i="46"/>
  <c r="I85" i="46"/>
  <c r="X85" i="46" s="1"/>
  <c r="I87" i="46"/>
  <c r="X87" i="46" s="1"/>
  <c r="I81" i="46"/>
  <c r="I74" i="46"/>
  <c r="I89" i="46"/>
  <c r="X89" i="46" s="1"/>
  <c r="I72" i="46"/>
  <c r="I73" i="46"/>
  <c r="I88" i="46"/>
  <c r="X88" i="46" s="1"/>
  <c r="I90" i="46"/>
  <c r="X90" i="46" s="1"/>
  <c r="I78" i="46"/>
  <c r="I82" i="46"/>
  <c r="X82" i="46" s="1"/>
  <c r="I84" i="46"/>
  <c r="X84" i="46" s="1"/>
  <c r="I86" i="46"/>
  <c r="X86" i="46" s="1"/>
  <c r="I83" i="46"/>
  <c r="X83" i="46" s="1"/>
  <c r="I79" i="46"/>
  <c r="I75" i="46"/>
  <c r="AB58" i="33"/>
  <c r="J53" i="33"/>
  <c r="S53" i="33" s="1"/>
  <c r="J52" i="33"/>
  <c r="S52" i="33" s="1"/>
  <c r="J51" i="33"/>
  <c r="S51" i="33" s="1"/>
  <c r="P50" i="33"/>
  <c r="J50" i="33"/>
  <c r="S50" i="33" s="1"/>
  <c r="J49" i="33"/>
  <c r="P49" i="33" s="1"/>
  <c r="S48" i="33"/>
  <c r="P48" i="33"/>
  <c r="J48" i="33"/>
  <c r="J47" i="33"/>
  <c r="S47" i="33" s="1"/>
  <c r="J46" i="33"/>
  <c r="P46" i="33" s="1"/>
  <c r="J45" i="33"/>
  <c r="S45" i="33" s="1"/>
  <c r="J44" i="33"/>
  <c r="S44" i="33" s="1"/>
  <c r="S43" i="33"/>
  <c r="P43" i="33"/>
  <c r="J43" i="33"/>
  <c r="J42" i="33"/>
  <c r="S42" i="33" s="1"/>
  <c r="J41" i="33"/>
  <c r="P41" i="33" s="1"/>
  <c r="J40" i="33"/>
  <c r="S40" i="33" s="1"/>
  <c r="J39" i="33"/>
  <c r="S39" i="33" s="1"/>
  <c r="D33" i="33"/>
  <c r="G14" i="22"/>
  <c r="P51" i="33" l="1"/>
  <c r="S46" i="33"/>
  <c r="P42" i="33"/>
  <c r="G58" i="33"/>
  <c r="J58" i="33"/>
  <c r="F58" i="33"/>
  <c r="P40" i="33"/>
  <c r="P58" i="33"/>
  <c r="P39" i="33"/>
  <c r="P52" i="33"/>
  <c r="S41" i="33"/>
  <c r="M58" i="33" s="1"/>
  <c r="P44" i="33"/>
  <c r="S49" i="33"/>
  <c r="P47" i="33"/>
  <c r="P45" i="33"/>
  <c r="P53" i="33"/>
  <c r="F84" i="32"/>
  <c r="I84" i="32" s="1"/>
  <c r="F83" i="32"/>
  <c r="I83" i="32" s="1"/>
  <c r="F82" i="32"/>
  <c r="I82" i="32" s="1"/>
  <c r="F81" i="32"/>
  <c r="I81" i="32" s="1"/>
  <c r="F80" i="32"/>
  <c r="I80" i="32" s="1"/>
  <c r="F79" i="32"/>
  <c r="I79" i="32" s="1"/>
  <c r="F78" i="32"/>
  <c r="I78" i="32" s="1"/>
  <c r="F77" i="32"/>
  <c r="I77" i="32" s="1"/>
  <c r="F76" i="32"/>
  <c r="I76" i="32" s="1"/>
  <c r="F72" i="32"/>
  <c r="I72" i="32" s="1"/>
  <c r="F71" i="32"/>
  <c r="I71" i="32" s="1"/>
  <c r="F70" i="32"/>
  <c r="I70" i="32" s="1"/>
  <c r="F69" i="32"/>
  <c r="I69" i="32" s="1"/>
  <c r="F68" i="32"/>
  <c r="I68" i="32" s="1"/>
  <c r="F67" i="32"/>
  <c r="I67" i="32" s="1"/>
  <c r="F66" i="32"/>
  <c r="I66" i="32" s="1"/>
  <c r="F65" i="32"/>
  <c r="I65" i="32" s="1"/>
  <c r="F64" i="32"/>
  <c r="I64" i="32" s="1"/>
  <c r="F60" i="32"/>
  <c r="I60" i="32" s="1"/>
  <c r="F59" i="32"/>
  <c r="I59" i="32" s="1"/>
  <c r="F58" i="32"/>
  <c r="I58" i="32" s="1"/>
  <c r="F57" i="32"/>
  <c r="I57" i="32" s="1"/>
  <c r="F56" i="32"/>
  <c r="I56" i="32" s="1"/>
  <c r="F55" i="32"/>
  <c r="I55" i="32" s="1"/>
  <c r="F54" i="32"/>
  <c r="I54" i="32" s="1"/>
  <c r="F53" i="32"/>
  <c r="I53" i="32" s="1"/>
  <c r="F52" i="32"/>
  <c r="I52" i="32" s="1"/>
  <c r="I48" i="32"/>
  <c r="I47" i="32"/>
  <c r="I46" i="32"/>
  <c r="I45" i="32"/>
  <c r="I44" i="32"/>
  <c r="I43" i="32"/>
  <c r="I42" i="32"/>
  <c r="I41" i="32"/>
  <c r="I40" i="32"/>
  <c r="F48" i="32"/>
  <c r="F47" i="32"/>
  <c r="F46" i="32"/>
  <c r="F45" i="32"/>
  <c r="F44" i="32"/>
  <c r="F43" i="32"/>
  <c r="F42" i="32"/>
  <c r="F41" i="32"/>
  <c r="F40" i="32"/>
  <c r="I28" i="32"/>
  <c r="I27" i="32"/>
  <c r="I26" i="32"/>
  <c r="I25" i="32"/>
  <c r="I24" i="32"/>
  <c r="I23" i="32"/>
  <c r="I22" i="32"/>
  <c r="I21" i="32"/>
  <c r="I20" i="32"/>
  <c r="I19" i="32"/>
  <c r="I18" i="32"/>
  <c r="I17" i="32"/>
  <c r="I16" i="32"/>
  <c r="I15" i="32"/>
  <c r="I14" i="32"/>
  <c r="D11" i="32"/>
  <c r="K58" i="31"/>
  <c r="I58" i="31"/>
  <c r="G9" i="30"/>
  <c r="D10" i="30"/>
  <c r="D9" i="30"/>
  <c r="H41" i="30"/>
  <c r="E58" i="33" l="1"/>
  <c r="J59" i="33" s="1"/>
  <c r="Y58" i="33"/>
  <c r="S58" i="33"/>
  <c r="V58" i="33"/>
  <c r="J13" i="29"/>
  <c r="J11" i="29"/>
  <c r="F22" i="29"/>
  <c r="J9" i="29"/>
  <c r="J8" i="29"/>
  <c r="J12" i="29"/>
  <c r="B6" i="29"/>
  <c r="E14" i="22"/>
  <c r="G18" i="20"/>
  <c r="G16" i="20"/>
  <c r="K10" i="20"/>
  <c r="K8" i="20"/>
  <c r="M77" i="19"/>
  <c r="E54" i="19"/>
  <c r="E52" i="19"/>
  <c r="E17" i="19"/>
  <c r="E15" i="19"/>
  <c r="H292" i="11"/>
  <c r="H325" i="11"/>
  <c r="H880" i="11"/>
  <c r="H911" i="11"/>
  <c r="G6" i="15"/>
  <c r="G6" i="16"/>
  <c r="E6" i="18"/>
  <c r="I26" i="18"/>
  <c r="E5" i="18"/>
  <c r="E4" i="18"/>
  <c r="E3" i="18"/>
  <c r="V39" i="17"/>
  <c r="G5" i="16"/>
  <c r="G4" i="16"/>
  <c r="G3" i="16"/>
  <c r="G5" i="15"/>
  <c r="G4" i="15"/>
  <c r="G3" i="15"/>
  <c r="V574" i="11"/>
  <c r="T934" i="11"/>
  <c r="T904" i="11"/>
  <c r="T348" i="11"/>
  <c r="T316" i="11"/>
  <c r="H910" i="11"/>
  <c r="H909" i="11"/>
  <c r="H908" i="11"/>
  <c r="H879" i="11"/>
  <c r="H878" i="11"/>
  <c r="H877" i="11"/>
  <c r="S230" i="6"/>
  <c r="S228" i="6"/>
  <c r="F59" i="33" l="1"/>
  <c r="V59" i="33"/>
  <c r="G59" i="33"/>
  <c r="S59" i="33"/>
  <c r="Y59" i="33"/>
  <c r="P59" i="33"/>
  <c r="M59" i="33"/>
  <c r="R142" i="6" l="1"/>
  <c r="G142" i="6"/>
  <c r="F133" i="6"/>
  <c r="I131" i="6"/>
  <c r="H112" i="6"/>
  <c r="H111" i="6"/>
  <c r="F109" i="6"/>
  <c r="G5" i="6"/>
  <c r="G29" i="4" l="1"/>
  <c r="G27" i="4"/>
  <c r="G25" i="4"/>
  <c r="G23" i="4"/>
  <c r="F21" i="4"/>
  <c r="F19" i="4"/>
  <c r="J10" i="4"/>
  <c r="J9" i="4"/>
  <c r="J7" i="4"/>
  <c r="B5" i="4"/>
  <c r="B5" i="3"/>
  <c r="I18" i="3"/>
  <c r="E17" i="3"/>
  <c r="C13" i="3"/>
  <c r="I25" i="2"/>
  <c r="C8" i="2"/>
  <c r="K12" i="2"/>
  <c r="K11" i="2"/>
  <c r="I23" i="2"/>
  <c r="G22" i="2"/>
  <c r="G21" i="2"/>
  <c r="K14" i="3" l="1"/>
  <c r="K13" i="3"/>
  <c r="V937" i="11"/>
  <c r="V792" i="11"/>
  <c r="V791" i="11"/>
  <c r="V789" i="11"/>
  <c r="N789" i="11"/>
  <c r="S699" i="11"/>
  <c r="S697" i="11"/>
  <c r="H697" i="11"/>
  <c r="H695" i="11"/>
  <c r="I678" i="11"/>
  <c r="Q676" i="11"/>
  <c r="I676" i="11"/>
  <c r="I674" i="11"/>
  <c r="I672" i="11"/>
  <c r="I49" i="11"/>
  <c r="Q47" i="11"/>
  <c r="I47" i="11"/>
  <c r="I45" i="11"/>
  <c r="V480" i="11"/>
  <c r="V479" i="11"/>
  <c r="V477" i="11"/>
  <c r="N477" i="11"/>
  <c r="H323" i="11"/>
  <c r="H322" i="11"/>
  <c r="H290" i="11"/>
  <c r="H289" i="11"/>
  <c r="H291" i="11"/>
  <c r="H324" i="11"/>
  <c r="S70" i="11"/>
  <c r="I43" i="11"/>
  <c r="F216" i="6"/>
  <c r="F164" i="6"/>
  <c r="B131" i="6"/>
  <c r="F129" i="6"/>
  <c r="F127" i="6"/>
  <c r="F124" i="6"/>
  <c r="E19" i="3"/>
  <c r="P293" i="49"/>
  <c r="V476" i="11"/>
  <c r="G6" i="6" l="1"/>
  <c r="P155" i="49"/>
  <c r="R167" i="46"/>
  <c r="I252" i="49"/>
  <c r="P29" i="49"/>
  <c r="P75" i="49"/>
  <c r="R112" i="46"/>
  <c r="E6" i="13"/>
  <c r="D5" i="33"/>
  <c r="G2" i="15"/>
  <c r="E6" i="21"/>
  <c r="R21" i="46"/>
  <c r="G6" i="17"/>
  <c r="D18" i="31"/>
  <c r="E6" i="38"/>
  <c r="G6" i="11"/>
  <c r="E6" i="14"/>
  <c r="F6" i="34"/>
  <c r="D9" i="32"/>
  <c r="D32" i="33"/>
  <c r="D8" i="30"/>
  <c r="F21" i="29"/>
  <c r="E12" i="22"/>
  <c r="E50" i="19"/>
  <c r="D18" i="25"/>
  <c r="G14" i="20"/>
  <c r="E13" i="19"/>
  <c r="C2" i="24"/>
  <c r="E2" i="18"/>
  <c r="H980" i="11"/>
  <c r="F39" i="17"/>
  <c r="F937" i="11"/>
  <c r="H82" i="17"/>
  <c r="F574" i="11"/>
  <c r="H907" i="11"/>
  <c r="G2" i="16"/>
  <c r="H876" i="11"/>
  <c r="F17" i="4"/>
  <c r="G20" i="2"/>
  <c r="E16" i="3"/>
  <c r="I670" i="11"/>
  <c r="H699" i="11"/>
  <c r="V788" i="11"/>
  <c r="H618" i="11"/>
  <c r="H70" i="11"/>
  <c r="H321" i="11"/>
  <c r="H288" i="11"/>
  <c r="F215" i="6"/>
  <c r="F163" i="6"/>
  <c r="I41" i="11"/>
  <c r="S68" i="11" l="1"/>
  <c r="H68" i="11"/>
  <c r="H66" i="11"/>
  <c r="F208" i="6"/>
  <c r="F156" i="6"/>
  <c r="I115" i="6"/>
  <c r="D14" i="3"/>
  <c r="I9" i="3"/>
  <c r="I8" i="3"/>
  <c r="I7" i="3"/>
  <c r="S780" i="11" l="1"/>
  <c r="S770" i="11"/>
  <c r="S464" i="11"/>
  <c r="E460" i="11"/>
  <c r="I96" i="11"/>
  <c r="E774" i="11"/>
  <c r="S454" i="11"/>
  <c r="V796" i="11"/>
  <c r="S776" i="11"/>
  <c r="S766" i="11"/>
  <c r="S463" i="11"/>
  <c r="I95" i="11"/>
  <c r="S458" i="11"/>
  <c r="V482" i="11"/>
  <c r="C90" i="11"/>
  <c r="V794" i="11"/>
  <c r="S775" i="11"/>
  <c r="S765" i="11"/>
  <c r="S459" i="11"/>
  <c r="I90" i="11"/>
  <c r="V484" i="11"/>
  <c r="I89" i="11"/>
  <c r="K774" i="11"/>
  <c r="K772" i="11"/>
  <c r="S453" i="11"/>
  <c r="K462" i="11"/>
  <c r="C89" i="11"/>
  <c r="S771" i="11"/>
  <c r="E462" i="11"/>
  <c r="E772" i="11"/>
  <c r="S469" i="11"/>
  <c r="K460" i="11"/>
  <c r="F85" i="11"/>
  <c r="S781" i="11"/>
  <c r="S468" i="11"/>
  <c r="K230" i="6"/>
  <c r="S121" i="6"/>
  <c r="S119" i="6"/>
  <c r="K119" i="6"/>
  <c r="C22" i="39"/>
  <c r="J47" i="19"/>
  <c r="J46" i="19"/>
  <c r="J45" i="19"/>
  <c r="J10" i="19"/>
  <c r="J9" i="19"/>
  <c r="J8" i="19"/>
  <c r="K58" i="25"/>
  <c r="I58" i="25"/>
  <c r="S38" i="24"/>
  <c r="R38" i="24"/>
  <c r="Q38" i="24"/>
  <c r="P38" i="24"/>
  <c r="O38" i="24"/>
  <c r="N38" i="24"/>
  <c r="M38" i="24"/>
  <c r="L38" i="24"/>
  <c r="K38" i="24"/>
  <c r="J38" i="24"/>
  <c r="I38" i="24"/>
  <c r="H38" i="24"/>
  <c r="G38" i="24"/>
  <c r="F38" i="24"/>
  <c r="C38" i="24"/>
  <c r="N790" i="11" l="1"/>
  <c r="N478" i="11"/>
  <c r="N121" i="6"/>
  <c r="AA52" i="35" l="1"/>
  <c r="F83" i="57" l="1"/>
</calcChain>
</file>

<file path=xl/comments1.xml><?xml version="1.0" encoding="utf-8"?>
<comments xmlns="http://schemas.openxmlformats.org/spreadsheetml/2006/main">
  <authors>
    <author>admin</author>
  </authors>
  <commentList>
    <comment ref="H12" authorId="0" shapeId="0">
      <text>
        <r>
          <rPr>
            <sz val="9"/>
            <color indexed="81"/>
            <rFont val="MS P ゴシック"/>
            <family val="3"/>
            <charset val="128"/>
          </rPr>
          <t xml:space="preserve">当該期間内に就労した人数を記入してください
</t>
        </r>
      </text>
    </comment>
    <comment ref="T12" authorId="0" shapeId="0">
      <text>
        <r>
          <rPr>
            <sz val="9"/>
            <color indexed="81"/>
            <rFont val="MS P ゴシック"/>
            <family val="3"/>
            <charset val="128"/>
          </rPr>
          <t xml:space="preserve">当該期間内に就労した延べ就労日数を記入してください。
</t>
        </r>
      </text>
    </comment>
    <comment ref="D13" authorId="0" shapeId="0">
      <text>
        <r>
          <rPr>
            <sz val="9"/>
            <color indexed="81"/>
            <rFont val="MS P ゴシック"/>
            <family val="3"/>
            <charset val="128"/>
          </rPr>
          <t xml:space="preserve">証紙貼付状況報告を行う月を記入してください。
該当工事が1カ月に満たない場合は工事終了日を記入してください。
</t>
        </r>
      </text>
    </comment>
    <comment ref="B15" authorId="0" shapeId="0">
      <text>
        <r>
          <rPr>
            <sz val="9"/>
            <color indexed="81"/>
            <rFont val="MS P ゴシック"/>
            <family val="3"/>
            <charset val="128"/>
          </rPr>
          <t xml:space="preserve">就労状況報告書(兼証紙交付依頼書)により証紙の払出を受けた年月日及びその枚数を記入してください。
</t>
        </r>
      </text>
    </comment>
    <comment ref="L15" authorId="0" shapeId="0">
      <text>
        <r>
          <rPr>
            <b/>
            <sz val="9"/>
            <color indexed="81"/>
            <rFont val="MS P ゴシック"/>
            <family val="3"/>
            <charset val="128"/>
          </rPr>
          <t>証紙を貼付した年月日及び自社の被共済者の人数、総貼付枚数を記入してください。</t>
        </r>
      </text>
    </comment>
    <comment ref="AR15" authorId="0" shapeId="0">
      <text>
        <r>
          <rPr>
            <b/>
            <sz val="9"/>
            <color indexed="81"/>
            <rFont val="MS P ゴシック"/>
            <family val="3"/>
            <charset val="128"/>
          </rPr>
          <t>証紙を払出した年月日、下請名、被共済者数及び払出枚数を記入してください。</t>
        </r>
      </text>
    </comment>
  </commentList>
</comments>
</file>

<file path=xl/sharedStrings.xml><?xml version="1.0" encoding="utf-8"?>
<sst xmlns="http://schemas.openxmlformats.org/spreadsheetml/2006/main" count="6716" uniqueCount="2185">
  <si>
    <t>完成届</t>
  </si>
  <si>
    <t>現場代理人等通知書及び現場代理人の兼任届</t>
  </si>
  <si>
    <t>請負代金内訳書</t>
  </si>
  <si>
    <t>設計照査</t>
  </si>
  <si>
    <t>材料の品質規格に関する資料</t>
  </si>
  <si>
    <t>施工計画書</t>
  </si>
  <si>
    <t>変更施工計画書【変更時】</t>
  </si>
  <si>
    <t>夜間・休日作業届【該当する場合】</t>
  </si>
  <si>
    <t>履行報告</t>
  </si>
  <si>
    <t>段階確認報告書</t>
  </si>
  <si>
    <t>施工状況把握報告書</t>
  </si>
  <si>
    <t>創意工夫【該当する場合】</t>
  </si>
  <si>
    <t>材料確認報告書【該当する場合】</t>
  </si>
  <si>
    <t>支給品関係【該当する場合】</t>
  </si>
  <si>
    <t>現場発生品関係【該当する場合】</t>
  </si>
  <si>
    <t>条件変更確認通知【該当する場合】</t>
  </si>
  <si>
    <t>マニュフェスト管理台帳</t>
  </si>
  <si>
    <t>建設廃棄物処理集計表</t>
  </si>
  <si>
    <t>コブリス入力システム</t>
  </si>
  <si>
    <t>交通誘導警備員の配置実績報告</t>
  </si>
  <si>
    <t>建設発生土集計表</t>
  </si>
  <si>
    <t>出来形管理測定結果報告書</t>
  </si>
  <si>
    <t>請負代金内訳書</t>
    <phoneticPr fontId="4"/>
  </si>
  <si>
    <t>請負者</t>
    <phoneticPr fontId="4"/>
  </si>
  <si>
    <t>（所在地）</t>
  </si>
  <si>
    <t>名称及び</t>
  </si>
  <si>
    <t>代表者氏名</t>
  </si>
  <si>
    <t>下記工事について、請負代金内訳書を別紙のとおり提出します。</t>
  </si>
  <si>
    <t>記</t>
  </si>
  <si>
    <t>（別紙）</t>
    <rPh sb="1" eb="3">
      <t>ベッシ</t>
    </rPh>
    <phoneticPr fontId="4"/>
  </si>
  <si>
    <t>工種・種別</t>
    <rPh sb="0" eb="2">
      <t>コウシュ</t>
    </rPh>
    <rPh sb="3" eb="5">
      <t>シュベツ</t>
    </rPh>
    <phoneticPr fontId="4"/>
  </si>
  <si>
    <t>＊＊合計＊＊</t>
  </si>
  <si>
    <t>　</t>
    <phoneticPr fontId="4"/>
  </si>
  <si>
    <t>備　考　用紙の大きさは、日本産業規格Ａ４とする。</t>
    <rPh sb="0" eb="1">
      <t>ビ</t>
    </rPh>
    <rPh sb="2" eb="3">
      <t>コウ</t>
    </rPh>
    <rPh sb="4" eb="6">
      <t>ヨウシ</t>
    </rPh>
    <rPh sb="7" eb="8">
      <t>オオ</t>
    </rPh>
    <rPh sb="12" eb="14">
      <t>ニホン</t>
    </rPh>
    <rPh sb="14" eb="16">
      <t>サンギョウ</t>
    </rPh>
    <rPh sb="16" eb="18">
      <t>キカク</t>
    </rPh>
    <phoneticPr fontId="4"/>
  </si>
  <si>
    <t>発注者</t>
    <rPh sb="0" eb="3">
      <t>ハッチュウシャ</t>
    </rPh>
    <phoneticPr fontId="12"/>
  </si>
  <si>
    <t>殿</t>
    <rPh sb="0" eb="1">
      <t>トノ</t>
    </rPh>
    <phoneticPr fontId="12"/>
  </si>
  <si>
    <t>工事番号及び工事名</t>
    <rPh sb="0" eb="2">
      <t>コウジ</t>
    </rPh>
    <rPh sb="2" eb="4">
      <t>バンゴウ</t>
    </rPh>
    <rPh sb="4" eb="5">
      <t>オヨ</t>
    </rPh>
    <rPh sb="6" eb="8">
      <t>コウジ</t>
    </rPh>
    <rPh sb="8" eb="9">
      <t>メイ</t>
    </rPh>
    <phoneticPr fontId="12"/>
  </si>
  <si>
    <t>建設キャリアアップシステム現場ID</t>
    <rPh sb="0" eb="2">
      <t>ケンセツ</t>
    </rPh>
    <rPh sb="13" eb="15">
      <t>ゲンバ</t>
    </rPh>
    <phoneticPr fontId="12"/>
  </si>
  <si>
    <t>総工事費</t>
    <rPh sb="0" eb="1">
      <t>ソウ</t>
    </rPh>
    <rPh sb="1" eb="4">
      <t>コウジヒ</t>
    </rPh>
    <phoneticPr fontId="12"/>
  </si>
  <si>
    <t>請負者(元請)</t>
    <rPh sb="0" eb="2">
      <t>ウケオイ</t>
    </rPh>
    <rPh sb="2" eb="3">
      <t>シャ</t>
    </rPh>
    <rPh sb="4" eb="6">
      <t>モトウケ</t>
    </rPh>
    <phoneticPr fontId="12"/>
  </si>
  <si>
    <t>住　所</t>
    <rPh sb="0" eb="1">
      <t>ジュウ</t>
    </rPh>
    <rPh sb="2" eb="3">
      <t>ショ</t>
    </rPh>
    <phoneticPr fontId="12"/>
  </si>
  <si>
    <t>名　称</t>
    <rPh sb="0" eb="1">
      <t>メイ</t>
    </rPh>
    <rPh sb="2" eb="3">
      <t>ショウ</t>
    </rPh>
    <phoneticPr fontId="12"/>
  </si>
  <si>
    <t>共済契約者番号</t>
    <rPh sb="0" eb="2">
      <t>キョウサイ</t>
    </rPh>
    <rPh sb="2" eb="4">
      <t>ケイヤク</t>
    </rPh>
    <rPh sb="4" eb="5">
      <t>シャ</t>
    </rPh>
    <rPh sb="5" eb="7">
      <t>バンゴウ</t>
    </rPh>
    <phoneticPr fontId="12"/>
  </si>
  <si>
    <t>建設キャリアアップシステム事業者ID</t>
    <rPh sb="0" eb="2">
      <t>ケンセツ</t>
    </rPh>
    <rPh sb="13" eb="15">
      <t>ジギョウ</t>
    </rPh>
    <rPh sb="15" eb="16">
      <t>シャ</t>
    </rPh>
    <phoneticPr fontId="12"/>
  </si>
  <si>
    <t>共済証紙購入金額</t>
    <rPh sb="0" eb="2">
      <t>キョウサイ</t>
    </rPh>
    <rPh sb="2" eb="4">
      <t>ショウシ</t>
    </rPh>
    <rPh sb="4" eb="6">
      <t>コウニュウ</t>
    </rPh>
    <rPh sb="6" eb="8">
      <t>キンガク</t>
    </rPh>
    <phoneticPr fontId="12"/>
  </si>
  <si>
    <t>円</t>
    <rPh sb="0" eb="1">
      <t>エン</t>
    </rPh>
    <phoneticPr fontId="12"/>
  </si>
  <si>
    <t>掛金収納書提出用台紙</t>
    <rPh sb="0" eb="1">
      <t>カケ</t>
    </rPh>
    <rPh sb="1" eb="2">
      <t>キン</t>
    </rPh>
    <rPh sb="2" eb="4">
      <t>シュウノウ</t>
    </rPh>
    <rPh sb="4" eb="5">
      <t>ショ</t>
    </rPh>
    <rPh sb="5" eb="8">
      <t>テイシュツヨウ</t>
    </rPh>
    <rPh sb="8" eb="10">
      <t>ダイシ</t>
    </rPh>
    <phoneticPr fontId="12"/>
  </si>
  <si>
    <t>掛金収納書貼付
（剥がれない様に貼付てください）</t>
    <rPh sb="0" eb="2">
      <t>カケキン</t>
    </rPh>
    <rPh sb="2" eb="4">
      <t>シュウノウ</t>
    </rPh>
    <rPh sb="4" eb="5">
      <t>ショ</t>
    </rPh>
    <rPh sb="5" eb="6">
      <t>ハ</t>
    </rPh>
    <rPh sb="6" eb="7">
      <t>ツ</t>
    </rPh>
    <rPh sb="9" eb="10">
      <t>ハ</t>
    </rPh>
    <rPh sb="14" eb="15">
      <t>ヨウ</t>
    </rPh>
    <rPh sb="16" eb="18">
      <t>チョウフ</t>
    </rPh>
    <phoneticPr fontId="12"/>
  </si>
  <si>
    <t>当該工事における共済証紙購入の考え方（該当する□にレをチェックして下さい）</t>
    <rPh sb="0" eb="2">
      <t>トウガイ</t>
    </rPh>
    <rPh sb="2" eb="4">
      <t>コウジ</t>
    </rPh>
    <rPh sb="8" eb="10">
      <t>キョウサイ</t>
    </rPh>
    <rPh sb="10" eb="12">
      <t>ショウシ</t>
    </rPh>
    <rPh sb="12" eb="14">
      <t>コウニュウ</t>
    </rPh>
    <rPh sb="15" eb="16">
      <t>カンガ</t>
    </rPh>
    <rPh sb="17" eb="18">
      <t>カタ</t>
    </rPh>
    <rPh sb="19" eb="21">
      <t>ガイトウ</t>
    </rPh>
    <rPh sb="33" eb="34">
      <t>クダ</t>
    </rPh>
    <phoneticPr fontId="12"/>
  </si>
  <si>
    <t>1.発注者の指示のとおり</t>
    <rPh sb="2" eb="5">
      <t>ハッチュウシャ</t>
    </rPh>
    <rPh sb="6" eb="8">
      <t>シジ</t>
    </rPh>
    <phoneticPr fontId="12"/>
  </si>
  <si>
    <t>2.対象労働者数と当該労働者の就労日数を的確に把握している場合</t>
    <rPh sb="2" eb="4">
      <t>タイショウ</t>
    </rPh>
    <rPh sb="4" eb="7">
      <t>ロウドウシャ</t>
    </rPh>
    <rPh sb="7" eb="8">
      <t>スウ</t>
    </rPh>
    <rPh sb="9" eb="11">
      <t>トウガイ</t>
    </rPh>
    <rPh sb="11" eb="14">
      <t>ロウドウシャ</t>
    </rPh>
    <rPh sb="15" eb="17">
      <t>シュウロウ</t>
    </rPh>
    <rPh sb="17" eb="19">
      <t>ニッスウ</t>
    </rPh>
    <rPh sb="20" eb="22">
      <t>テキカク</t>
    </rPh>
    <rPh sb="23" eb="25">
      <t>ハアク</t>
    </rPh>
    <rPh sb="29" eb="31">
      <t>バアイ</t>
    </rPh>
    <phoneticPr fontId="12"/>
  </si>
  <si>
    <t>就労予定延人数</t>
    <rPh sb="0" eb="2">
      <t>シュウロウ</t>
    </rPh>
    <rPh sb="2" eb="4">
      <t>ヨテイ</t>
    </rPh>
    <rPh sb="4" eb="5">
      <t>ノベ</t>
    </rPh>
    <rPh sb="5" eb="7">
      <t>ニンズウ</t>
    </rPh>
    <phoneticPr fontId="12"/>
  </si>
  <si>
    <t>販売価格</t>
    <rPh sb="0" eb="2">
      <t>ハンバイ</t>
    </rPh>
    <rPh sb="2" eb="4">
      <t>カカク</t>
    </rPh>
    <phoneticPr fontId="12"/>
  </si>
  <si>
    <t>人日</t>
    <rPh sb="0" eb="1">
      <t>ニン</t>
    </rPh>
    <rPh sb="1" eb="2">
      <t>ヒ</t>
    </rPh>
    <phoneticPr fontId="12"/>
  </si>
  <si>
    <t>×</t>
    <phoneticPr fontId="12"/>
  </si>
  <si>
    <t>＝</t>
    <phoneticPr fontId="12"/>
  </si>
  <si>
    <t>3.対象労働者数と当該労働者数の就労日数の把握が困難な場合</t>
    <rPh sb="2" eb="4">
      <t>タイショウ</t>
    </rPh>
    <rPh sb="4" eb="7">
      <t>ロウドウシャ</t>
    </rPh>
    <rPh sb="7" eb="8">
      <t>スウ</t>
    </rPh>
    <rPh sb="9" eb="11">
      <t>トウガイ</t>
    </rPh>
    <rPh sb="11" eb="14">
      <t>ロウドウシャ</t>
    </rPh>
    <rPh sb="14" eb="15">
      <t>スウ</t>
    </rPh>
    <rPh sb="16" eb="18">
      <t>シュウロウ</t>
    </rPh>
    <rPh sb="18" eb="20">
      <t>ニッスウ</t>
    </rPh>
    <rPh sb="21" eb="23">
      <t>ハアク</t>
    </rPh>
    <rPh sb="24" eb="26">
      <t>コンナン</t>
    </rPh>
    <rPh sb="27" eb="29">
      <t>バアイ</t>
    </rPh>
    <phoneticPr fontId="12"/>
  </si>
  <si>
    <t>総　工　事　費</t>
    <rPh sb="0" eb="1">
      <t>ソウ</t>
    </rPh>
    <rPh sb="2" eb="3">
      <t>コウ</t>
    </rPh>
    <rPh sb="4" eb="5">
      <t>コト</t>
    </rPh>
    <rPh sb="6" eb="7">
      <t>ヒ</t>
    </rPh>
    <phoneticPr fontId="12"/>
  </si>
  <si>
    <t>購入率</t>
    <rPh sb="0" eb="2">
      <t>コウニュウ</t>
    </rPh>
    <rPh sb="2" eb="3">
      <t>リツ</t>
    </rPh>
    <phoneticPr fontId="12"/>
  </si>
  <si>
    <t>※加入率</t>
    <rPh sb="1" eb="3">
      <t>カニュウ</t>
    </rPh>
    <rPh sb="3" eb="4">
      <t>リツ</t>
    </rPh>
    <phoneticPr fontId="12"/>
  </si>
  <si>
    <t>×</t>
    <phoneticPr fontId="12"/>
  </si>
  <si>
    <t>%</t>
    <phoneticPr fontId="12"/>
  </si>
  <si>
    <t>＝</t>
    <phoneticPr fontId="12"/>
  </si>
  <si>
    <t>※対象工事における労働者の建退共制度加入率</t>
    <rPh sb="1" eb="3">
      <t>タイショウ</t>
    </rPh>
    <rPh sb="3" eb="5">
      <t>コウジ</t>
    </rPh>
    <rPh sb="9" eb="12">
      <t>ロウドウシャ</t>
    </rPh>
    <rPh sb="13" eb="16">
      <t>ケンタイキョウ</t>
    </rPh>
    <rPh sb="16" eb="18">
      <t>セイド</t>
    </rPh>
    <rPh sb="18" eb="20">
      <t>カニュウ</t>
    </rPh>
    <rPh sb="20" eb="21">
      <t>リツ</t>
    </rPh>
    <phoneticPr fontId="12"/>
  </si>
  <si>
    <t>4.その他</t>
    <rPh sb="4" eb="5">
      <t>ホカ</t>
    </rPh>
    <phoneticPr fontId="12"/>
  </si>
  <si>
    <t>購入額の根拠を記入</t>
    <rPh sb="0" eb="2">
      <t>コウニュウ</t>
    </rPh>
    <rPh sb="2" eb="3">
      <t>ガク</t>
    </rPh>
    <rPh sb="4" eb="6">
      <t>コンキョ</t>
    </rPh>
    <rPh sb="7" eb="9">
      <t>キニュウ</t>
    </rPh>
    <phoneticPr fontId="12"/>
  </si>
  <si>
    <t>（参考）</t>
    <rPh sb="1" eb="3">
      <t>サンコウ</t>
    </rPh>
    <phoneticPr fontId="12"/>
  </si>
  <si>
    <t>建設キャリアアップシステム登録情報</t>
    <rPh sb="0" eb="2">
      <t>ケンセツ</t>
    </rPh>
    <rPh sb="13" eb="15">
      <t>トウロク</t>
    </rPh>
    <rPh sb="15" eb="17">
      <t>ジョウホウ</t>
    </rPh>
    <phoneticPr fontId="12"/>
  </si>
  <si>
    <t>共済契約者である元請負人の建設キャリアアップシステム事業者登録の有無</t>
    <rPh sb="0" eb="2">
      <t>キョウサイ</t>
    </rPh>
    <rPh sb="2" eb="4">
      <t>ケイヤク</t>
    </rPh>
    <rPh sb="4" eb="5">
      <t>シャ</t>
    </rPh>
    <rPh sb="8" eb="9">
      <t>モト</t>
    </rPh>
    <rPh sb="9" eb="11">
      <t>ウケオイ</t>
    </rPh>
    <rPh sb="11" eb="12">
      <t>ニン</t>
    </rPh>
    <rPh sb="13" eb="15">
      <t>ケンセツ</t>
    </rPh>
    <rPh sb="26" eb="28">
      <t>ジギョウ</t>
    </rPh>
    <rPh sb="28" eb="29">
      <t>シャ</t>
    </rPh>
    <rPh sb="29" eb="31">
      <t>トウロク</t>
    </rPh>
    <rPh sb="32" eb="34">
      <t>ウム</t>
    </rPh>
    <phoneticPr fontId="12"/>
  </si>
  <si>
    <t>本工事について、現場・契約情報の建設キャリアアップシステムへの登録の有無</t>
    <rPh sb="0" eb="3">
      <t>ホンコウジ</t>
    </rPh>
    <rPh sb="8" eb="10">
      <t>ゲンバ</t>
    </rPh>
    <rPh sb="11" eb="13">
      <t>ケイヤク</t>
    </rPh>
    <rPh sb="13" eb="15">
      <t>ジョウホウ</t>
    </rPh>
    <rPh sb="16" eb="18">
      <t>ケンセツ</t>
    </rPh>
    <rPh sb="31" eb="33">
      <t>トウロク</t>
    </rPh>
    <rPh sb="34" eb="36">
      <t>ウム</t>
    </rPh>
    <phoneticPr fontId="12"/>
  </si>
  <si>
    <t>本工事について、カードリーダーの設置等、就業履歴が蓄積可能な環境の有無</t>
    <rPh sb="0" eb="3">
      <t>ホンコウジ</t>
    </rPh>
    <rPh sb="16" eb="18">
      <t>セッチ</t>
    </rPh>
    <rPh sb="18" eb="19">
      <t>トウ</t>
    </rPh>
    <rPh sb="20" eb="22">
      <t>シュウギョウ</t>
    </rPh>
    <rPh sb="22" eb="24">
      <t>リレキ</t>
    </rPh>
    <rPh sb="25" eb="27">
      <t>チクセキ</t>
    </rPh>
    <rPh sb="27" eb="29">
      <t>カノウ</t>
    </rPh>
    <rPh sb="30" eb="32">
      <t>カンキョウ</t>
    </rPh>
    <rPh sb="33" eb="35">
      <t>ウム</t>
    </rPh>
    <phoneticPr fontId="12"/>
  </si>
  <si>
    <t>掛金収納書提出用台紙</t>
    <rPh sb="0" eb="2">
      <t>カケキン</t>
    </rPh>
    <rPh sb="2" eb="4">
      <t>シュウノウ</t>
    </rPh>
    <rPh sb="4" eb="5">
      <t>ショ</t>
    </rPh>
    <rPh sb="5" eb="8">
      <t>テイシュツヨウ</t>
    </rPh>
    <rPh sb="8" eb="10">
      <t>ダイシ</t>
    </rPh>
    <phoneticPr fontId="1"/>
  </si>
  <si>
    <t>工　　事　　打　　合　　簿</t>
  </si>
  <si>
    <t>発　議　者</t>
  </si>
  <si>
    <t>発議年月日</t>
  </si>
  <si>
    <t>令和　　年　　月　　日</t>
  </si>
  <si>
    <t>工事名</t>
  </si>
  <si>
    <t>上記について　□指示・□承諾・□協議・□提出・□受理　します。</t>
  </si>
  <si>
    <t>□その他（　　　　　　　　　）　　　　　　　　　　</t>
  </si>
  <si>
    <t>請負者</t>
  </si>
  <si>
    <t>□その他（　　　　　　　　　）</t>
  </si>
  <si>
    <t>令和　　年　　月　　日</t>
    <phoneticPr fontId="1"/>
  </si>
  <si>
    <t>令和　　年　　月　　日</t>
    <phoneticPr fontId="1"/>
  </si>
  <si>
    <t>令和　　年　　月　　日</t>
    <phoneticPr fontId="1"/>
  </si>
  <si>
    <t>照査項目一覧表</t>
  </si>
  <si>
    <t>項目</t>
  </si>
  <si>
    <t>内容</t>
  </si>
  <si>
    <t>条件明示の必要性</t>
  </si>
  <si>
    <t>資料名</t>
  </si>
  <si>
    <t>条件明示</t>
  </si>
  <si>
    <t>工事施工関係</t>
  </si>
  <si>
    <t>工法指定に関すること</t>
  </si>
  <si>
    <t>仮設工事（指定・任意共）に関すること</t>
  </si>
  <si>
    <t>仮設備に関すること</t>
  </si>
  <si>
    <t>薬液注入に関すること</t>
  </si>
  <si>
    <t>現場発生品に関すること</t>
  </si>
  <si>
    <t>支給材及び貸与品に関すること</t>
  </si>
  <si>
    <t>部分使用に関すること</t>
  </si>
  <si>
    <t>あいくる材使用に関すること</t>
  </si>
  <si>
    <t>工事用道路</t>
  </si>
  <si>
    <t>一般道の使用に関すること</t>
  </si>
  <si>
    <t>仮設道に関すること</t>
  </si>
  <si>
    <t>品質管理関係</t>
  </si>
  <si>
    <t>品質管理に関すること</t>
  </si>
  <si>
    <t>その他</t>
  </si>
  <si>
    <t>その他工法に関すること</t>
  </si>
  <si>
    <t>関連工事</t>
  </si>
  <si>
    <t>関連する工事の内容及び制約条件に関すること</t>
  </si>
  <si>
    <t>公共補償工事等における他管理者との協議結果に関すること</t>
  </si>
  <si>
    <t>占用支障物件の協議結果に関すること</t>
  </si>
  <si>
    <t>関係機関協議</t>
  </si>
  <si>
    <t>交差協議の調整結果（道路、河川、鉄道、公安委員会等）に関すること</t>
  </si>
  <si>
    <t>地元及び地権者との調整結果に関すること</t>
  </si>
  <si>
    <t>保安林、農地、埋蔵文化財等との調整結果に関すること</t>
  </si>
  <si>
    <t>その他工程に関すること</t>
  </si>
  <si>
    <t>用地関係</t>
  </si>
  <si>
    <t>借地に関すること</t>
  </si>
  <si>
    <t>工事用地の復旧に関すること</t>
  </si>
  <si>
    <t>事業損失防止に関すること</t>
  </si>
  <si>
    <t>立木伐採に関すること</t>
  </si>
  <si>
    <t>その他工事用地に関すること</t>
  </si>
  <si>
    <t>安全対策関係</t>
  </si>
  <si>
    <t>交通安全施設に関すること</t>
  </si>
  <si>
    <t>近接施工に関すること</t>
  </si>
  <si>
    <t>交通誘導警備員に関すること（対象工種、期間、人数及び配置）　　　　　　　　　　　</t>
  </si>
  <si>
    <t>その他安全対策に関すること</t>
  </si>
  <si>
    <t>Ⅴ建設副産物</t>
  </si>
  <si>
    <t>建設発生土</t>
  </si>
  <si>
    <t>建設発生土の利用に関すること</t>
  </si>
  <si>
    <t>建設発生土の搬出に関すること</t>
  </si>
  <si>
    <t>その他建設発生に関すること</t>
  </si>
  <si>
    <t>建設廃棄物</t>
  </si>
  <si>
    <t>建設廃棄物の処理に関すること</t>
  </si>
  <si>
    <t>その他建設廃棄物に関すること</t>
  </si>
  <si>
    <t>―</t>
  </si>
  <si>
    <t>資料の確認</t>
  </si>
  <si>
    <t>地質調査報告書の貸与</t>
  </si>
  <si>
    <t>測量成果簿の貸与</t>
  </si>
  <si>
    <t>用地境界杭の確認</t>
  </si>
  <si>
    <t>測量基準点等の確認</t>
  </si>
  <si>
    <t>地下埋設物に関する資料の貸与</t>
  </si>
  <si>
    <t>設計委託成果品（設計条件等の確認）の貸与</t>
  </si>
  <si>
    <t>その他資料貸与に関すること</t>
  </si>
  <si>
    <t>設計図書の確認</t>
  </si>
  <si>
    <t>金抜き設計書の設計数量と数量計算書との不整合</t>
  </si>
  <si>
    <t>必要項目の図面からの抜け落ち（水位、地質条件等）</t>
  </si>
  <si>
    <t>設計計算書の計算結果の間違った図面への反映</t>
  </si>
  <si>
    <t>設計図面相互の不整合（構造図と配筋図等）</t>
  </si>
  <si>
    <t>図面が不明瞭</t>
  </si>
  <si>
    <t>施工後にしか数量が、確定できない工種</t>
  </si>
  <si>
    <t>その他設計図書の確認に関すること</t>
  </si>
  <si>
    <t>無</t>
    <rPh sb="0" eb="1">
      <t>ム</t>
    </rPh>
    <phoneticPr fontId="1"/>
  </si>
  <si>
    <t>有</t>
    <phoneticPr fontId="1"/>
  </si>
  <si>
    <t>Ⅰ　工法関係</t>
    <phoneticPr fontId="1"/>
  </si>
  <si>
    <t>Ⅱ　工程関係</t>
    <phoneticPr fontId="1"/>
  </si>
  <si>
    <t>資料中の確認
したい事項</t>
    <phoneticPr fontId="1"/>
  </si>
  <si>
    <t>Ⅲ　用地関係</t>
    <phoneticPr fontId="1"/>
  </si>
  <si>
    <t>Ⅳ　安全対策</t>
    <phoneticPr fontId="1"/>
  </si>
  <si>
    <t>有</t>
    <rPh sb="0" eb="1">
      <t>アリ</t>
    </rPh>
    <phoneticPr fontId="1"/>
  </si>
  <si>
    <t>無</t>
    <rPh sb="0" eb="1">
      <t>ナ</t>
    </rPh>
    <phoneticPr fontId="1"/>
  </si>
  <si>
    <t>－</t>
  </si>
  <si>
    <t>－</t>
    <phoneticPr fontId="1"/>
  </si>
  <si>
    <t>－</t>
    <phoneticPr fontId="1"/>
  </si>
  <si>
    <t>－</t>
    <phoneticPr fontId="1"/>
  </si>
  <si>
    <t>-</t>
    <phoneticPr fontId="1"/>
  </si>
  <si>
    <t>資料貸与</t>
    <phoneticPr fontId="1"/>
  </si>
  <si>
    <t>設計図書</t>
    <phoneticPr fontId="1"/>
  </si>
  <si>
    <t>事実の有無</t>
    <phoneticPr fontId="1"/>
  </si>
  <si>
    <t>資料貸与の必要性</t>
    <phoneticPr fontId="1"/>
  </si>
  <si>
    <t>貸与の有無</t>
    <phoneticPr fontId="1"/>
  </si>
  <si>
    <t>－</t>
    <phoneticPr fontId="1"/>
  </si>
  <si>
    <t>－</t>
    <phoneticPr fontId="1"/>
  </si>
  <si>
    <t>処理・回答</t>
    <phoneticPr fontId="7"/>
  </si>
  <si>
    <t>　　　　　　　　　　　　　　　　　　　　　　令和　　年　　月　　日</t>
  </si>
  <si>
    <t>監理技術者
補佐</t>
    <rPh sb="0" eb="2">
      <t>カンリ</t>
    </rPh>
    <rPh sb="2" eb="4">
      <t>ギジュツ</t>
    </rPh>
    <rPh sb="4" eb="5">
      <t>シャ</t>
    </rPh>
    <rPh sb="6" eb="8">
      <t>ホサ</t>
    </rPh>
    <phoneticPr fontId="7"/>
  </si>
  <si>
    <t>工事材料一覧表</t>
    <rPh sb="0" eb="2">
      <t>コウジ</t>
    </rPh>
    <rPh sb="2" eb="4">
      <t>ザイリョウ</t>
    </rPh>
    <rPh sb="4" eb="6">
      <t>イチラン</t>
    </rPh>
    <rPh sb="6" eb="7">
      <t>ヒョウ</t>
    </rPh>
    <phoneticPr fontId="4"/>
  </si>
  <si>
    <t>使用工種</t>
    <rPh sb="0" eb="2">
      <t>シヨウ</t>
    </rPh>
    <rPh sb="2" eb="3">
      <t>コウ</t>
    </rPh>
    <rPh sb="3" eb="4">
      <t>シュ</t>
    </rPh>
    <phoneticPr fontId="4"/>
  </si>
  <si>
    <t>資材名</t>
    <rPh sb="0" eb="2">
      <t>シザイ</t>
    </rPh>
    <rPh sb="2" eb="3">
      <t>メイ</t>
    </rPh>
    <phoneticPr fontId="4"/>
  </si>
  <si>
    <t>規格等</t>
    <rPh sb="0" eb="3">
      <t>キカクトウ</t>
    </rPh>
    <phoneticPr fontId="4"/>
  </si>
  <si>
    <t xml:space="preserve"> （内容）</t>
    <phoneticPr fontId="7"/>
  </si>
  <si>
    <t>発注者</t>
    <phoneticPr fontId="4"/>
  </si>
  <si>
    <t>主任
監督員</t>
    <phoneticPr fontId="7"/>
  </si>
  <si>
    <t>専任
監督員</t>
    <phoneticPr fontId="7"/>
  </si>
  <si>
    <t>現場
代理人</t>
    <phoneticPr fontId="7"/>
  </si>
  <si>
    <t>主任(監理)
技術者</t>
    <phoneticPr fontId="7"/>
  </si>
  <si>
    <t>葉、その他添付図書　　　製品カタログ等</t>
    <phoneticPr fontId="1"/>
  </si>
  <si>
    <t>添付図</t>
    <phoneticPr fontId="1"/>
  </si>
  <si>
    <t>No</t>
    <phoneticPr fontId="4"/>
  </si>
  <si>
    <t>ただし、各種品質証明書有効期限内に工事施工が完了した場合は、品質資料とします。</t>
  </si>
  <si>
    <t>１　材　料　名 　別紙のとおり</t>
  </si>
  <si>
    <t>２　使用工種　　別紙のとおり</t>
  </si>
  <si>
    <t>)</t>
    <phoneticPr fontId="1"/>
  </si>
  <si>
    <t>)</t>
    <phoneticPr fontId="1"/>
  </si>
  <si>
    <t>□その他　（　　</t>
    <phoneticPr fontId="1"/>
  </si>
  <si>
    <t>□その他　（　　</t>
    <phoneticPr fontId="1"/>
  </si>
  <si>
    <t>・施工計画書を提出します</t>
    <phoneticPr fontId="1"/>
  </si>
  <si>
    <t>・工事材料の品質規格に関する資料(製品ｶﾀﾛｸﾞ等)を提出します。</t>
    <phoneticPr fontId="1"/>
  </si>
  <si>
    <t>施  工  計  画  書</t>
  </si>
  <si>
    <t>目　　次</t>
  </si>
  <si>
    <t>(1) 　実施工程表　　　　　　　　・・・・・・・・・・・・・・・・・・</t>
  </si>
  <si>
    <t>(2) 　現場組織表　　　　　　　　・・・・・・・・・・・・・・・・・・</t>
  </si>
  <si>
    <t>(3)　 安全管理　　　　　　　　　・・・・・・・・・・・・・・・・・・</t>
  </si>
  <si>
    <t>(4) 　指定機械及び主要機械　　　・・・・・・・・・・・・・・・・・・</t>
  </si>
  <si>
    <t>(5) 　主要資材　　　　　　　　　・・・・・・・・・・・・・・・・・・</t>
  </si>
  <si>
    <r>
      <t>(6)</t>
    </r>
    <r>
      <rPr>
        <sz val="10.5"/>
        <color theme="1"/>
        <rFont val="ＭＳ 明朝"/>
        <family val="1"/>
        <charset val="128"/>
      </rPr>
      <t xml:space="preserve"> </t>
    </r>
    <r>
      <rPr>
        <sz val="10.5"/>
        <color rgb="FF000000"/>
        <rFont val="ＭＳ 明朝"/>
        <family val="1"/>
        <charset val="128"/>
      </rPr>
      <t xml:space="preserve">  施工方法(主要機械、仮設備計画、工事用地等を含む) 　 ・・・・・</t>
    </r>
  </si>
  <si>
    <t>(7)　 施工管理計画              ・・・・・・・・・・・・・・・・・・</t>
  </si>
  <si>
    <t>(8)   緊急時の体制及び対応　　　・・・・・・・・・・・・・・・・・・</t>
  </si>
  <si>
    <t>(9)   交通管理　　　　　　　　　・・・・・・・・・・・・・・・・・・</t>
  </si>
  <si>
    <t>(10)  環境対策　　　　　　　　　・・・・・・・・・・・・・・・・・・</t>
  </si>
  <si>
    <t>(11)  現場作業環境の整備　　　　・・・・・・・・・・・・・・・・・・</t>
  </si>
  <si>
    <t>(12)  再生資源の利用の促進と建設副産物の適正処理方法　　・・・・・・</t>
  </si>
  <si>
    <t>(13)  その他　　　　　　　　　　・・・・・・・・・・・・・・・・・・</t>
  </si>
  <si>
    <t>工　事　名</t>
  </si>
  <si>
    <t>工　事　名</t>
    <phoneticPr fontId="1"/>
  </si>
  <si>
    <t>路線等の名称</t>
  </si>
  <si>
    <t>路線等の名称</t>
    <phoneticPr fontId="1"/>
  </si>
  <si>
    <t>発 議 事 項</t>
  </si>
  <si>
    <t>処理・回答</t>
    <phoneticPr fontId="7"/>
  </si>
  <si>
    <t>上記について　□承諾・□協議・□提出・□報告・□受理　します。</t>
    <phoneticPr fontId="4"/>
  </si>
  <si>
    <t>上記について　□承諾・□協議・□提出・□報告・□受理　します。</t>
    <phoneticPr fontId="4"/>
  </si>
  <si>
    <t>工事場所</t>
    <phoneticPr fontId="1"/>
  </si>
  <si>
    <t>工　　期　</t>
    <phoneticPr fontId="1"/>
  </si>
  <si>
    <t>請負代金額</t>
    <phoneticPr fontId="1"/>
  </si>
  <si>
    <t>～</t>
    <phoneticPr fontId="1"/>
  </si>
  <si>
    <t>請負者　</t>
    <phoneticPr fontId="1"/>
  </si>
  <si>
    <t>住所</t>
    <phoneticPr fontId="1"/>
  </si>
  <si>
    <t>発注者</t>
    <phoneticPr fontId="1"/>
  </si>
  <si>
    <t>電話</t>
    <rPh sb="0" eb="2">
      <t>デンワ</t>
    </rPh>
    <phoneticPr fontId="1"/>
  </si>
  <si>
    <t>（１）実施工程表</t>
  </si>
  <si>
    <t>（例：条件変更確認通知書、変更通知書、変更契約、工期延期、工程見直し（20%の差違））</t>
  </si>
  <si>
    <t>（２）現場組織表</t>
  </si>
  <si>
    <t>　　</t>
  </si>
  <si>
    <t>注１)</t>
  </si>
  <si>
    <t>※現場代理人、監督員のメールアドレスを記載すること。</t>
  </si>
  <si>
    <t>　　　</t>
  </si>
  <si>
    <t xml:space="preserve"> (３)安全管理</t>
  </si>
  <si>
    <t>(イ)安全活動を下表のとおり実施する。</t>
  </si>
  <si>
    <t>安全活動の内容</t>
  </si>
  <si>
    <t>場　所</t>
  </si>
  <si>
    <t>参　加　者</t>
  </si>
  <si>
    <t>摘　　要</t>
  </si>
  <si>
    <t>朝礼</t>
  </si>
  <si>
    <t>現　場</t>
  </si>
  <si>
    <t>全現場作業従事者</t>
  </si>
  <si>
    <t>毎作業日</t>
  </si>
  <si>
    <t>作業ミーティング</t>
  </si>
  <si>
    <t>事務所</t>
  </si>
  <si>
    <t>職長</t>
  </si>
  <si>
    <t>ＫＹ活動</t>
  </si>
  <si>
    <t>作業手順打合せ</t>
  </si>
  <si>
    <t>各現場作業従事者</t>
  </si>
  <si>
    <t>随時</t>
  </si>
  <si>
    <t>休憩後安全指導</t>
  </si>
  <si>
    <t>午前・午後</t>
  </si>
  <si>
    <t>各15分</t>
  </si>
  <si>
    <t>新規入場者教育</t>
  </si>
  <si>
    <t>現場</t>
  </si>
  <si>
    <t>新規入場者</t>
  </si>
  <si>
    <t>安全教育・安全訓練</t>
  </si>
  <si>
    <t>月当り半日以上</t>
  </si>
  <si>
    <t>月別全体計画は下表</t>
  </si>
  <si>
    <t>災害防止協議会</t>
  </si>
  <si>
    <t>安全管理担当職員</t>
  </si>
  <si>
    <t>月1回</t>
  </si>
  <si>
    <t>協力会社を含む</t>
  </si>
  <si>
    <t>安全巡視</t>
  </si>
  <si>
    <t>安全巡視員</t>
  </si>
  <si>
    <t>常に腕章を着用</t>
  </si>
  <si>
    <t>店社安全パトロール</t>
  </si>
  <si>
    <t>店社担当職員</t>
  </si>
  <si>
    <t>必要に応じて</t>
  </si>
  <si>
    <t>安全教育・安全訓練の月別全体計画</t>
  </si>
  <si>
    <t>月　度</t>
  </si>
  <si>
    <t>安全教育・安全訓練の計画</t>
  </si>
  <si>
    <t>摘　要</t>
  </si>
  <si>
    <t>○月度</t>
  </si>
  <si>
    <t>墜落･転落事故防止、○○○○、○○○○</t>
  </si>
  <si>
    <t>重機事故防止、○○○○、○○○○</t>
  </si>
  <si>
    <t>交通事故防止、○○○○、○○○○</t>
  </si>
  <si>
    <t>過積載運搬の防止、○○○○、○○○○</t>
  </si>
  <si>
    <t>熱中症対策、○○○○、○○○○</t>
  </si>
  <si>
    <t>(４)指定機械及び主要機械</t>
  </si>
  <si>
    <t>　　指定機械及び主要機械の使用計画は下表のとおり</t>
  </si>
  <si>
    <t>　　　　　　　　　　指定機械及び主要機械　使用計画表</t>
  </si>
  <si>
    <t>機　械　名</t>
  </si>
  <si>
    <t>規　　　格</t>
  </si>
  <si>
    <t>台数</t>
  </si>
  <si>
    <t>指定区分</t>
  </si>
  <si>
    <t>バックホウ</t>
  </si>
  <si>
    <t>○</t>
  </si>
  <si>
    <t>旧施設撤去、床掘り</t>
  </si>
  <si>
    <t>ﾊﾞｲﾌﾞﾛﾊﾝﾏｰ</t>
  </si>
  <si>
    <t>16t</t>
  </si>
  <si>
    <t>鋼矢板打ち込み</t>
  </si>
  <si>
    <t>ブルドーザ</t>
  </si>
  <si>
    <t>15t</t>
  </si>
  <si>
    <t>築立、敷きならし</t>
  </si>
  <si>
    <t>〃</t>
  </si>
  <si>
    <t>20.7t</t>
  </si>
  <si>
    <t>敷きならし</t>
  </si>
  <si>
    <t>スタビライザ</t>
  </si>
  <si>
    <t>処理幅2m</t>
  </si>
  <si>
    <t>路床安定処理 混合</t>
  </si>
  <si>
    <t>　　　　　　　　　　　　　　　　　　　　　　　　　　　　　　　　　　　　　</t>
  </si>
  <si>
    <t>注) 排ガス対策型には、特定特殊自動車排出ガスの規制等に関する法律(オフロード法)による基準適合車を含む。</t>
  </si>
  <si>
    <r>
      <t>（５</t>
    </r>
    <r>
      <rPr>
        <sz val="11"/>
        <color theme="1"/>
        <rFont val="ＭＳ 明朝"/>
        <family val="1"/>
        <charset val="128"/>
      </rPr>
      <t xml:space="preserve">）主要資材 </t>
    </r>
  </si>
  <si>
    <r>
      <t>主要資材</t>
    </r>
    <r>
      <rPr>
        <sz val="12"/>
        <color theme="1"/>
        <rFont val="ＭＳ 明朝"/>
        <family val="1"/>
        <charset val="128"/>
      </rPr>
      <t>の計画は下表のとおり</t>
    </r>
  </si>
  <si>
    <r>
      <t xml:space="preserve"> </t>
    </r>
    <r>
      <rPr>
        <sz val="10.5"/>
        <color theme="1"/>
        <rFont val="ＭＳ 明朝"/>
        <family val="1"/>
        <charset val="128"/>
      </rPr>
      <t xml:space="preserve">              　　　　　　　主　要　資　材　計　画　表          </t>
    </r>
  </si>
  <si>
    <t>搬入時期</t>
  </si>
  <si>
    <t>工事材料の品質及び検査</t>
  </si>
  <si>
    <t>試験の実施</t>
  </si>
  <si>
    <t>監督員の確認</t>
  </si>
  <si>
    <t>ﾎﾞｯｸｽｶﾙﾊﾞｰﾄ</t>
  </si>
  <si>
    <t>1200×1200</t>
  </si>
  <si>
    <t>45本</t>
  </si>
  <si>
    <t>○○○㈱</t>
  </si>
  <si>
    <t>○月上旬</t>
  </si>
  <si>
    <t>曲げ試験の実施</t>
  </si>
  <si>
    <t>歩道用Ｕ型側溝</t>
  </si>
  <si>
    <t>300×300</t>
  </si>
  <si>
    <t>250個</t>
  </si>
  <si>
    <t>△△△㈱</t>
  </si>
  <si>
    <t>△月中旬</t>
  </si>
  <si>
    <t>ヒューム管</t>
  </si>
  <si>
    <t>Φ300、B形1種</t>
  </si>
  <si>
    <t>10本</t>
  </si>
  <si>
    <t>×××㈱</t>
  </si>
  <si>
    <t>×月上旬</t>
  </si>
  <si>
    <t>JIS ﾏｰｸ表示写真提示</t>
  </si>
  <si>
    <t>残存型枠</t>
  </si>
  <si>
    <t>1200×600×30</t>
  </si>
  <si>
    <t>50枚</t>
  </si>
  <si>
    <t>㈱○○○</t>
  </si>
  <si>
    <t>○月中旬</t>
  </si>
  <si>
    <t>下層路盤材</t>
  </si>
  <si>
    <t>RC-40､T=20cm</t>
  </si>
  <si>
    <r>
      <t>300</t>
    </r>
    <r>
      <rPr>
        <sz val="9"/>
        <color theme="1"/>
        <rFont val="ＭＳ 明朝"/>
        <family val="1"/>
        <charset val="128"/>
      </rPr>
      <t>㎥</t>
    </r>
  </si>
  <si>
    <t>□□□㈱</t>
  </si>
  <si>
    <t>□月下旬</t>
  </si>
  <si>
    <t>再生密粒As合材</t>
  </si>
  <si>
    <t>175t</t>
  </si>
  <si>
    <t>▽▽▽㈱</t>
  </si>
  <si>
    <t>▽月上旬</t>
  </si>
  <si>
    <t>事前審査認定書(写)提出</t>
  </si>
  <si>
    <t>異形棒鋼</t>
  </si>
  <si>
    <t>SD345､D16-D32</t>
  </si>
  <si>
    <t>50t</t>
  </si>
  <si>
    <t>○製造㈱</t>
  </si>
  <si>
    <t>ﾚﾃﾞｨｰﾐｸｽﾄｺﾝｸﾘｰﾄ</t>
  </si>
  <si>
    <r>
      <t>250</t>
    </r>
    <r>
      <rPr>
        <sz val="9"/>
        <color theme="1"/>
        <rFont val="ＭＳ 明朝"/>
        <family val="1"/>
        <charset val="128"/>
      </rPr>
      <t>㎥</t>
    </r>
  </si>
  <si>
    <t>△生ｺﾝ㈱</t>
  </si>
  <si>
    <t>(６)施工方法(主要機械、仮設備計画、工事用地等含む)</t>
  </si>
  <si>
    <t>（ア）一般事項</t>
  </si>
  <si>
    <t xml:space="preserve">                  </t>
  </si>
  <si>
    <t>※現道上で交通規制を伴う工事については、別途、規制開始(解除)時間を記載する。</t>
  </si>
  <si>
    <t>ａ) 作業フロー（場所打ち杭工）</t>
  </si>
  <si>
    <t>ｂ) 仮設備計画</t>
  </si>
  <si>
    <t>① 工事用搬入路</t>
  </si>
  <si>
    <t>工事用搬入路のため、工事現場の起終点２箇所に堤防裏小段に取りつく仮設搬入路を設置する。</t>
  </si>
  <si>
    <t>構造 天端幅 ３ｍ 縦断勾配10％以内</t>
  </si>
  <si>
    <t>のり勾配 ２割 敷砂利（切込砕石） 10cm 厚</t>
  </si>
  <si>
    <t>仮設搬入路は堤体を切り欠かないように造成するとともに、工事完了後は撤去し原形に復旧する。</t>
  </si>
  <si>
    <t>② 水替設備</t>
  </si>
  <si>
    <t>動力線を仮設し、電力200Ｖ，200KVA を使用し、水中ポンプ４吋２台を据付け排水にあてる。</t>
  </si>
  <si>
    <t>③ 運搬道路の維持補修</t>
  </si>
  <si>
    <t>※借地が必要な場合は借地契約書の写し</t>
  </si>
  <si>
    <t>（ウ）監督員による段階確認等</t>
  </si>
  <si>
    <t>a)段階確認</t>
  </si>
  <si>
    <t>下表に示す確認時期において、監督員による段階確認を受ける。</t>
  </si>
  <si>
    <t>工 事 名</t>
  </si>
  <si>
    <t>工 事 場 所</t>
  </si>
  <si>
    <t>請 負 者 名</t>
  </si>
  <si>
    <t>工 期</t>
  </si>
  <si>
    <t>種 別</t>
  </si>
  <si>
    <t>細 別</t>
  </si>
  <si>
    <t>(臨場･机上･施工管理)</t>
  </si>
  <si>
    <t>実施年月日</t>
  </si>
  <si>
    <t>舗装工</t>
  </si>
  <si>
    <t>路盤、基層、表層</t>
  </si>
  <si>
    <t>護岸工</t>
  </si>
  <si>
    <t>基礎工、根固工</t>
  </si>
  <si>
    <t>重要構造物工</t>
  </si>
  <si>
    <t>備考) 1 段階確認が良好の場合は、確認方法、実施年月日を記入する。</t>
  </si>
  <si>
    <t>2 段階確認において問題が生じた場合は、確認方法欄に手直し等の指示事項を記入すること</t>
  </si>
  <si>
    <t>3 確認方法欄は、監督員は「臨場」・「机上」、施工管理業務により確認した場合は「施工管理」と記入する。</t>
  </si>
  <si>
    <t>4「臨場」立会の立会状況写真は、工事完了写真としての提出のみとし、「段階確認報告書」への添付は必要ない</t>
  </si>
  <si>
    <t>5「机上」立会については、メールによる提出も可とする</t>
  </si>
  <si>
    <t>6 工事完了後、記載内容を確認のうえで、監督員は記名を行う。</t>
  </si>
  <si>
    <t>上記について、実施しました。</t>
  </si>
  <si>
    <t>専任監督員</t>
  </si>
  <si>
    <t>備考) 1 施工状況把握が良好の場合は、確認方法、実施年月日を記入する。</t>
  </si>
  <si>
    <t>2 施工状況把握において問題が生じた場合は、確認方法欄に手直し等の指示事項を記入すること</t>
  </si>
  <si>
    <t>3 確認方法欄は、監督員は「臨場」、施工管理業務により確認した場合は「施工管理」と記入する。</t>
  </si>
  <si>
    <t>4「臨場」立会の立会状況写真は、工事完了写真としての提出のみとし、「施工状況把握報告書」への添付は必要ない</t>
  </si>
  <si>
    <t>5 工事完了後、記載内容を確認のうえで、監督員は記名を行う。</t>
  </si>
  <si>
    <t>（７）施工管理計画</t>
  </si>
  <si>
    <t>出来形管理一覧表</t>
  </si>
  <si>
    <t>工　種</t>
  </si>
  <si>
    <t>測定項目及び規格値(単位：mm)</t>
  </si>
  <si>
    <t>測　定　基　準</t>
  </si>
  <si>
    <t>基準高</t>
  </si>
  <si>
    <t>厚さ</t>
  </si>
  <si>
    <t>幅</t>
  </si>
  <si>
    <t>延長</t>
  </si>
  <si>
    <t>鉄筋</t>
  </si>
  <si>
    <t>河川土工</t>
  </si>
  <si>
    <t>盛土工</t>
  </si>
  <si>
    <t>施工延長40ｍにつき1箇所測定</t>
  </si>
  <si>
    <t>法覆護岸工</t>
  </si>
  <si>
    <t>植生工(張芝工)</t>
  </si>
  <si>
    <t>基礎工(護岸)</t>
  </si>
  <si>
    <t>ｺﾝｸﾘｰﾄﾌﾞﾛｯｸ積</t>
  </si>
  <si>
    <t>±30</t>
  </si>
  <si>
    <t>±50</t>
  </si>
  <si>
    <t>水路工</t>
  </si>
  <si>
    <t>場所打水路工</t>
  </si>
  <si>
    <t>暗渠工</t>
  </si>
  <si>
    <t>場所打擁壁工</t>
  </si>
  <si>
    <t>集水桝工</t>
  </si>
  <si>
    <t>1箇所毎測定</t>
  </si>
  <si>
    <t>ｱｽﾌｧﾙﾄ舗装工</t>
  </si>
  <si>
    <t>下層路盤工</t>
  </si>
  <si>
    <t>表層工</t>
  </si>
  <si>
    <t>下層路盤の厚さは水糸による方法で測定 注1)</t>
  </si>
  <si>
    <t>施工延長40ｍにつき1箇所測定 別途平坦性測定</t>
  </si>
  <si>
    <t>（ウ）品質管理</t>
  </si>
  <si>
    <t>品質管理一覧表①</t>
  </si>
  <si>
    <t>工種</t>
  </si>
  <si>
    <t>種別</t>
  </si>
  <si>
    <t>設計数量</t>
  </si>
  <si>
    <t>試験回数</t>
  </si>
  <si>
    <t>試験成績表等による確認</t>
  </si>
  <si>
    <t>材料</t>
  </si>
  <si>
    <t>土の締固め試験</t>
  </si>
  <si>
    <t>JIS A 1210</t>
  </si>
  <si>
    <t>当初及び土質の変化した時</t>
  </si>
  <si>
    <t>23,750m3</t>
  </si>
  <si>
    <t>1回</t>
  </si>
  <si>
    <t>施工</t>
  </si>
  <si>
    <t>現場密度の測定</t>
  </si>
  <si>
    <t>RI計器を用いた盛土の締固め管理要領(案)</t>
  </si>
  <si>
    <t>1管理単位の現場乾燥密度の平均値が最大乾燥密度の90%以上</t>
  </si>
  <si>
    <t>1日の1層あたりの施工面積に応じて、左表の測定点数とする</t>
  </si>
  <si>
    <t>アルカリ骨材反応対策</t>
  </si>
  <si>
    <t>｢アルカリ骨材反応抑制対策について｣</t>
  </si>
  <si>
    <t>同左</t>
  </si>
  <si>
    <t>250m3</t>
  </si>
  <si>
    <t>｢コンクリートの耐久性向上｣</t>
  </si>
  <si>
    <t>0.3kg/m3以下</t>
  </si>
  <si>
    <t>試験基準による</t>
  </si>
  <si>
    <t>JIS A 1101</t>
  </si>
  <si>
    <t>±2.5cm</t>
  </si>
  <si>
    <t>供試体採取毎に1回</t>
  </si>
  <si>
    <t>5回</t>
  </si>
  <si>
    <t>品質管理一覧表②</t>
  </si>
  <si>
    <t>空気量測定</t>
  </si>
  <si>
    <t>JIS A 1116､1118､1128</t>
  </si>
  <si>
    <t>±1.5%</t>
  </si>
  <si>
    <t>JIS A 1108</t>
  </si>
  <si>
    <t>1回の試験結果は呼び強度の85％以上、3回の平均値は呼び強度以上</t>
  </si>
  <si>
    <t>日当たり打設量が50ｍ 3未満。打設量累計50ｍ3ごとに１回</t>
  </si>
  <si>
    <t>σ28 5回は公的機関等で試験</t>
  </si>
  <si>
    <t>修正CBR試験</t>
  </si>
  <si>
    <t>修正CBR30以上</t>
  </si>
  <si>
    <t>小規模工事：施工前</t>
  </si>
  <si>
    <t>1,500㎡</t>
  </si>
  <si>
    <t>JIS A 1102</t>
  </si>
  <si>
    <t>土の液性限界･塑性限界試験</t>
  </si>
  <si>
    <t>JIS A 1205</t>
  </si>
  <si>
    <t>舗設現場</t>
  </si>
  <si>
    <t>1000㎡につき1個(1工事当り3個以上)</t>
  </si>
  <si>
    <t>3個</t>
  </si>
  <si>
    <t>温度測定(初期締固め前)</t>
  </si>
  <si>
    <t>温度計による</t>
  </si>
  <si>
    <t>110℃以上</t>
  </si>
  <si>
    <t>1日4回(午前･午後各2回)</t>
  </si>
  <si>
    <t>目視</t>
  </si>
  <si>
    <t>（エ）写真管理</t>
  </si>
  <si>
    <t>写真管理一覧表①</t>
  </si>
  <si>
    <t>区分・工種</t>
  </si>
  <si>
    <t>写真管理項目</t>
  </si>
  <si>
    <t>摘要</t>
  </si>
  <si>
    <t>撮影項目</t>
  </si>
  <si>
    <t>撮影頻度(撮影時期)</t>
  </si>
  <si>
    <t>共通写真</t>
  </si>
  <si>
    <t>着手前</t>
  </si>
  <si>
    <t>全景又は代表部分写真</t>
  </si>
  <si>
    <t>着手前1回(着手前)</t>
  </si>
  <si>
    <t>着手前1枚</t>
  </si>
  <si>
    <t>完　成</t>
  </si>
  <si>
    <t>施工完了後1回(完成後)</t>
  </si>
  <si>
    <t>完了後1枚</t>
  </si>
  <si>
    <t>工事施工中</t>
  </si>
  <si>
    <t>全景又は代表部分の工事進捗状況</t>
  </si>
  <si>
    <t>施工中　月1回(月末)</t>
  </si>
  <si>
    <t>不要</t>
  </si>
  <si>
    <t>実施工程表に添付する</t>
  </si>
  <si>
    <t>指定機械</t>
  </si>
  <si>
    <t>機械側面の指定ラベル、標識の確認写真</t>
  </si>
  <si>
    <t>安全管理</t>
  </si>
  <si>
    <t>各種標識類の設置状況</t>
  </si>
  <si>
    <t>各種類毎に1回(設置後)</t>
  </si>
  <si>
    <t>全景1枚</t>
  </si>
  <si>
    <t>各種保安施設の設置状況</t>
  </si>
  <si>
    <t>交通誘導員交通整理状況</t>
  </si>
  <si>
    <t>各1回(作業中)</t>
  </si>
  <si>
    <t>安全訓練等の実施状況</t>
  </si>
  <si>
    <t>実施毎に1回(実施中)</t>
  </si>
  <si>
    <t>請負者保管。提出不要</t>
  </si>
  <si>
    <t>使用材料</t>
  </si>
  <si>
    <t>(積みブロック)</t>
  </si>
  <si>
    <t>(鉄筋ｺﾝｸﾘｰﾄ管)</t>
  </si>
  <si>
    <t>形状寸法</t>
  </si>
  <si>
    <t>配筋(JIS製品以外)</t>
  </si>
  <si>
    <t>各品目毎に1回(使用前)</t>
  </si>
  <si>
    <t>品質証明に添付する</t>
  </si>
  <si>
    <t>品質証明（JISﾏｰｸ表示）</t>
  </si>
  <si>
    <t>※品質規格証明書に替えて</t>
  </si>
  <si>
    <t>品質証明資料とする場合</t>
  </si>
  <si>
    <t>検査実施状況</t>
  </si>
  <si>
    <t>各品目毎に1回(検査前)</t>
  </si>
  <si>
    <t>出来形管理写真</t>
  </si>
  <si>
    <t>巻出し厚</t>
  </si>
  <si>
    <t>100mに1回(巻出し時)</t>
  </si>
  <si>
    <t>締固め状況</t>
  </si>
  <si>
    <t>転圧機械又は地質が変わる毎に1回(締固め時)</t>
  </si>
  <si>
    <t>法長、幅</t>
  </si>
  <si>
    <t>100mに1回(施工後)</t>
  </si>
  <si>
    <t>厚さ(裏込)</t>
  </si>
  <si>
    <t>40ｍに１回〔施工中〕</t>
  </si>
  <si>
    <t>80ｍに１回(根入部は40ｍに１回)〔施工後〕</t>
  </si>
  <si>
    <t>鉄筋の組立て</t>
  </si>
  <si>
    <t>平均間隔</t>
  </si>
  <si>
    <t>写真管理一覧表②　</t>
  </si>
  <si>
    <t>かぶり</t>
  </si>
  <si>
    <t>継手寸法</t>
  </si>
  <si>
    <t>ｼｭｰﾄ等と打込み面の高さが判る写真を適宜</t>
  </si>
  <si>
    <t>養生状況</t>
  </si>
  <si>
    <t>品質管理写真</t>
  </si>
  <si>
    <t>ｺﾝｸﾘｰﾄ工</t>
  </si>
  <si>
    <t>塩化物総量規制</t>
  </si>
  <si>
    <t>コンクリートの種類毎に１回〔試験実施中〕</t>
  </si>
  <si>
    <t>スランプ試験</t>
  </si>
  <si>
    <t>ｺﾝｸﾘｰﾄの圧縮強度試験</t>
  </si>
  <si>
    <t xml:space="preserve"> （８）緊急時の体制及び対応</t>
  </si>
  <si>
    <r>
      <t>　</t>
    </r>
    <r>
      <rPr>
        <sz val="11"/>
        <color theme="1"/>
        <rFont val="ＭＳ 明朝"/>
        <family val="1"/>
        <charset val="128"/>
      </rPr>
      <t>また、災害発生等の緊急時の連絡系統は下図のとおりとする。</t>
    </r>
  </si>
  <si>
    <t>　　　　</t>
  </si>
  <si>
    <t>(ウ) 事故発生時の措置</t>
  </si>
  <si>
    <t>（イ）盛土運搬経路図及び保安設備(交通誘導警備員を含む)配置計画図</t>
  </si>
  <si>
    <t>（１０）環境対策</t>
  </si>
  <si>
    <t>（１１）現場作業環境の整備(イメージアップ)</t>
  </si>
  <si>
    <t>（１２）再生資源の利用の促進と建設副産物の適正処理方法</t>
  </si>
  <si>
    <t>（ア）再生資源の利用の促進</t>
  </si>
  <si>
    <t>（１３）その他</t>
  </si>
  <si>
    <t>１）使用ソフト名：Norton Antivirus(Ver. )</t>
  </si>
  <si>
    <t>２）パターンファイルの更新：自動オンライン</t>
  </si>
  <si>
    <t>○使用するパソコン名：○○○</t>
  </si>
  <si>
    <t>資料作成に用いるソフト名：Excel・・・・、Word・・・・</t>
  </si>
  <si>
    <t>ウイルスチェックに用いるソフト名：ウイルスバスター(Ver. )</t>
  </si>
  <si>
    <t>ウイルスチェックパターンファイルの更新：手動 ７日に一度</t>
  </si>
  <si>
    <t>資料作成に用いるソフト名：（CAD ソフト名）</t>
  </si>
  <si>
    <t>ウイルスチェックに用いるソフト名：McAfee VirusScan(Ver. )</t>
  </si>
  <si>
    <t>ウイルスチェックパターンファイルの更新：随時</t>
  </si>
  <si>
    <t>創意工夫・社会性等に関する実施状況</t>
  </si>
  <si>
    <t>項　　　目</t>
  </si>
  <si>
    <t>評価内容</t>
  </si>
  <si>
    <t>実施内容</t>
  </si>
  <si>
    <t>10.支保工、型枠工、足場工、仮桟橋、覆工板、山留め等の仮設工に関する工夫</t>
  </si>
  <si>
    <t>11.盛土の締固度、杭の施工高さの管理に関する工夫</t>
  </si>
  <si>
    <t>12.施工計画書の作成、写真管理等に関する工夫</t>
  </si>
  <si>
    <t>13.出来形又は品質の計測、集計、管理図等に関する工夫</t>
  </si>
  <si>
    <t>14.施工管理ソフト、土量管理システム等の活用に関する工夫</t>
  </si>
  <si>
    <t>15.ＩＣＴ（情報通信技術）を活用した情報化施工を取り入れた施工</t>
  </si>
  <si>
    <t>16.特殊な工法や材料を用いた施工</t>
  </si>
  <si>
    <t>17.優れた技術力又は能力として評価する技術を用いた施工</t>
  </si>
  <si>
    <t>18.ＮＥＴＩＳ登録技術の活用（請負者からの提案によるもの）</t>
  </si>
  <si>
    <t>19.土工、設備、電気の品質向上に関する工夫</t>
  </si>
  <si>
    <t>20.ｺﾝｸﾘｰﾄの材料、打設、養生に関する工夫</t>
  </si>
  <si>
    <t>22.配筋、溶接作業等に関する工夫</t>
  </si>
  <si>
    <t>23.建設業労働災害防止協議会が定める指針に基づく安全衛生教育の実施</t>
  </si>
  <si>
    <t>25.安全教育、技術向上委員会、安全パトロールに関する工夫</t>
  </si>
  <si>
    <t>26.現場事務所、労務者宿舎等の空間及び設備等に関する工夫</t>
  </si>
  <si>
    <t>27.有毒ガス並びに可燃ガスの処理及び粉塵防止並びに作業中の換気等に関する工夫</t>
  </si>
  <si>
    <t>28.一般車両突入時の被害軽減方策又は一般交通の安全確保に関する工夫</t>
  </si>
  <si>
    <t>29.厳しい作業環境の改善に関する工夫</t>
  </si>
  <si>
    <t>30.環境保全に関する工夫</t>
  </si>
  <si>
    <t>２．具体的内容の説明として、写真・ポンチ絵等を説明資料に整理する。</t>
  </si>
  <si>
    <t>創意工夫・社会性等に関する実施状況（説明資料）</t>
  </si>
  <si>
    <t>現場代理人</t>
    <rPh sb="0" eb="2">
      <t>ゲンバ</t>
    </rPh>
    <rPh sb="2" eb="5">
      <t>ダイリニン</t>
    </rPh>
    <phoneticPr fontId="1"/>
  </si>
  <si>
    <t>　現場代理人、主任(監理)技術者のほか、施工管理担当者、安全巡視員等の現場施工に必要な責任者(担当者)を定め現場組織表を作成する。責任者は、夜間・休日の連絡先を記載する。
　また現場組織表は、現場における組織の編成及び命令系統並びに業務分担が判るよう記載し、専門技術者等を置く工事については、これを記載する。</t>
    <phoneticPr fontId="1"/>
  </si>
  <si>
    <r>
      <t>　　　　　　　　　　　　　　　　　　　　　　　　　　　　　　　　　　　　　　　　　　　　　　　　　　　　　　　　　　　　　　　　　　　　　　　　　　　　　　　　　　　　　　　　　　　　　　　　　　　　　　　　　　　　　　　　　　　　　　　　　　　　　　　　　　　　　　　　　　　　　　　　　　　　　　　　　　　　　　　　　　　　　　　　　　　　　　　(ウ)</t>
    </r>
    <r>
      <rPr>
        <sz val="11"/>
        <color theme="1"/>
        <rFont val="ＭＳ 明朝"/>
        <family val="1"/>
        <charset val="128"/>
      </rPr>
      <t xml:space="preserve"> 万が一の事故発生時における救急指定病院、関係機関への連絡方法は、（８）緊急時の</t>
    </r>
  </si>
  <si>
    <t xml:space="preserve"> 試験成績表の提出</t>
  </si>
  <si>
    <r>
      <t>①</t>
    </r>
    <r>
      <rPr>
        <sz val="7"/>
        <color theme="1"/>
        <rFont val="ＭＳ 明朝"/>
        <family val="1"/>
        <charset val="128"/>
      </rPr>
      <t xml:space="preserve">  </t>
    </r>
    <r>
      <rPr>
        <sz val="12"/>
        <color theme="1"/>
        <rFont val="ＭＳ 明朝"/>
        <family val="1"/>
        <charset val="128"/>
      </rPr>
      <t>通行許可証による確認。（通行許可申請は、手続き期間を考慮して申請する。）</t>
    </r>
  </si>
  <si>
    <t xml:space="preserve">○○　○○　
</t>
    <phoneticPr fontId="1"/>
  </si>
  <si>
    <t xml:space="preserve">主任(監理)技術者
</t>
    <phoneticPr fontId="1"/>
  </si>
  <si>
    <t>○○　○○</t>
    <phoneticPr fontId="1"/>
  </si>
  <si>
    <t xml:space="preserve">品質証明員
</t>
    <phoneticPr fontId="1"/>
  </si>
  <si>
    <t>専門技術者</t>
    <phoneticPr fontId="1"/>
  </si>
  <si>
    <t xml:space="preserve">(担当工事内容)
</t>
    <phoneticPr fontId="1"/>
  </si>
  <si>
    <t>工程管理</t>
    <rPh sb="0" eb="2">
      <t>コウテイ</t>
    </rPh>
    <rPh sb="2" eb="4">
      <t>カンリ</t>
    </rPh>
    <phoneticPr fontId="1"/>
  </si>
  <si>
    <t>品質管理</t>
    <rPh sb="0" eb="2">
      <t>ヒンシツ</t>
    </rPh>
    <rPh sb="2" eb="4">
      <t>カンリ</t>
    </rPh>
    <phoneticPr fontId="1"/>
  </si>
  <si>
    <t>○○　○○</t>
    <phoneticPr fontId="1"/>
  </si>
  <si>
    <t>○○　○○</t>
    <phoneticPr fontId="1"/>
  </si>
  <si>
    <t>○○　○○</t>
    <phoneticPr fontId="1"/>
  </si>
  <si>
    <t>○○　○○</t>
    <phoneticPr fontId="1"/>
  </si>
  <si>
    <t>出来形管理</t>
    <rPh sb="0" eb="2">
      <t>デキ</t>
    </rPh>
    <rPh sb="2" eb="3">
      <t>カタチ</t>
    </rPh>
    <rPh sb="3" eb="5">
      <t>カンリ</t>
    </rPh>
    <phoneticPr fontId="1"/>
  </si>
  <si>
    <t>写真管理</t>
    <rPh sb="0" eb="2">
      <t>シャシン</t>
    </rPh>
    <rPh sb="2" eb="4">
      <t>カンリ</t>
    </rPh>
    <phoneticPr fontId="1"/>
  </si>
  <si>
    <t>測量</t>
    <rPh sb="0" eb="2">
      <t>ソクリョウ</t>
    </rPh>
    <phoneticPr fontId="1"/>
  </si>
  <si>
    <t>建設副産物管理</t>
    <rPh sb="0" eb="2">
      <t>ケンセツ</t>
    </rPh>
    <rPh sb="2" eb="5">
      <t>フクサンブツ</t>
    </rPh>
    <rPh sb="5" eb="7">
      <t>カンリ</t>
    </rPh>
    <phoneticPr fontId="1"/>
  </si>
  <si>
    <t>重機管理</t>
    <rPh sb="0" eb="2">
      <t>ジュウキ</t>
    </rPh>
    <rPh sb="2" eb="4">
      <t>カンリ</t>
    </rPh>
    <phoneticPr fontId="1"/>
  </si>
  <si>
    <t>施工管理</t>
    <rPh sb="0" eb="2">
      <t>セコウ</t>
    </rPh>
    <rPh sb="2" eb="4">
      <t>カンリ</t>
    </rPh>
    <phoneticPr fontId="1"/>
  </si>
  <si>
    <t>設計図書の精査</t>
    <rPh sb="0" eb="2">
      <t>セッケイ</t>
    </rPh>
    <rPh sb="2" eb="4">
      <t>トショ</t>
    </rPh>
    <rPh sb="5" eb="7">
      <t>セイサ</t>
    </rPh>
    <phoneticPr fontId="1"/>
  </si>
  <si>
    <t>機械器具管理</t>
    <rPh sb="0" eb="2">
      <t>キカイ</t>
    </rPh>
    <rPh sb="2" eb="4">
      <t>キグ</t>
    </rPh>
    <rPh sb="4" eb="6">
      <t>カンリ</t>
    </rPh>
    <phoneticPr fontId="1"/>
  </si>
  <si>
    <t>機械管理</t>
    <rPh sb="0" eb="2">
      <t>キカイ</t>
    </rPh>
    <rPh sb="2" eb="4">
      <t>カンリ</t>
    </rPh>
    <phoneticPr fontId="1"/>
  </si>
  <si>
    <t>事務管理</t>
    <rPh sb="0" eb="2">
      <t>ジム</t>
    </rPh>
    <rPh sb="2" eb="4">
      <t>カンリ</t>
    </rPh>
    <phoneticPr fontId="1"/>
  </si>
  <si>
    <t>労務管理</t>
    <rPh sb="0" eb="2">
      <t>ロウム</t>
    </rPh>
    <rPh sb="2" eb="4">
      <t>カンリ</t>
    </rPh>
    <phoneticPr fontId="1"/>
  </si>
  <si>
    <t>資材管理</t>
    <rPh sb="0" eb="2">
      <t>シザイ</t>
    </rPh>
    <rPh sb="2" eb="4">
      <t>カンリ</t>
    </rPh>
    <phoneticPr fontId="1"/>
  </si>
  <si>
    <t>安全管理</t>
    <rPh sb="0" eb="2">
      <t>アンゼン</t>
    </rPh>
    <rPh sb="2" eb="4">
      <t>カンリ</t>
    </rPh>
    <phoneticPr fontId="1"/>
  </si>
  <si>
    <t>労務安全管理</t>
    <rPh sb="0" eb="2">
      <t>ロウム</t>
    </rPh>
    <rPh sb="2" eb="4">
      <t>アンゼン</t>
    </rPh>
    <rPh sb="4" eb="6">
      <t>カンリ</t>
    </rPh>
    <phoneticPr fontId="1"/>
  </si>
  <si>
    <t>交通安全管理</t>
    <rPh sb="0" eb="2">
      <t>コウツウ</t>
    </rPh>
    <rPh sb="2" eb="4">
      <t>アンゼン</t>
    </rPh>
    <rPh sb="4" eb="6">
      <t>カンリ</t>
    </rPh>
    <phoneticPr fontId="1"/>
  </si>
  <si>
    <t>安全巡視員</t>
    <rPh sb="0" eb="2">
      <t>アンゼン</t>
    </rPh>
    <rPh sb="2" eb="5">
      <t>ジュンシイン</t>
    </rPh>
    <phoneticPr fontId="1"/>
  </si>
  <si>
    <t>○○　○○</t>
  </si>
  <si>
    <t>会社名○○○○</t>
    <rPh sb="0" eb="3">
      <t>カイシャメイ</t>
    </rPh>
    <phoneticPr fontId="1"/>
  </si>
  <si>
    <t xml:space="preserve"> 総括安全衛生責任者</t>
    <rPh sb="1" eb="3">
      <t>ソウカツ</t>
    </rPh>
    <rPh sb="3" eb="5">
      <t>アンゼン</t>
    </rPh>
    <rPh sb="5" eb="7">
      <t>エイセイ</t>
    </rPh>
    <rPh sb="7" eb="10">
      <t>セキニンシャ</t>
    </rPh>
    <phoneticPr fontId="1"/>
  </si>
  <si>
    <t xml:space="preserve"> に準ずる者</t>
    <rPh sb="2" eb="3">
      <t>ジュン</t>
    </rPh>
    <rPh sb="5" eb="6">
      <t>モノ</t>
    </rPh>
    <phoneticPr fontId="1"/>
  </si>
  <si>
    <t xml:space="preserve"> 元方安全衛生管理者</t>
    <rPh sb="1" eb="2">
      <t>モト</t>
    </rPh>
    <rPh sb="2" eb="3">
      <t>カタ</t>
    </rPh>
    <rPh sb="3" eb="5">
      <t>アンゼン</t>
    </rPh>
    <rPh sb="5" eb="7">
      <t>エイセイ</t>
    </rPh>
    <rPh sb="7" eb="9">
      <t>カンリ</t>
    </rPh>
    <rPh sb="9" eb="10">
      <t>シャ</t>
    </rPh>
    <phoneticPr fontId="1"/>
  </si>
  <si>
    <t xml:space="preserve"> 安全衛生責任者</t>
    <rPh sb="1" eb="3">
      <t>アンゼン</t>
    </rPh>
    <rPh sb="3" eb="5">
      <t>エイセイ</t>
    </rPh>
    <rPh sb="5" eb="8">
      <t>セキニンシャ</t>
    </rPh>
    <phoneticPr fontId="1"/>
  </si>
  <si>
    <t xml:space="preserve"> に準ずる者</t>
    <rPh sb="2" eb="3">
      <t>ジュン</t>
    </rPh>
    <rPh sb="5" eb="6">
      <t>モノ</t>
    </rPh>
    <phoneticPr fontId="1"/>
  </si>
  <si>
    <t xml:space="preserve"> ○作業主任者</t>
    <rPh sb="2" eb="4">
      <t>サギョウ</t>
    </rPh>
    <rPh sb="4" eb="7">
      <t>シュニンシャ</t>
    </rPh>
    <phoneticPr fontId="1"/>
  </si>
  <si>
    <t xml:space="preserve"> 店社安全衛生管理者</t>
    <rPh sb="1" eb="3">
      <t>テンシャ</t>
    </rPh>
    <rPh sb="3" eb="5">
      <t>アンゼン</t>
    </rPh>
    <rPh sb="5" eb="7">
      <t>エイセイ</t>
    </rPh>
    <rPh sb="7" eb="9">
      <t>カンリ</t>
    </rPh>
    <rPh sb="9" eb="10">
      <t>シャ</t>
    </rPh>
    <phoneticPr fontId="1"/>
  </si>
  <si>
    <t>頻　　度</t>
    <phoneticPr fontId="1"/>
  </si>
  <si>
    <t>0.6㎥</t>
  </si>
  <si>
    <t>107kw</t>
  </si>
  <si>
    <t>88kw</t>
  </si>
  <si>
    <t>97kw</t>
  </si>
  <si>
    <t>135kw</t>
  </si>
  <si>
    <t>265kw</t>
  </si>
  <si>
    <t>低振動型</t>
    <phoneticPr fontId="1"/>
  </si>
  <si>
    <t>低騒音型</t>
    <phoneticPr fontId="1"/>
  </si>
  <si>
    <t>排ガス対策型</t>
    <phoneticPr fontId="1"/>
  </si>
  <si>
    <t>あいくる材</t>
    <rPh sb="4" eb="5">
      <t>ザイ</t>
    </rPh>
    <phoneticPr fontId="1"/>
  </si>
  <si>
    <t>JISマーク表示品</t>
    <phoneticPr fontId="1"/>
  </si>
  <si>
    <t>数量</t>
    <rPh sb="0" eb="2">
      <t>スウリョウ</t>
    </rPh>
    <phoneticPr fontId="1"/>
  </si>
  <si>
    <t>規格等</t>
    <rPh sb="0" eb="2">
      <t>キカク</t>
    </rPh>
    <rPh sb="2" eb="3">
      <t>トウ</t>
    </rPh>
    <phoneticPr fontId="1"/>
  </si>
  <si>
    <t>資材名</t>
    <rPh sb="0" eb="2">
      <t>シザイ</t>
    </rPh>
    <rPh sb="2" eb="3">
      <t>メイ</t>
    </rPh>
    <phoneticPr fontId="1"/>
  </si>
  <si>
    <t>製造
会社名</t>
    <rPh sb="3" eb="6">
      <t>カイシャメイ</t>
    </rPh>
    <phoneticPr fontId="1"/>
  </si>
  <si>
    <t>24-8-25BB
注4)
(21-8-25BB)</t>
    <phoneticPr fontId="1"/>
  </si>
  <si>
    <t>適ﾏｰｸ工場､配合計画書提出
圧縮強度試験σ28は公的機関等で実施</t>
    <phoneticPr fontId="1"/>
  </si>
  <si>
    <t>　作業時間及び休日は、次のとおりとする。なお、工程の関係又はその他の理由で、官公庁の休日又は夜間において作業を行う場合は、事前にその理由を監督員に連絡する。ただし、現道上の工事については、書面等により通知（メールも可）する。</t>
    <phoneticPr fontId="1"/>
  </si>
  <si>
    <t>作業時間及び休日又は夜間作業</t>
    <phoneticPr fontId="1"/>
  </si>
  <si>
    <t xml:space="preserve"> 8:00～8:15</t>
    <phoneticPr fontId="1"/>
  </si>
  <si>
    <t xml:space="preserve"> 8:25～</t>
    <phoneticPr fontId="1"/>
  </si>
  <si>
    <t xml:space="preserve"> 8:15～8:25</t>
    <phoneticPr fontId="1"/>
  </si>
  <si>
    <t>10:00～10:15</t>
    <phoneticPr fontId="1"/>
  </si>
  <si>
    <t>12:00～13:00</t>
    <phoneticPr fontId="1"/>
  </si>
  <si>
    <t>15:00～15:15</t>
    <phoneticPr fontId="1"/>
  </si>
  <si>
    <t>16:50～17:00</t>
    <phoneticPr fontId="1"/>
  </si>
  <si>
    <t>17:00</t>
    <phoneticPr fontId="1"/>
  </si>
  <si>
    <t>後片付け</t>
    <phoneticPr fontId="1"/>
  </si>
  <si>
    <t>作業終了</t>
    <phoneticPr fontId="1"/>
  </si>
  <si>
    <t>午後休憩</t>
    <phoneticPr fontId="1"/>
  </si>
  <si>
    <t>昼食休み</t>
    <phoneticPr fontId="1"/>
  </si>
  <si>
    <t>午前休憩</t>
    <phoneticPr fontId="1"/>
  </si>
  <si>
    <t>作業開始</t>
    <phoneticPr fontId="1"/>
  </si>
  <si>
    <t>作業打合せ</t>
    <phoneticPr fontId="1"/>
  </si>
  <si>
    <t>集合・体操・KY活動</t>
    <phoneticPr fontId="1"/>
  </si>
  <si>
    <t>a）作業時間</t>
    <phoneticPr fontId="1"/>
  </si>
  <si>
    <t>日曜日及び祝日</t>
    <phoneticPr fontId="1"/>
  </si>
  <si>
    <t>８月○日～　８月△日</t>
    <phoneticPr fontId="1"/>
  </si>
  <si>
    <t>１２月○日～　１月△日</t>
    <phoneticPr fontId="1"/>
  </si>
  <si>
    <t>夏期休業</t>
    <phoneticPr fontId="1"/>
  </si>
  <si>
    <t>冬期休業</t>
    <phoneticPr fontId="1"/>
  </si>
  <si>
    <t>（イ）施工方法</t>
    <phoneticPr fontId="1"/>
  </si>
  <si>
    <t>ｂ）休日</t>
    <phoneticPr fontId="1"/>
  </si>
  <si>
    <t>杭 芯 出 し</t>
    <phoneticPr fontId="1"/>
  </si>
  <si>
    <t>掘削機械据付</t>
    <phoneticPr fontId="1"/>
  </si>
  <si>
    <t>（杭芯確認）</t>
    <phoneticPr fontId="1"/>
  </si>
  <si>
    <t>ケーシング建込み</t>
    <phoneticPr fontId="1"/>
  </si>
  <si>
    <t>掘　　削</t>
    <phoneticPr fontId="1"/>
  </si>
  <si>
    <t>（支持層・根入長確認）</t>
    <phoneticPr fontId="1"/>
  </si>
  <si>
    <t>ケーシング接続</t>
    <phoneticPr fontId="1"/>
  </si>
  <si>
    <t>（掘削深度確認）</t>
    <phoneticPr fontId="1"/>
  </si>
  <si>
    <t>支持層土質資料採取</t>
    <phoneticPr fontId="1"/>
  </si>
  <si>
    <t>掘 削 完 了　</t>
    <phoneticPr fontId="1"/>
  </si>
  <si>
    <t>スライム処理</t>
    <phoneticPr fontId="1"/>
  </si>
  <si>
    <t>※スライム沈降時間は</t>
    <phoneticPr fontId="1"/>
  </si>
  <si>
    <t>試験杭にて確認する</t>
    <phoneticPr fontId="1"/>
  </si>
  <si>
    <t>鉄筋加工組立</t>
    <phoneticPr fontId="1"/>
  </si>
  <si>
    <t>鉄筋かご建込み</t>
    <phoneticPr fontId="1"/>
  </si>
  <si>
    <t>（鉄筋かご天端高確認）</t>
    <phoneticPr fontId="1"/>
  </si>
  <si>
    <t>鉄筋組立て完了時 段階確認</t>
    <phoneticPr fontId="1"/>
  </si>
  <si>
    <t>トレミー管吊込み　</t>
    <phoneticPr fontId="1"/>
  </si>
  <si>
    <t>（沈降・杭底確認）</t>
    <phoneticPr fontId="1"/>
  </si>
  <si>
    <t>コンクリーﾄ打設</t>
    <phoneticPr fontId="1"/>
  </si>
  <si>
    <t>ｺﾝｸﾘｰﾄ打設時 施工状況把握</t>
    <phoneticPr fontId="1"/>
  </si>
  <si>
    <t>ケーシング引抜き</t>
    <phoneticPr fontId="1"/>
  </si>
  <si>
    <t>（ｺﾝｸﾘｰﾄ天端高確認）</t>
    <phoneticPr fontId="1"/>
  </si>
  <si>
    <t>トレミー管引抜き</t>
    <phoneticPr fontId="1"/>
  </si>
  <si>
    <t>掘削開口部養生</t>
    <phoneticPr fontId="1"/>
  </si>
  <si>
    <t>凡　例</t>
    <phoneticPr fontId="1"/>
  </si>
  <si>
    <t>埋　戻　し</t>
    <phoneticPr fontId="1"/>
  </si>
  <si>
    <t>施工完了時 段階確認</t>
    <phoneticPr fontId="1"/>
  </si>
  <si>
    <t xml:space="preserve">床堀・杭頭処理 </t>
    <phoneticPr fontId="1"/>
  </si>
  <si>
    <t>（鉛直度確認）</t>
    <phoneticPr fontId="1"/>
  </si>
  <si>
    <t>掘削完了時段階確認　</t>
    <phoneticPr fontId="1"/>
  </si>
  <si>
    <t>杭頭処理完了時段階確認</t>
    <phoneticPr fontId="1"/>
  </si>
  <si>
    <t>(     )</t>
    <phoneticPr fontId="1"/>
  </si>
  <si>
    <t xml:space="preserve"> 作業内容</t>
    <phoneticPr fontId="1"/>
  </si>
  <si>
    <t xml:space="preserve"> 請負者による施工管理内容</t>
    <phoneticPr fontId="1"/>
  </si>
  <si>
    <t xml:space="preserve"> 監督員による</t>
    <phoneticPr fontId="1"/>
  </si>
  <si>
    <t xml:space="preserve"> 段階確認・施工状況把握</t>
    <phoneticPr fontId="1"/>
  </si>
  <si>
    <t>ｂ)施工状況把握報告</t>
    <phoneticPr fontId="1"/>
  </si>
  <si>
    <t>下表に示す施工時期に、監督員の施工状況把握を受ける。</t>
    <phoneticPr fontId="1"/>
  </si>
  <si>
    <t>（ア）工程管理</t>
    <phoneticPr fontId="1"/>
  </si>
  <si>
    <t>（イ）出来形管理</t>
    <phoneticPr fontId="1"/>
  </si>
  <si>
    <t>　運搬道路の維持管理は十分行うこととし、特に路面の凹凸が著しい場合は切込砕石などにより補修を行う。また、砂利道で砂ほこりの多い場合はただちに散水を実施する。</t>
    <phoneticPr fontId="1"/>
  </si>
  <si>
    <t>確認方法</t>
    <phoneticPr fontId="1"/>
  </si>
  <si>
    <t>実施予定時期</t>
    <phoneticPr fontId="1"/>
  </si>
  <si>
    <t>項 目</t>
    <phoneticPr fontId="1"/>
  </si>
  <si>
    <t>舗装工</t>
    <phoneticPr fontId="1"/>
  </si>
  <si>
    <t>基準高さ、幅、厚さ、支持力</t>
    <phoneticPr fontId="1"/>
  </si>
  <si>
    <t>舗装工（下層路盤工）</t>
    <phoneticPr fontId="1"/>
  </si>
  <si>
    <t>転圧完了時○月頃</t>
    <phoneticPr fontId="1"/>
  </si>
  <si>
    <t>ﾌﾟﾙｰﾌﾛｰﾘﾝｸﾞ実施状況</t>
    <phoneticPr fontId="1"/>
  </si>
  <si>
    <t>各層度の完了時○月頃</t>
    <phoneticPr fontId="1"/>
  </si>
  <si>
    <t>鉄筋組立完了時○月頃</t>
    <phoneticPr fontId="1"/>
  </si>
  <si>
    <t>設計図書との対比（不可視部分の出来形）</t>
    <phoneticPr fontId="1"/>
  </si>
  <si>
    <t>設置完了時○月頃</t>
    <phoneticPr fontId="1"/>
  </si>
  <si>
    <t>床堀・掘削完了時</t>
    <phoneticPr fontId="1"/>
  </si>
  <si>
    <t>支持地盤（直接基礎）、○月頃</t>
    <phoneticPr fontId="1"/>
  </si>
  <si>
    <t>使用材料、設計図書との対比、ｽﾍﾟｰｻｰの個数</t>
    <phoneticPr fontId="1"/>
  </si>
  <si>
    <t>設計図書との対比（不可視部分の出来形）</t>
    <phoneticPr fontId="1"/>
  </si>
  <si>
    <t>埋戻し前○月頃</t>
    <phoneticPr fontId="1"/>
  </si>
  <si>
    <t>重要構造物工</t>
    <phoneticPr fontId="1"/>
  </si>
  <si>
    <t>品質規格､運搬時間､打設順序､天候､気温</t>
    <phoneticPr fontId="1"/>
  </si>
  <si>
    <t>ｺﾝｸﾘｰﾄ打設時○月頃</t>
    <phoneticPr fontId="1"/>
  </si>
  <si>
    <t>敷き均し・転圧時○月頃</t>
    <phoneticPr fontId="1"/>
  </si>
  <si>
    <t>舗設時○月頃</t>
    <phoneticPr fontId="1"/>
  </si>
  <si>
    <t>　バーチャート方式により作成した実施工程表で総合的に管理するとともに、毎月５日までに工事履行報告書を提出する。
また、工期の３分の１を経過した時点で全体工程管理にマイナス20％の差異が生じた場合は、改善策を講じ変更実施工程表を監督員に提出のうえ管理する。</t>
    <phoneticPr fontId="1"/>
  </si>
  <si>
    <t>　施工管理基準の出来形管理基準及び規格値に基づき、下表の各工種・測定項目について出来形成果表及び出来形図を作成し、出来形管理を行う。
なお、舗装工事におけるコアー採取による厚さ測定位置については監督員の承諾を得る。</t>
    <phoneticPr fontId="1"/>
  </si>
  <si>
    <t>法長
高さ</t>
    <phoneticPr fontId="1"/>
  </si>
  <si>
    <t>　　〃</t>
    <phoneticPr fontId="1"/>
  </si>
  <si>
    <t>　　〃</t>
    <phoneticPr fontId="1"/>
  </si>
  <si>
    <t>備考）鉄筋の測定項目及び規格値は、平均間隔ｄ ±φ、鉄筋のかぶりｉ ±φかつ鉄筋の最小
　　　かぶり以上 注2)
注1) 厚さを出来形管理基準及び規格値の測定基準による方法(掘り起こし)以外の方法(水糸に
　　 よる方法、ﾚﾍﾞﾙ測量による方法)で測定する場合に明記する。
注2) 鉄筋のかぶりの規格値は、主鉄筋の位置は±φ以内、鉄筋のかぶりは最小かぶり以上、
　　 最小かぶりはｺﾝｸﾘｰﾄ標準示方書(設計編：本編13.2)参照による。</t>
    <phoneticPr fontId="1"/>
  </si>
  <si>
    <t>　施工管理基準の品質管理基準及び規格値に基づき、各工種・試験項目について品質管理図表を作成し品質管理を行う。
なお、舗装工事における現場密度の測定位置については監督員の承諾を得る。</t>
    <phoneticPr fontId="1"/>
  </si>
  <si>
    <t>(公的機関等での試験)</t>
    <phoneticPr fontId="1"/>
  </si>
  <si>
    <t>規格値</t>
    <phoneticPr fontId="1"/>
  </si>
  <si>
    <t>試験方法</t>
    <phoneticPr fontId="1"/>
  </si>
  <si>
    <t>試験項目</t>
    <phoneticPr fontId="1"/>
  </si>
  <si>
    <t>試験回数等</t>
    <phoneticPr fontId="1"/>
  </si>
  <si>
    <t>試験基準</t>
    <phoneticPr fontId="1"/>
  </si>
  <si>
    <t>セメント･コンクリート
24-8-25BB
(21-8-25BB)</t>
    <phoneticPr fontId="1"/>
  </si>
  <si>
    <t>塩化物総量規制</t>
    <phoneticPr fontId="1"/>
  </si>
  <si>
    <t>午前1回、午後1回
午前の試験結果が塩化物総量の規制値の1/2以下の場合は、午後の試験を省略する</t>
    <phoneticPr fontId="1"/>
  </si>
  <si>
    <t>スランプ試験</t>
    <phoneticPr fontId="1"/>
  </si>
  <si>
    <t>セメント･コンクリート
24-8-25BB
(21-8-25BB)</t>
    <phoneticPr fontId="1"/>
  </si>
  <si>
    <t>圧縮強度試験
(σ7､σ28)</t>
    <phoneticPr fontId="1"/>
  </si>
  <si>
    <t>舗装調査・試験法便覧
E001〔4〕-5</t>
    <phoneticPr fontId="1"/>
  </si>
  <si>
    <t>骨材のふるい分け試験</t>
    <phoneticPr fontId="1"/>
  </si>
  <si>
    <t>JIS A 5001表2参照</t>
    <phoneticPr fontId="1"/>
  </si>
  <si>
    <t>塑性指数PI： 6以下</t>
  </si>
  <si>
    <t>現場密度の測定</t>
    <phoneticPr fontId="1"/>
  </si>
  <si>
    <t>舗装調査・試験法便覧
G021〔4〕-191</t>
    <phoneticPr fontId="1"/>
  </si>
  <si>
    <t>最大乾燥密度の93%以上
X3 97%以上</t>
    <phoneticPr fontId="1"/>
  </si>
  <si>
    <t>1000㎡につき
1回（3個）</t>
    <phoneticPr fontId="1"/>
  </si>
  <si>
    <t>2回
(1回3個)</t>
    <phoneticPr fontId="1"/>
  </si>
  <si>
    <t>下層路盤
RC-40
T=20㎝</t>
    <phoneticPr fontId="1"/>
  </si>
  <si>
    <t>ｱｽﾌｧﾙﾄ舗装
再生密粒Aｓ
T=5㎝</t>
    <phoneticPr fontId="1"/>
  </si>
  <si>
    <t>現場密度の測定</t>
    <phoneticPr fontId="1"/>
  </si>
  <si>
    <t>舗装調査・試験法便覧
B008〔3〕-91</t>
    <phoneticPr fontId="1"/>
  </si>
  <si>
    <t>基準密度の94%以上
X3 96.5%以上</t>
    <phoneticPr fontId="1"/>
  </si>
  <si>
    <t>事前審査制度の認定混合物</t>
    <phoneticPr fontId="1"/>
  </si>
  <si>
    <t>外観検査(混合物)</t>
    <phoneticPr fontId="1"/>
  </si>
  <si>
    <t>　工事写真は、写真管理基準に基づき写真管理を行う。工事写真は、撮影目的を明確にし鮮明なものとする。特に完成後、不可視となる出来形寸法(上墨寸法含む)が確認できるよう注意して撮影する。
　また、電子媒体に記録する工事写真の属性情報等については、愛知県デシタル写真管理情報基準(案)によるものとし、代表写真の選定については監督員の承諾を得る。</t>
    <phoneticPr fontId="1"/>
  </si>
  <si>
    <t>代表写真選定頻度</t>
    <phoneticPr fontId="1"/>
  </si>
  <si>
    <t>各指定機械毎に１回〔施工中〕</t>
    <phoneticPr fontId="1"/>
  </si>
  <si>
    <t>排出ガス対策型低騒音･低振動型</t>
    <phoneticPr fontId="1"/>
  </si>
  <si>
    <t>代表箇所
各 1 枚</t>
    <phoneticPr fontId="1"/>
  </si>
  <si>
    <t>代表箇所
各 1 枚</t>
    <phoneticPr fontId="1"/>
  </si>
  <si>
    <t>ｺﾝｸﾘｰﾄ打設毎に1回
(鉄筋組立後)</t>
    <phoneticPr fontId="1"/>
  </si>
  <si>
    <t>法長
厚さ(ﾌﾞﾛｯｸ積)</t>
    <phoneticPr fontId="1"/>
  </si>
  <si>
    <t>鉄筋コンクリ-ト工</t>
    <rPh sb="0" eb="2">
      <t>テッキン</t>
    </rPh>
    <rPh sb="8" eb="9">
      <t>コウ</t>
    </rPh>
    <phoneticPr fontId="1"/>
  </si>
  <si>
    <t>打継目処理状況
締固施工状況</t>
    <phoneticPr fontId="1"/>
  </si>
  <si>
    <t>代表箇所
各 1 枚</t>
    <phoneticPr fontId="1"/>
  </si>
  <si>
    <t>ｺﾝｸﾘｰﾄ打設毎に1回
(鉄筋組立後)</t>
    <phoneticPr fontId="1"/>
  </si>
  <si>
    <t>工種種別毎に1回
(施工時)</t>
    <phoneticPr fontId="1"/>
  </si>
  <si>
    <t>代表箇所
各1枚</t>
    <phoneticPr fontId="1"/>
  </si>
  <si>
    <t>ｺﾝｸﾘｰﾄ　打設</t>
    <phoneticPr fontId="1"/>
  </si>
  <si>
    <t>ｺﾝｸﾘｰﾄ　養生</t>
    <phoneticPr fontId="1"/>
  </si>
  <si>
    <t>工種種別毎及び養生
方法毎に各1回(養生時)</t>
    <phoneticPr fontId="1"/>
  </si>
  <si>
    <t>鉄筋の組立て</t>
    <phoneticPr fontId="1"/>
  </si>
  <si>
    <t>土質毎に１回 
〔試験実施中〕</t>
    <phoneticPr fontId="1"/>
  </si>
  <si>
    <t>（ア）緊急時の体制</t>
    <phoneticPr fontId="1"/>
  </si>
  <si>
    <t>　大雨、出水、強風等の異常気象時又は地震発生時において、災害発生の恐れがある場合、次の災害対策組織による体制を整え、必要に応じて工事現場内及びその周辺を巡回し警戒にあたる。
　また、工事現場内において災害が発生した場合は、ただちに災害対策の体制により災害対策部長以下、災害対策組織の職務分担により行動する。</t>
    <phoneticPr fontId="1"/>
  </si>
  <si>
    <t>↓</t>
    <phoneticPr fontId="1"/>
  </si>
  <si>
    <t>　情報の収集、連絡</t>
    <rPh sb="1" eb="3">
      <t>ジョウホウ</t>
    </rPh>
    <rPh sb="4" eb="6">
      <t>シュウシュウ</t>
    </rPh>
    <rPh sb="7" eb="9">
      <t>レンラク</t>
    </rPh>
    <phoneticPr fontId="1"/>
  </si>
  <si>
    <t>情報連絡係</t>
    <rPh sb="0" eb="2">
      <t>ジョウホウ</t>
    </rPh>
    <rPh sb="2" eb="4">
      <t>レンラク</t>
    </rPh>
    <rPh sb="4" eb="5">
      <t>カカリ</t>
    </rPh>
    <phoneticPr fontId="1"/>
  </si>
  <si>
    <t>災害対策組織</t>
    <phoneticPr fontId="1"/>
  </si>
  <si>
    <t>対策係</t>
    <rPh sb="0" eb="2">
      <t>タイサク</t>
    </rPh>
    <rPh sb="2" eb="3">
      <t>カカリ</t>
    </rPh>
    <phoneticPr fontId="1"/>
  </si>
  <si>
    <t>　巡回、復旧、水防</t>
    <rPh sb="1" eb="3">
      <t>ジュンカイ</t>
    </rPh>
    <rPh sb="4" eb="6">
      <t>フッキュウ</t>
    </rPh>
    <rPh sb="7" eb="9">
      <t>スイボウ</t>
    </rPh>
    <phoneticPr fontId="1"/>
  </si>
  <si>
    <t>庶務係</t>
    <rPh sb="0" eb="2">
      <t>ショム</t>
    </rPh>
    <rPh sb="2" eb="3">
      <t>カカリ</t>
    </rPh>
    <phoneticPr fontId="1"/>
  </si>
  <si>
    <t>○○○係</t>
    <rPh sb="3" eb="4">
      <t>カカリ</t>
    </rPh>
    <phoneticPr fontId="1"/>
  </si>
  <si>
    <t xml:space="preserve"> 資材調達，避難誘導</t>
    <rPh sb="1" eb="3">
      <t>シザイ</t>
    </rPh>
    <rPh sb="3" eb="5">
      <t>チョウタツ</t>
    </rPh>
    <rPh sb="6" eb="8">
      <t>ヒナン</t>
    </rPh>
    <rPh sb="8" eb="10">
      <t>ユウドウ</t>
    </rPh>
    <phoneticPr fontId="1"/>
  </si>
  <si>
    <t xml:space="preserve"> ○○○、○○○</t>
    <phoneticPr fontId="1"/>
  </si>
  <si>
    <t>夜間・休日</t>
    <rPh sb="0" eb="2">
      <t>ヤカン</t>
    </rPh>
    <rPh sb="3" eb="5">
      <t>キュウジツ</t>
    </rPh>
    <phoneticPr fontId="1"/>
  </si>
  <si>
    <t>災害対策副部長</t>
    <rPh sb="0" eb="2">
      <t>サイガイ</t>
    </rPh>
    <rPh sb="2" eb="4">
      <t>タイサク</t>
    </rPh>
    <rPh sb="4" eb="5">
      <t>フク</t>
    </rPh>
    <rPh sb="5" eb="7">
      <t>ブチョウ</t>
    </rPh>
    <phoneticPr fontId="1"/>
  </si>
  <si>
    <t>災害対策部長</t>
    <rPh sb="0" eb="2">
      <t>サイガイ</t>
    </rPh>
    <rPh sb="2" eb="4">
      <t>タイサク</t>
    </rPh>
    <rPh sb="4" eb="6">
      <t>ブチョウ</t>
    </rPh>
    <phoneticPr fontId="1"/>
  </si>
  <si>
    <r>
      <t>［</t>
    </r>
    <r>
      <rPr>
        <sz val="10.5"/>
        <color theme="1"/>
        <rFont val="ＭＳ 明朝"/>
        <family val="1"/>
        <charset val="128"/>
      </rPr>
      <t>緊急時の連絡系統図］</t>
    </r>
  </si>
  <si>
    <t>現場災害対策副部長</t>
    <rPh sb="0" eb="2">
      <t>ゲンバ</t>
    </rPh>
    <rPh sb="2" eb="4">
      <t>サイガイ</t>
    </rPh>
    <rPh sb="4" eb="6">
      <t>タイサク</t>
    </rPh>
    <rPh sb="6" eb="7">
      <t>フク</t>
    </rPh>
    <rPh sb="7" eb="9">
      <t>ブチョウ</t>
    </rPh>
    <phoneticPr fontId="1"/>
  </si>
  <si>
    <t>現場代理人</t>
    <rPh sb="0" eb="2">
      <t>ゲンバ</t>
    </rPh>
    <rPh sb="2" eb="5">
      <t>ダイリニン</t>
    </rPh>
    <phoneticPr fontId="1"/>
  </si>
  <si>
    <t>一宮市民病院</t>
    <rPh sb="0" eb="4">
      <t>イチノミヤシミン</t>
    </rPh>
    <rPh sb="4" eb="6">
      <t>ビョウイン</t>
    </rPh>
    <phoneticPr fontId="1"/>
  </si>
  <si>
    <t>℡ 0586-73-1911</t>
    <phoneticPr fontId="1"/>
  </si>
  <si>
    <t>一宮消防署</t>
    <rPh sb="0" eb="2">
      <t>イチノミヤ</t>
    </rPh>
    <rPh sb="2" eb="5">
      <t>ショウボウショ</t>
    </rPh>
    <phoneticPr fontId="1"/>
  </si>
  <si>
    <t>℡ 0586-72-1191</t>
    <phoneticPr fontId="1"/>
  </si>
  <si>
    <t>一宮警察署</t>
    <phoneticPr fontId="1"/>
  </si>
  <si>
    <t>℡ 0586-24-0110</t>
    <phoneticPr fontId="1"/>
  </si>
  <si>
    <t>一宮労働基準監督署</t>
    <phoneticPr fontId="1"/>
  </si>
  <si>
    <t>℡ 0586-45-0206</t>
    <phoneticPr fontId="1"/>
  </si>
  <si>
    <t>ＮＴＴ</t>
    <phoneticPr fontId="1"/>
  </si>
  <si>
    <t>℡ 0586-73-2211</t>
    <phoneticPr fontId="1"/>
  </si>
  <si>
    <t>中部電力㈱</t>
    <phoneticPr fontId="1"/>
  </si>
  <si>
    <t>℡ 0586-73-7142</t>
    <phoneticPr fontId="1"/>
  </si>
  <si>
    <t>東邦ガス㈱</t>
    <phoneticPr fontId="1"/>
  </si>
  <si>
    <t>℡ 0586-73-0101</t>
    <phoneticPr fontId="1"/>
  </si>
  <si>
    <t>工事担当課</t>
    <rPh sb="0" eb="2">
      <t>コウジ</t>
    </rPh>
    <rPh sb="2" eb="5">
      <t>タントウカ</t>
    </rPh>
    <phoneticPr fontId="1"/>
  </si>
  <si>
    <t>（イ）南海トラフ地震に関する情報（臨時）に伴う臨機の措置</t>
    <phoneticPr fontId="1"/>
  </si>
  <si>
    <t>　南海トラフ地震に関する情報（臨時）が発せられた場合には、継続的に地震関連情報の収集に努め、次の確認を行い、必要は保全措置を講じる。</t>
    <phoneticPr fontId="1"/>
  </si>
  <si>
    <t>①　付近の病院、所轄警察署、労働基準監督署などの関係機関等の連絡先を常に携帯
　します。</t>
    <phoneticPr fontId="1"/>
  </si>
  <si>
    <t>②　事故が発生した場合、第三者及び作業員の人命の安全確保を優先するとともに、直ち
　に関係機関（所轄警察署、労働基準監督署等）及び監督員に連絡します。</t>
    <phoneticPr fontId="1"/>
  </si>
  <si>
    <t>③　事故後の工事再開等については、監督員と協議の上で行います。</t>
    <phoneticPr fontId="1"/>
  </si>
  <si>
    <t>（９）交通管理</t>
    <phoneticPr fontId="1"/>
  </si>
  <si>
    <t>　保安設備配置計画図に基づき、工事標識、保安設備を完備するとともに、特に夜間交通に対するバリケード、保安灯などの配置には注意する。また、交通誘導警備員を配置計画図に基づき配置し、一般交通及び歩行者に対する安全を確保する。</t>
    <phoneticPr fontId="1"/>
  </si>
  <si>
    <t>（ア）盛土運搬に対する交通管理</t>
    <phoneticPr fontId="1"/>
  </si>
  <si>
    <t>②　通学時間帯(○時～○時)の運行自主規制を徹底する。</t>
    <phoneticPr fontId="1"/>
  </si>
  <si>
    <t>③　運搬指定経路の通行を厳守するとともに、現場内は徐行運転する。</t>
    <phoneticPr fontId="1"/>
  </si>
  <si>
    <t>④　過積載運搬を防止するため次の対策を行う。</t>
    <phoneticPr fontId="1"/>
  </si>
  <si>
    <t>以上のことにつき、下請負契約における受注者を指導する。</t>
    <phoneticPr fontId="1"/>
  </si>
  <si>
    <t>過積載防止報告書を提出する。</t>
    <phoneticPr fontId="1"/>
  </si>
  <si>
    <t>(例)</t>
    <phoneticPr fontId="1"/>
  </si>
  <si>
    <t>また、使用ダンプトラックを検収、荷台積み込み高さを計算し、目印をつけ、過積載とならないよう目視確認を行う。</t>
    <phoneticPr fontId="1"/>
  </si>
  <si>
    <t>運搬経路図</t>
    <phoneticPr fontId="1"/>
  </si>
  <si>
    <t>（ウ）特殊車両の通行</t>
    <phoneticPr fontId="1"/>
  </si>
  <si>
    <t>（１）運搬計画</t>
    <phoneticPr fontId="1"/>
  </si>
  <si>
    <t>（２）特殊車両の通行の確認を次のとおり行う。</t>
    <phoneticPr fontId="1"/>
  </si>
  <si>
    <t>　指定機械に記載の排出ガス対策型・低騒音型・低振動型建設機械を使用する　とともに、工事に伴って発生する振動・騒音については、特定建設作業実施届出書を提出のうえ、騒音規制法、振動規制法及び県民の生活環境の保全等に関する条例を遵守する。また、単に工事による迷惑を及ぼす程度であっても、出来るだけ工事に伴う騒音、振動を生じないように努めるとともに、重機等のエンジンを必要以上にふかさないようにする。
　河川の水質汚濁防止のため、排水にあたり沈砂タンクを据え付け泥分を沈殿させ、放流口には吸着材を張る対策を行う。
　工事中に地域住民の方から苦情、意見があった場合は誠意をもって丁寧に対応し、対応状況をすみやかに監督員に報告する。</t>
    <phoneticPr fontId="1"/>
  </si>
  <si>
    <t>　現場作業環境の整備として、下記事項を実施する。</t>
    <phoneticPr fontId="1"/>
  </si>
  <si>
    <t>(a) 現場内にフラワーポットの設置</t>
    <phoneticPr fontId="1"/>
  </si>
  <si>
    <t>(b) バリケード、工事標識にイラスト、カラフルなデザインを採用し、イメージアップを
　図る。　</t>
    <phoneticPr fontId="1"/>
  </si>
  <si>
    <t>(c) 現場事務所のイメージアップとして、作業員の個別ロッカー、各種衛生設備(ウォー
　タークーラー、シャワー設備)等の設置</t>
    <phoneticPr fontId="1"/>
  </si>
  <si>
    <t>　建設副産物適正処理推進要綱、再生資源の利用の促進について及び愛知県建設副産物リサイクルガイドライン実施要綱(以下「ガイドライン実施要綱」という。)、愛知県あいくる材率先利用方針を遵守して、以下のとおり建設副産物の適正な処理及び再生資源の活用を図る。
　また、産業廃棄物を運搬する車両には、定められた表示及び書面の備え付け(携帯)を徹底する。
　なお、監督員から受領した建設リサイクル法通知済ステッカーを、工事現場の標識など公衆が見やすい場所に貼付する。</t>
    <phoneticPr fontId="1"/>
  </si>
  <si>
    <t>・再生資源利用計画書(コブリス 様式1)</t>
    <phoneticPr fontId="1"/>
  </si>
  <si>
    <t>・再生資源利用促進計画書(コブリス 様式2)</t>
    <phoneticPr fontId="1"/>
  </si>
  <si>
    <t>また工事完了時に次の実施書等を提出する。</t>
    <phoneticPr fontId="1"/>
  </si>
  <si>
    <t>・再生資源利用実施書(コブリス 様式1)</t>
    <phoneticPr fontId="1"/>
  </si>
  <si>
    <t>・再生資源利用促進実施書(コブリス 様式2)</t>
    <phoneticPr fontId="1"/>
  </si>
  <si>
    <t>　施工計画に際し、再生資源の利用の促進について次の計画書を提出する。</t>
    <phoneticPr fontId="1"/>
  </si>
  <si>
    <t>（イ）建設副産物の適正処理</t>
    <phoneticPr fontId="1"/>
  </si>
  <si>
    <t>　搬出する産業廃棄物は、産業廃棄物管理票(ﾏﾆｭﾌｪｽﾄ)により適正に処理されていることを確認するとともに、マニュフェスト管理台帳を作成し管理する。
また、搬出する建設発生土については搬出伝票を作成、管理し完了時に集計表を提出する。
施工計画に際し、建設副産物の適正処理について添付資料を以下のとおりとする。</t>
    <phoneticPr fontId="1"/>
  </si>
  <si>
    <t>・建設発生土の受入依頼書及び受入承諾書の写し</t>
    <phoneticPr fontId="1"/>
  </si>
  <si>
    <t>・建設発生土受入地の関係法令に基づく許可証の写し</t>
    <phoneticPr fontId="1"/>
  </si>
  <si>
    <t>・収集運搬、処理業者の許可証の写し</t>
    <phoneticPr fontId="1"/>
  </si>
  <si>
    <t>・廃棄物処理委託契約書の写し</t>
    <phoneticPr fontId="1"/>
  </si>
  <si>
    <t>・運搬経路図</t>
    <phoneticPr fontId="1"/>
  </si>
  <si>
    <t>　電子納品するＣＤ及びＤＶＤは、以下によりウイルスチェックを行います。</t>
    <phoneticPr fontId="1"/>
  </si>
  <si>
    <t>例として、 創意工夫・社会性等に関する実施状況がある。</t>
    <phoneticPr fontId="1"/>
  </si>
  <si>
    <t>請負者名</t>
    <phoneticPr fontId="1"/>
  </si>
  <si>
    <t>項目</t>
    <rPh sb="0" eb="2">
      <t>コウモク</t>
    </rPh>
    <phoneticPr fontId="1"/>
  </si>
  <si>
    <t>提案内容</t>
    <rPh sb="0" eb="2">
      <t>テイアン</t>
    </rPh>
    <rPh sb="2" eb="4">
      <t>ナイヨウ</t>
    </rPh>
    <phoneticPr fontId="1"/>
  </si>
  <si>
    <t>評価内容</t>
    <rPh sb="0" eb="2">
      <t>ヒョウカ</t>
    </rPh>
    <rPh sb="2" eb="4">
      <t>ナイヨウ</t>
    </rPh>
    <phoneticPr fontId="1"/>
  </si>
  <si>
    <t>/</t>
    <phoneticPr fontId="1"/>
  </si>
  <si>
    <t>（説明）</t>
    <phoneticPr fontId="1"/>
  </si>
  <si>
    <t>（添付図）</t>
    <phoneticPr fontId="1"/>
  </si>
  <si>
    <t>説明資料は簡潔に作成するものとし、必要に応じて別葉とする</t>
    <phoneticPr fontId="1"/>
  </si>
  <si>
    <t>24.安全を確保するための仮設備などに関する工夫
（落下物、墜落、転落、挟まれ、看板、立入禁止柵、手摺り、足場等）</t>
    <phoneticPr fontId="1"/>
  </si>
  <si>
    <t>(ア)工事現場内の安全管理については、作業員の労働災害の防止及び疾病を予防する
　とともに、第三者に対する公衆災害を防止するため、安全管理の組織を下図のとおり
　とする。また、作業主任者一覧表を工事現場の関係労働者が見やすい箇所に掲示する。</t>
    <phoneticPr fontId="1"/>
  </si>
  <si>
    <t>注1) 品質証明員は、特記仕様書で品質証明の対象工事と明示された場合に配置(標準仕様書P1-19 第1編1-1-23 品質証明 参照)</t>
  </si>
  <si>
    <t>13mmToP､T=5cm</t>
  </si>
  <si>
    <t>21.鉄筋、PＣケーブル、コンクリート二次製品の使用材料に関する工夫</t>
  </si>
  <si>
    <t>注1) 作業主任者一覧表には、労働安全衛生規則第18 条の規定により、作業主任者の氏名及びその者に
　　行なわせる事項を記載する。
注2) 「に準ずる者」は、現場で作業する者が、常時10～49 人の場合、配置する。詳しくは、｢中規模
　　建設工事現場における安全衛生管理指針｣(平成5 年3 月31 日付け基発第209 号 労働省労働
　　基準局長中規模建設工事現場における安全衛生管理の充実について)による。</t>
    <phoneticPr fontId="1"/>
  </si>
  <si>
    <t>注1) 工事材料の品質を証明する資料（標準仕様書P2-1 第2 編第1 章第2 節第2 項）
注2) 設計図書において試験を行うこととしている工事材料(標準仕様書の「品質管理基準及び規格値」
　　により 品質管理を実施する、種別｢材料｣に関する試験を含む)
注3) 設計図書において監督員の確認を受けて使用すべきものと指定された工事材料（標準仕様書P2-2
　　第2 編第1 章第2 節第10 項ﾘｻｲｸﾙ材等）については、工事完了後、材料確認報告書を提出。
注4) 設計図書で指定された品質規格の同等以上のものを使用する場合は、下段（ ）内に設計図書の
　　品質規格を併記</t>
    <phoneticPr fontId="1"/>
  </si>
  <si>
    <t>①　ダンプトラックには、当該工事の工事用車両であることを車両前部に表示し責任運行
　を行う。</t>
    <phoneticPr fontId="1"/>
  </si>
  <si>
    <t>また、発注者へ提出する書類を作成するパソコンについても、以下によりウイルスチェック</t>
    <phoneticPr fontId="1"/>
  </si>
  <si>
    <t>を行います。</t>
    <phoneticPr fontId="1"/>
  </si>
  <si>
    <t>様式第38号</t>
    <rPh sb="0" eb="2">
      <t>ヨウシキ</t>
    </rPh>
    <rPh sb="2" eb="3">
      <t>ダイ</t>
    </rPh>
    <rPh sb="5" eb="6">
      <t>ゴウ</t>
    </rPh>
    <phoneticPr fontId="1"/>
  </si>
  <si>
    <t>令和　　年　　月　　日</t>
    <rPh sb="0" eb="2">
      <t>レイワ</t>
    </rPh>
    <rPh sb="4" eb="5">
      <t>ネン</t>
    </rPh>
    <rPh sb="7" eb="8">
      <t>ガツ</t>
    </rPh>
    <rPh sb="10" eb="11">
      <t>ヒ</t>
    </rPh>
    <phoneticPr fontId="1"/>
  </si>
  <si>
    <t>住所</t>
    <rPh sb="0" eb="2">
      <t>ジュウショ</t>
    </rPh>
    <phoneticPr fontId="1"/>
  </si>
  <si>
    <t>氏名</t>
    <rPh sb="0" eb="2">
      <t>シメイ</t>
    </rPh>
    <phoneticPr fontId="1"/>
  </si>
  <si>
    <t>下記のとおり完成しました。</t>
    <rPh sb="0" eb="2">
      <t>カキ</t>
    </rPh>
    <rPh sb="6" eb="8">
      <t>カンセイ</t>
    </rPh>
    <phoneticPr fontId="1"/>
  </si>
  <si>
    <t>工事番号</t>
    <rPh sb="0" eb="2">
      <t>コウジ</t>
    </rPh>
    <rPh sb="2" eb="4">
      <t>バンゴウ</t>
    </rPh>
    <phoneticPr fontId="1"/>
  </si>
  <si>
    <t>工事名</t>
    <rPh sb="0" eb="2">
      <t>コウジ</t>
    </rPh>
    <rPh sb="2" eb="3">
      <t>メイ</t>
    </rPh>
    <phoneticPr fontId="1"/>
  </si>
  <si>
    <t>工事場所</t>
    <rPh sb="0" eb="2">
      <t>コウジ</t>
    </rPh>
    <rPh sb="2" eb="4">
      <t>バショ</t>
    </rPh>
    <phoneticPr fontId="1"/>
  </si>
  <si>
    <t>請負代金額</t>
    <rPh sb="0" eb="2">
      <t>ウケオイ</t>
    </rPh>
    <rPh sb="2" eb="3">
      <t>ダイ</t>
    </rPh>
    <rPh sb="3" eb="5">
      <t>キンガク</t>
    </rPh>
    <phoneticPr fontId="1"/>
  </si>
  <si>
    <t>契約締結年月日</t>
    <rPh sb="0" eb="2">
      <t>ケイヤク</t>
    </rPh>
    <rPh sb="2" eb="4">
      <t>テイケツ</t>
    </rPh>
    <rPh sb="4" eb="7">
      <t>ネンガッピ</t>
    </rPh>
    <phoneticPr fontId="1"/>
  </si>
  <si>
    <t>工期</t>
    <rPh sb="0" eb="2">
      <t>コウキ</t>
    </rPh>
    <phoneticPr fontId="1"/>
  </si>
  <si>
    <t>自</t>
    <rPh sb="0" eb="1">
      <t>ジ</t>
    </rPh>
    <phoneticPr fontId="1"/>
  </si>
  <si>
    <t>至</t>
    <rPh sb="0" eb="1">
      <t>イタル</t>
    </rPh>
    <phoneticPr fontId="1"/>
  </si>
  <si>
    <t>完成年月日</t>
    <rPh sb="0" eb="2">
      <t>カンセイ</t>
    </rPh>
    <rPh sb="2" eb="5">
      <t>ネンガッピ</t>
    </rPh>
    <phoneticPr fontId="1"/>
  </si>
  <si>
    <t>記</t>
    <rPh sb="0" eb="1">
      <t>キ</t>
    </rPh>
    <phoneticPr fontId="1"/>
  </si>
  <si>
    <t>工事検査員</t>
    <rPh sb="0" eb="2">
      <t>コウジ</t>
    </rPh>
    <rPh sb="2" eb="5">
      <t>ケンサイン</t>
    </rPh>
    <phoneticPr fontId="1"/>
  </si>
  <si>
    <t>上記工事の完成検査員を命ずる。</t>
    <rPh sb="0" eb="2">
      <t>ジョウキ</t>
    </rPh>
    <rPh sb="2" eb="4">
      <t>コウジ</t>
    </rPh>
    <rPh sb="5" eb="7">
      <t>カンセイ</t>
    </rPh>
    <rPh sb="7" eb="9">
      <t>ケンサ</t>
    </rPh>
    <rPh sb="9" eb="10">
      <t>イン</t>
    </rPh>
    <rPh sb="11" eb="12">
      <t>メイ</t>
    </rPh>
    <phoneticPr fontId="1"/>
  </si>
  <si>
    <t>　　　令和　　　　年　　　　月　　　　日</t>
    <rPh sb="3" eb="5">
      <t>レイワ</t>
    </rPh>
    <rPh sb="9" eb="10">
      <t>ネン</t>
    </rPh>
    <rPh sb="14" eb="15">
      <t>ガツ</t>
    </rPh>
    <rPh sb="19" eb="20">
      <t>ヒ</t>
    </rPh>
    <phoneticPr fontId="1"/>
  </si>
  <si>
    <t>命令者</t>
    <rPh sb="0" eb="3">
      <t>メイレイシャ</t>
    </rPh>
    <phoneticPr fontId="1"/>
  </si>
  <si>
    <t>完　　　成　　　届</t>
    <rPh sb="0" eb="1">
      <t>カン</t>
    </rPh>
    <rPh sb="4" eb="5">
      <t>シゲル</t>
    </rPh>
    <rPh sb="8" eb="9">
      <t>トドケ</t>
    </rPh>
    <phoneticPr fontId="1"/>
  </si>
  <si>
    <t>検査の結果、合格のときは、工事目的物を引渡します。</t>
    <rPh sb="0" eb="2">
      <t>ケンサ</t>
    </rPh>
    <rPh sb="3" eb="5">
      <t>ケッカ</t>
    </rPh>
    <rPh sb="6" eb="8">
      <t>ゴウカク</t>
    </rPh>
    <rPh sb="13" eb="15">
      <t>コウジ</t>
    </rPh>
    <rPh sb="15" eb="18">
      <t>モクテキブツ</t>
    </rPh>
    <rPh sb="19" eb="20">
      <t>ヒ</t>
    </rPh>
    <rPh sb="20" eb="21">
      <t>ワタ</t>
    </rPh>
    <phoneticPr fontId="1"/>
  </si>
  <si>
    <t>現場代理人の兼任届</t>
    <rPh sb="0" eb="2">
      <t>ゲンバ</t>
    </rPh>
    <rPh sb="2" eb="5">
      <t>ダイリニン</t>
    </rPh>
    <rPh sb="6" eb="8">
      <t>ケンニン</t>
    </rPh>
    <rPh sb="8" eb="9">
      <t>トド</t>
    </rPh>
    <phoneticPr fontId="7"/>
  </si>
  <si>
    <t>住所</t>
    <rPh sb="0" eb="2">
      <t>ジュウショ</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</si>
  <si>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</si>
  <si>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</si>
  <si>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下記の工事について、現場代理人を兼任します。</t>
    <rPh sb="0" eb="2">
      <t>カキ</t>
    </rPh>
    <rPh sb="3" eb="5">
      <t>コウジ</t>
    </rPh>
    <rPh sb="10" eb="12">
      <t>ゲンバ</t>
    </rPh>
    <rPh sb="12" eb="15">
      <t>ダイリニン</t>
    </rPh>
    <rPh sb="16" eb="18">
      <t>ケンニン</t>
    </rPh>
    <phoneticPr fontId="7"/>
  </si>
  <si>
    <t>現場代理人氏名</t>
    <rPh sb="0" eb="2">
      <t>ゲンバ</t>
    </rPh>
    <rPh sb="2" eb="5">
      <t>ダイリニン</t>
    </rPh>
    <rPh sb="5" eb="7">
      <t>シメイ</t>
    </rPh>
    <phoneticPr fontId="7"/>
  </si>
  <si>
    <t>生年月日</t>
    <rPh sb="0" eb="2">
      <t>セイネン</t>
    </rPh>
    <rPh sb="2" eb="4">
      <t>ガッピ</t>
    </rPh>
    <phoneticPr fontId="7"/>
  </si>
  <si>
    <t>電話番号</t>
    <rPh sb="0" eb="2">
      <t>デンワ</t>
    </rPh>
    <rPh sb="2" eb="4">
      <t>バンゴウ</t>
    </rPh>
    <phoneticPr fontId="7"/>
  </si>
  <si>
    <t>会社</t>
    <rPh sb="0" eb="2">
      <t>カイシャ</t>
    </rPh>
    <phoneticPr fontId="7"/>
  </si>
  <si>
    <t>円</t>
    <rPh sb="0" eb="1">
      <t>エン</t>
    </rPh>
    <phoneticPr fontId="7"/>
  </si>
  <si>
    <t>今回受注した工事</t>
    <rPh sb="0" eb="2">
      <t>コンカイ</t>
    </rPh>
    <rPh sb="2" eb="4">
      <t>ジュチュウ</t>
    </rPh>
    <rPh sb="6" eb="8">
      <t>コウジ</t>
    </rPh>
    <phoneticPr fontId="7"/>
  </si>
  <si>
    <t>工事名</t>
    <rPh sb="0" eb="2">
      <t>コウジ</t>
    </rPh>
    <rPh sb="2" eb="3">
      <t>メイ</t>
    </rPh>
    <phoneticPr fontId="7"/>
  </si>
  <si>
    <t>工事場所</t>
    <rPh sb="0" eb="2">
      <t>コウジ</t>
    </rPh>
    <rPh sb="2" eb="4">
      <t>バショ</t>
    </rPh>
    <phoneticPr fontId="7"/>
  </si>
  <si>
    <t>工期</t>
    <rPh sb="0" eb="2">
      <t>コウキ</t>
    </rPh>
    <phoneticPr fontId="7"/>
  </si>
  <si>
    <t>兼任する工事
（既受注工事）</t>
    <rPh sb="0" eb="2">
      <t>ケンニン</t>
    </rPh>
    <rPh sb="4" eb="6">
      <t>コウジ</t>
    </rPh>
    <rPh sb="8" eb="9">
      <t>キ</t>
    </rPh>
    <rPh sb="9" eb="11">
      <t>ジュチュウ</t>
    </rPh>
    <rPh sb="11" eb="13">
      <t>コウジ</t>
    </rPh>
    <phoneticPr fontId="7"/>
  </si>
  <si>
    <t>※既受注工事分については、工事請負契約書の写しを添付すれば記入を省略することができます。</t>
    <rPh sb="1" eb="2">
      <t>キ</t>
    </rPh>
    <rPh sb="2" eb="4">
      <t>ジュチュウ</t>
    </rPh>
    <rPh sb="4" eb="6">
      <t>コウジ</t>
    </rPh>
    <rPh sb="6" eb="7">
      <t>ブン</t>
    </rPh>
    <rPh sb="13" eb="15">
      <t>コウジ</t>
    </rPh>
    <rPh sb="15" eb="17">
      <t>ウケオイ</t>
    </rPh>
    <rPh sb="17" eb="20">
      <t>ケイヤクショ</t>
    </rPh>
    <rPh sb="21" eb="22">
      <t>ウツ</t>
    </rPh>
    <rPh sb="24" eb="26">
      <t>テンプ</t>
    </rPh>
    <rPh sb="29" eb="31">
      <t>キニュウ</t>
    </rPh>
    <rPh sb="32" eb="34">
      <t>ショウリャク</t>
    </rPh>
    <phoneticPr fontId="7"/>
  </si>
  <si>
    <t>※既受注工事分の請負額は、当初契約額を記載してください。</t>
    <rPh sb="1" eb="2">
      <t>キ</t>
    </rPh>
    <rPh sb="2" eb="4">
      <t>ジュチュウ</t>
    </rPh>
    <rPh sb="4" eb="6">
      <t>コウジ</t>
    </rPh>
    <rPh sb="6" eb="7">
      <t>ブン</t>
    </rPh>
    <rPh sb="8" eb="10">
      <t>ウケオイ</t>
    </rPh>
    <rPh sb="10" eb="11">
      <t>ガク</t>
    </rPh>
    <rPh sb="13" eb="15">
      <t>トウショ</t>
    </rPh>
    <rPh sb="15" eb="17">
      <t>ケイヤク</t>
    </rPh>
    <rPh sb="17" eb="18">
      <t>ガク</t>
    </rPh>
    <rPh sb="19" eb="21">
      <t>キサイ</t>
    </rPh>
    <phoneticPr fontId="7"/>
  </si>
  <si>
    <t>令和　　　年　　　月　　　日</t>
  </si>
  <si>
    <t>～</t>
  </si>
  <si>
    <t>《下請負人に関する事項》</t>
    <rPh sb="1" eb="2">
      <t>シタ</t>
    </rPh>
    <rPh sb="2" eb="4">
      <t>ウケオイ</t>
    </rPh>
    <rPh sb="4" eb="5">
      <t>ニン</t>
    </rPh>
    <rPh sb="6" eb="7">
      <t>カン</t>
    </rPh>
    <rPh sb="9" eb="11">
      <t>ジコウ</t>
    </rPh>
    <phoneticPr fontId="7"/>
  </si>
  <si>
    <t>会社名・
事業者ID</t>
    <rPh sb="0" eb="3">
      <t>カイシャメイ</t>
    </rPh>
    <rPh sb="5" eb="8">
      <t>ジギョウシャ</t>
    </rPh>
    <phoneticPr fontId="7"/>
  </si>
  <si>
    <t>代表者名</t>
    <rPh sb="0" eb="2">
      <t>ダイヒョウ</t>
    </rPh>
    <rPh sb="2" eb="3">
      <t>シャ</t>
    </rPh>
    <rPh sb="3" eb="4">
      <t>メイ</t>
    </rPh>
    <phoneticPr fontId="7"/>
  </si>
  <si>
    <t>[会社名･事業者ID]</t>
    <rPh sb="1" eb="2">
      <t>カイ</t>
    </rPh>
    <rPh sb="2" eb="3">
      <t>シャ</t>
    </rPh>
    <rPh sb="3" eb="4">
      <t>メイ</t>
    </rPh>
    <rPh sb="5" eb="8">
      <t>ジギョウシャ</t>
    </rPh>
    <phoneticPr fontId="7"/>
  </si>
  <si>
    <t>住　　　所</t>
    <rPh sb="0" eb="1">
      <t>ジュウ</t>
    </rPh>
    <rPh sb="4" eb="5">
      <t>ショ</t>
    </rPh>
    <phoneticPr fontId="7"/>
  </si>
  <si>
    <t>[事業所名･現場ID]</t>
    <rPh sb="1" eb="4">
      <t>ジギョウショ</t>
    </rPh>
    <rPh sb="4" eb="5">
      <t>メイ</t>
    </rPh>
    <rPh sb="6" eb="8">
      <t>ゲンバ</t>
    </rPh>
    <phoneticPr fontId="7"/>
  </si>
  <si>
    <t>建設業
の許可</t>
    <rPh sb="0" eb="3">
      <t>ケンセツギョウ</t>
    </rPh>
    <rPh sb="5" eb="7">
      <t>キョカ</t>
    </rPh>
    <phoneticPr fontId="7"/>
  </si>
  <si>
    <t>許可業種</t>
    <rPh sb="0" eb="2">
      <t>キョカ</t>
    </rPh>
    <rPh sb="2" eb="4">
      <t>ギョウシュ</t>
    </rPh>
    <phoneticPr fontId="7"/>
  </si>
  <si>
    <t>許可番号</t>
    <rPh sb="0" eb="2">
      <t>キョカ</t>
    </rPh>
    <rPh sb="2" eb="4">
      <t>バンゴウ</t>
    </rPh>
    <phoneticPr fontId="7"/>
  </si>
  <si>
    <t>許可（更新）年月日</t>
    <rPh sb="0" eb="2">
      <t>キョカ</t>
    </rPh>
    <rPh sb="3" eb="5">
      <t>コウシン</t>
    </rPh>
    <rPh sb="6" eb="9">
      <t>ネンガッピ</t>
    </rPh>
    <phoneticPr fontId="7"/>
  </si>
  <si>
    <t>工事内容</t>
    <rPh sb="0" eb="2">
      <t>コウジ</t>
    </rPh>
    <rPh sb="2" eb="4">
      <t>ナイヨウ</t>
    </rPh>
    <phoneticPr fontId="7"/>
  </si>
  <si>
    <t>工　　期</t>
    <rPh sb="0" eb="1">
      <t>コウ</t>
    </rPh>
    <rPh sb="3" eb="4">
      <t>キ</t>
    </rPh>
    <phoneticPr fontId="7"/>
  </si>
  <si>
    <t>自</t>
    <rPh sb="0" eb="1">
      <t>ジ</t>
    </rPh>
    <phoneticPr fontId="7"/>
  </si>
  <si>
    <t>契約日</t>
    <rPh sb="0" eb="3">
      <t>ケイヤクビ</t>
    </rPh>
    <phoneticPr fontId="7"/>
  </si>
  <si>
    <t>至</t>
    <rPh sb="0" eb="1">
      <t>イタル</t>
    </rPh>
    <phoneticPr fontId="7"/>
  </si>
  <si>
    <t>施工に必要な許可業種</t>
    <rPh sb="0" eb="2">
      <t>セコウ</t>
    </rPh>
    <rPh sb="3" eb="5">
      <t>ヒツヨウ</t>
    </rPh>
    <rPh sb="6" eb="8">
      <t>キョカ</t>
    </rPh>
    <rPh sb="8" eb="10">
      <t>ギョウシュ</t>
    </rPh>
    <phoneticPr fontId="7"/>
  </si>
  <si>
    <t>発注者名
及び住所</t>
    <rPh sb="0" eb="3">
      <t>ハッチュウシャ</t>
    </rPh>
    <rPh sb="3" eb="4">
      <t>メイ</t>
    </rPh>
    <rPh sb="5" eb="6">
      <t>オヨ</t>
    </rPh>
    <rPh sb="7" eb="9">
      <t>ジュウショ</t>
    </rPh>
    <phoneticPr fontId="7"/>
  </si>
  <si>
    <t>健康保険等の加入状況</t>
    <rPh sb="0" eb="2">
      <t>ケンコウ</t>
    </rPh>
    <rPh sb="2" eb="4">
      <t>ホケン</t>
    </rPh>
    <rPh sb="4" eb="5">
      <t>トウ</t>
    </rPh>
    <rPh sb="6" eb="8">
      <t>カニュウ</t>
    </rPh>
    <rPh sb="8" eb="10">
      <t>ジョウキョウ</t>
    </rPh>
    <phoneticPr fontId="7"/>
  </si>
  <si>
    <t>保険加入
の有無</t>
    <phoneticPr fontId="7"/>
  </si>
  <si>
    <t>健康保険</t>
    <rPh sb="0" eb="2">
      <t>ケンコウ</t>
    </rPh>
    <rPh sb="2" eb="4">
      <t>ホケン</t>
    </rPh>
    <phoneticPr fontId="7"/>
  </si>
  <si>
    <t>厚生年金保険</t>
    <rPh sb="0" eb="2">
      <t>コウセイ</t>
    </rPh>
    <rPh sb="2" eb="4">
      <t>ネンキン</t>
    </rPh>
    <rPh sb="4" eb="6">
      <t>ホケン</t>
    </rPh>
    <phoneticPr fontId="7"/>
  </si>
  <si>
    <t>雇用保険</t>
    <rPh sb="0" eb="2">
      <t>コヨウ</t>
    </rPh>
    <rPh sb="2" eb="4">
      <t>ホケン</t>
    </rPh>
    <phoneticPr fontId="7"/>
  </si>
  <si>
    <t>契　約
営業所</t>
    <rPh sb="0" eb="1">
      <t>チギリ</t>
    </rPh>
    <rPh sb="2" eb="3">
      <t>ヤク</t>
    </rPh>
    <rPh sb="4" eb="7">
      <t>エイギョウショ</t>
    </rPh>
    <phoneticPr fontId="7"/>
  </si>
  <si>
    <t>区分</t>
    <rPh sb="0" eb="2">
      <t>クブン</t>
    </rPh>
    <phoneticPr fontId="7"/>
  </si>
  <si>
    <t>名　　　称</t>
    <rPh sb="0" eb="1">
      <t>ナ</t>
    </rPh>
    <rPh sb="4" eb="5">
      <t>ショウ</t>
    </rPh>
    <phoneticPr fontId="7"/>
  </si>
  <si>
    <t>事業所整理
記号等</t>
    <rPh sb="0" eb="3">
      <t>ジギョウショ</t>
    </rPh>
    <rPh sb="3" eb="5">
      <t>セイリ</t>
    </rPh>
    <rPh sb="6" eb="7">
      <t>キ</t>
    </rPh>
    <rPh sb="7" eb="8">
      <t>ゴウ</t>
    </rPh>
    <rPh sb="8" eb="9">
      <t>トウ</t>
    </rPh>
    <phoneticPr fontId="7"/>
  </si>
  <si>
    <t>営業所の名称</t>
    <phoneticPr fontId="7"/>
  </si>
  <si>
    <t>元請契約</t>
    <rPh sb="0" eb="2">
      <t>モトウケ</t>
    </rPh>
    <rPh sb="2" eb="4">
      <t>ケイヤク</t>
    </rPh>
    <phoneticPr fontId="7"/>
  </si>
  <si>
    <t>下請契約</t>
    <rPh sb="0" eb="4">
      <t>シタウケケイヤク</t>
    </rPh>
    <phoneticPr fontId="7"/>
  </si>
  <si>
    <t>現場代理人名</t>
    <rPh sb="0" eb="2">
      <t>ゲンバ</t>
    </rPh>
    <rPh sb="2" eb="5">
      <t>ダイリニン</t>
    </rPh>
    <rPh sb="5" eb="6">
      <t>メイ</t>
    </rPh>
    <phoneticPr fontId="7"/>
  </si>
  <si>
    <t>安全衛生責任者名</t>
    <rPh sb="0" eb="2">
      <t>アンゼン</t>
    </rPh>
    <rPh sb="2" eb="4">
      <t>エイセイ</t>
    </rPh>
    <rPh sb="4" eb="7">
      <t>セキニンシャ</t>
    </rPh>
    <rPh sb="7" eb="8">
      <t>メイ</t>
    </rPh>
    <phoneticPr fontId="7"/>
  </si>
  <si>
    <t>保険加入
の有無</t>
    <phoneticPr fontId="7"/>
  </si>
  <si>
    <t>権限及び
意見申出方法</t>
    <rPh sb="0" eb="2">
      <t>ケンゲン</t>
    </rPh>
    <rPh sb="2" eb="3">
      <t>オヨ</t>
    </rPh>
    <rPh sb="5" eb="7">
      <t>イケン</t>
    </rPh>
    <rPh sb="7" eb="8">
      <t>モウ</t>
    </rPh>
    <rPh sb="8" eb="9">
      <t>デ</t>
    </rPh>
    <rPh sb="9" eb="11">
      <t>ホウホウ</t>
    </rPh>
    <phoneticPr fontId="7"/>
  </si>
  <si>
    <t>安全衛生推進者名</t>
    <rPh sb="0" eb="2">
      <t>アンゼン</t>
    </rPh>
    <rPh sb="2" eb="4">
      <t>エイセイ</t>
    </rPh>
    <rPh sb="4" eb="7">
      <t>スイシンシャ</t>
    </rPh>
    <rPh sb="7" eb="8">
      <t>メイ</t>
    </rPh>
    <phoneticPr fontId="7"/>
  </si>
  <si>
    <t>事業所
整理記
号等</t>
    <rPh sb="0" eb="3">
      <t>ジギョウショ</t>
    </rPh>
    <rPh sb="4" eb="6">
      <t>セイリ</t>
    </rPh>
    <rPh sb="6" eb="7">
      <t>キ</t>
    </rPh>
    <rPh sb="8" eb="9">
      <t>ゴウ</t>
    </rPh>
    <rPh sb="9" eb="10">
      <t>トウ</t>
    </rPh>
    <phoneticPr fontId="7"/>
  </si>
  <si>
    <t>営業所の名称</t>
    <phoneticPr fontId="7"/>
  </si>
  <si>
    <t>主任技術者名</t>
    <rPh sb="0" eb="2">
      <t>シュニン</t>
    </rPh>
    <rPh sb="2" eb="4">
      <t>ギジュツ</t>
    </rPh>
    <rPh sb="4" eb="5">
      <t>シャ</t>
    </rPh>
    <rPh sb="5" eb="6">
      <t>メイ</t>
    </rPh>
    <phoneticPr fontId="7"/>
  </si>
  <si>
    <t>雇用管理責任者名</t>
    <rPh sb="0" eb="2">
      <t>コヨウ</t>
    </rPh>
    <rPh sb="2" eb="4">
      <t>カンリ</t>
    </rPh>
    <rPh sb="4" eb="7">
      <t>セキニンシャ</t>
    </rPh>
    <rPh sb="7" eb="8">
      <t>メイ</t>
    </rPh>
    <phoneticPr fontId="7"/>
  </si>
  <si>
    <t>下請契約</t>
    <rPh sb="0" eb="2">
      <t>シタウ</t>
    </rPh>
    <rPh sb="2" eb="4">
      <t>ケイヤク</t>
    </rPh>
    <phoneticPr fontId="7"/>
  </si>
  <si>
    <t>資格内容</t>
    <rPh sb="0" eb="2">
      <t>シカク</t>
    </rPh>
    <rPh sb="2" eb="4">
      <t>ナイヨウ</t>
    </rPh>
    <phoneticPr fontId="7"/>
  </si>
  <si>
    <t>専門技術者名</t>
    <rPh sb="0" eb="2">
      <t>センモン</t>
    </rPh>
    <rPh sb="2" eb="4">
      <t>ギジュツ</t>
    </rPh>
    <rPh sb="4" eb="5">
      <t>シャ</t>
    </rPh>
    <rPh sb="5" eb="6">
      <t>メイ</t>
    </rPh>
    <phoneticPr fontId="7"/>
  </si>
  <si>
    <t>発注者
監督員名</t>
    <rPh sb="0" eb="3">
      <t>ハッチュウシャ</t>
    </rPh>
    <rPh sb="4" eb="7">
      <t>カントクイン</t>
    </rPh>
    <rPh sb="7" eb="8">
      <t>メイ</t>
    </rPh>
    <phoneticPr fontId="7"/>
  </si>
  <si>
    <t>権限及び意
見申出方法</t>
    <rPh sb="0" eb="2">
      <t>ケンゲン</t>
    </rPh>
    <rPh sb="2" eb="3">
      <t>オヨ</t>
    </rPh>
    <rPh sb="4" eb="5">
      <t>イ</t>
    </rPh>
    <rPh sb="6" eb="7">
      <t>ミ</t>
    </rPh>
    <rPh sb="7" eb="8">
      <t>モウ</t>
    </rPh>
    <rPh sb="8" eb="9">
      <t>デ</t>
    </rPh>
    <rPh sb="9" eb="11">
      <t>ホウホウ</t>
    </rPh>
    <phoneticPr fontId="7"/>
  </si>
  <si>
    <t>監督員名</t>
    <rPh sb="0" eb="3">
      <t>カントクイン</t>
    </rPh>
    <rPh sb="3" eb="4">
      <t>メイ</t>
    </rPh>
    <phoneticPr fontId="7"/>
  </si>
  <si>
    <t>担当工事
内容</t>
    <rPh sb="0" eb="2">
      <t>タントウ</t>
    </rPh>
    <rPh sb="2" eb="4">
      <t>コウジ</t>
    </rPh>
    <rPh sb="5" eb="7">
      <t>ナイヨウ</t>
    </rPh>
    <phoneticPr fontId="7"/>
  </si>
  <si>
    <t>一号特定技能外国人の従事状況(有無)</t>
    <rPh sb="0" eb="2">
      <t>イチゴウ</t>
    </rPh>
    <rPh sb="2" eb="4">
      <t>トクテイ</t>
    </rPh>
    <rPh sb="4" eb="6">
      <t>ギノウ</t>
    </rPh>
    <rPh sb="6" eb="8">
      <t>ガイコク</t>
    </rPh>
    <rPh sb="8" eb="9">
      <t>ジン</t>
    </rPh>
    <rPh sb="10" eb="12">
      <t>ジュウジ</t>
    </rPh>
    <rPh sb="12" eb="14">
      <t>ジョウキョウ</t>
    </rPh>
    <rPh sb="15" eb="17">
      <t>ウム</t>
    </rPh>
    <phoneticPr fontId="7"/>
  </si>
  <si>
    <t>外国人建設就労者の従事状況(有無)</t>
    <rPh sb="0" eb="2">
      <t>ガイコク</t>
    </rPh>
    <rPh sb="2" eb="3">
      <t>ジン</t>
    </rPh>
    <rPh sb="3" eb="5">
      <t>ケンセツ</t>
    </rPh>
    <rPh sb="5" eb="7">
      <t>シュウロウ</t>
    </rPh>
    <rPh sb="7" eb="8">
      <t>シャ</t>
    </rPh>
    <rPh sb="9" eb="11">
      <t>ジュウジ</t>
    </rPh>
    <rPh sb="11" eb="13">
      <t>ジョウキョウ</t>
    </rPh>
    <rPh sb="14" eb="16">
      <t>ウム</t>
    </rPh>
    <phoneticPr fontId="7"/>
  </si>
  <si>
    <t>外国人技能実習生の従事状況(有無)</t>
    <rPh sb="0" eb="2">
      <t>ガイコク</t>
    </rPh>
    <rPh sb="2" eb="3">
      <t>ジン</t>
    </rPh>
    <rPh sb="3" eb="5">
      <t>ギノウ</t>
    </rPh>
    <rPh sb="5" eb="8">
      <t>ジッシュウセイ</t>
    </rPh>
    <rPh sb="9" eb="11">
      <t>ジュウジ</t>
    </rPh>
    <rPh sb="11" eb="13">
      <t>ジョウキョウ</t>
    </rPh>
    <rPh sb="14" eb="16">
      <t>ウム</t>
    </rPh>
    <phoneticPr fontId="7"/>
  </si>
  <si>
    <t>監理技術者
補佐名</t>
    <rPh sb="0" eb="2">
      <t>カンリ</t>
    </rPh>
    <rPh sb="2" eb="5">
      <t>ギジュツシャ</t>
    </rPh>
    <rPh sb="6" eb="8">
      <t>ホサ</t>
    </rPh>
    <rPh sb="8" eb="9">
      <t>メイ</t>
    </rPh>
    <phoneticPr fontId="12"/>
  </si>
  <si>
    <t>※施工体制台帳の添付書類（建設業法施行規則第１４条の２第２項）
１．発注者と作成建設業者の請負契約及び作成建設業者と下請負人の下請契約に係る当初契約及び変更契約
　　の契約書面の写し（公共工事以外の建設工事について締結されるものに係るものは、請負代金の額に係る
    部分を除く）
２．主任技術者又は監理技術者が主任技術者資格又は監理技術者資格を有する事を証する書面及び当該主任
    技術者又は監理技術者が作成建設業者に雇用期間を特に限定することなく雇用されている者であることを証
    する書面又はこれらの写し
３．専門技術者をおく場合は、その者が主任技術者資格を有することを証する書面及びその者が作成建設業者
    に雇用期間を特に限定することなく雇用されている者であることを証する書面又はこれらの写し</t>
    <rPh sb="1" eb="3">
      <t>セコウ</t>
    </rPh>
    <rPh sb="3" eb="5">
      <t>タイセイ</t>
    </rPh>
    <rPh sb="5" eb="7">
      <t>ダイチョウ</t>
    </rPh>
    <rPh sb="8" eb="10">
      <t>テンプ</t>
    </rPh>
    <rPh sb="10" eb="12">
      <t>ショルイ</t>
    </rPh>
    <rPh sb="13" eb="16">
      <t>ケンセツギョウ</t>
    </rPh>
    <rPh sb="16" eb="17">
      <t>ホウ</t>
    </rPh>
    <rPh sb="17" eb="19">
      <t>セコウ</t>
    </rPh>
    <rPh sb="19" eb="21">
      <t>キソク</t>
    </rPh>
    <rPh sb="21" eb="22">
      <t>ダイ</t>
    </rPh>
    <rPh sb="24" eb="25">
      <t>ジョウ</t>
    </rPh>
    <rPh sb="27" eb="28">
      <t>ダイ</t>
    </rPh>
    <rPh sb="29" eb="30">
      <t>コウ</t>
    </rPh>
    <phoneticPr fontId="7"/>
  </si>
  <si>
    <t>書面による</t>
  </si>
  <si>
    <t>大臣</t>
  </si>
  <si>
    <t>〒</t>
  </si>
  <si>
    <t>特定</t>
  </si>
  <si>
    <t/>
  </si>
  <si>
    <t>一宮市本町２丁目５番６号</t>
  </si>
  <si>
    <t>××××</t>
  </si>
  <si>
    <t>△△△△</t>
  </si>
  <si>
    <t>□□□□</t>
  </si>
  <si>
    <t>非専任</t>
  </si>
  <si>
    <t>専任</t>
  </si>
  <si>
    <t>木曽川　庁舎</t>
  </si>
  <si>
    <t>発注者名</t>
    <rPh sb="0" eb="3">
      <t>ハッチュウシャ</t>
    </rPh>
    <rPh sb="3" eb="4">
      <t>メイ</t>
    </rPh>
    <phoneticPr fontId="7"/>
  </si>
  <si>
    <t>工事名称</t>
    <rPh sb="0" eb="2">
      <t>コウジ</t>
    </rPh>
    <rPh sb="2" eb="4">
      <t>メイショウ</t>
    </rPh>
    <phoneticPr fontId="7"/>
  </si>
  <si>
    <t>元請負</t>
    <rPh sb="0" eb="1">
      <t>モト</t>
    </rPh>
    <rPh sb="1" eb="3">
      <t>ウケオイ</t>
    </rPh>
    <phoneticPr fontId="7"/>
  </si>
  <si>
    <t>会社名・事業者ID</t>
    <rPh sb="0" eb="3">
      <t>カイシャメイ</t>
    </rPh>
    <rPh sb="4" eb="7">
      <t>ジギョウシャ</t>
    </rPh>
    <phoneticPr fontId="7"/>
  </si>
  <si>
    <t>監督員名</t>
    <rPh sb="0" eb="2">
      <t>カントク</t>
    </rPh>
    <rPh sb="2" eb="3">
      <t>イン</t>
    </rPh>
    <rPh sb="3" eb="4">
      <t>メイ</t>
    </rPh>
    <phoneticPr fontId="7"/>
  </si>
  <si>
    <t>代表者名</t>
    <rPh sb="0" eb="3">
      <t>ダイヒョウシャ</t>
    </rPh>
    <rPh sb="3" eb="4">
      <t>メイ</t>
    </rPh>
    <phoneticPr fontId="12"/>
  </si>
  <si>
    <t>許可番号</t>
    <rPh sb="0" eb="2">
      <t>キョカ</t>
    </rPh>
    <rPh sb="2" eb="4">
      <t>バンゴウ</t>
    </rPh>
    <phoneticPr fontId="12"/>
  </si>
  <si>
    <t>監理技術者補佐名</t>
    <phoneticPr fontId="12"/>
  </si>
  <si>
    <t>専門技術者名</t>
    <rPh sb="0" eb="2">
      <t>センモン</t>
    </rPh>
    <rPh sb="2" eb="5">
      <t>ギジュツシャ</t>
    </rPh>
    <rPh sb="5" eb="6">
      <t>メイ</t>
    </rPh>
    <phoneticPr fontId="7"/>
  </si>
  <si>
    <t>一般/特定の別</t>
    <rPh sb="0" eb="2">
      <t>イッパン</t>
    </rPh>
    <rPh sb="3" eb="5">
      <t>トクテイ</t>
    </rPh>
    <rPh sb="6" eb="7">
      <t>ベツ</t>
    </rPh>
    <phoneticPr fontId="12"/>
  </si>
  <si>
    <t>安全衛生責任者</t>
    <rPh sb="0" eb="2">
      <t>アンゼン</t>
    </rPh>
    <rPh sb="2" eb="4">
      <t>エイセイ</t>
    </rPh>
    <rPh sb="4" eb="7">
      <t>セキニンシャ</t>
    </rPh>
    <phoneticPr fontId="7"/>
  </si>
  <si>
    <t>主任技術者</t>
    <rPh sb="0" eb="2">
      <t>シュニン</t>
    </rPh>
    <rPh sb="2" eb="5">
      <t>ギジュツシャ</t>
    </rPh>
    <phoneticPr fontId="7"/>
  </si>
  <si>
    <t>専門技術者</t>
    <rPh sb="0" eb="2">
      <t>センモン</t>
    </rPh>
    <rPh sb="2" eb="5">
      <t>ギジュツシャ</t>
    </rPh>
    <phoneticPr fontId="7"/>
  </si>
  <si>
    <t>工事</t>
  </si>
  <si>
    <t>統括安全衛生責任者</t>
    <rPh sb="0" eb="2">
      <t>トウカツ</t>
    </rPh>
    <rPh sb="2" eb="4">
      <t>アンゼン</t>
    </rPh>
    <rPh sb="4" eb="6">
      <t>エイセイ</t>
    </rPh>
    <rPh sb="6" eb="9">
      <t>セキニンシャ</t>
    </rPh>
    <phoneticPr fontId="7"/>
  </si>
  <si>
    <t>元方安全衛生管理者</t>
    <rPh sb="0" eb="2">
      <t>モトカタ</t>
    </rPh>
    <rPh sb="2" eb="4">
      <t>アンゼン</t>
    </rPh>
    <rPh sb="4" eb="6">
      <t>エイセイ</t>
    </rPh>
    <rPh sb="6" eb="9">
      <t>カンリシャ</t>
    </rPh>
    <phoneticPr fontId="7"/>
  </si>
  <si>
    <t>書　　　　記</t>
    <rPh sb="0" eb="1">
      <t>ショ</t>
    </rPh>
    <rPh sb="5" eb="6">
      <t>キ</t>
    </rPh>
    <phoneticPr fontId="7"/>
  </si>
  <si>
    <t>-</t>
  </si>
  <si>
    <t>特定専門工事の該当</t>
    <rPh sb="0" eb="2">
      <t>トクテイ</t>
    </rPh>
    <rPh sb="2" eb="4">
      <t>センモン</t>
    </rPh>
    <rPh sb="4" eb="6">
      <t>コウジ</t>
    </rPh>
    <rPh sb="7" eb="9">
      <t>ガイトウ</t>
    </rPh>
    <phoneticPr fontId="7"/>
  </si>
  <si>
    <t>副会長</t>
    <rPh sb="0" eb="1">
      <t>フク</t>
    </rPh>
    <rPh sb="1" eb="2">
      <t>カイ</t>
    </rPh>
    <rPh sb="2" eb="3">
      <t>チョウ</t>
    </rPh>
    <phoneticPr fontId="7"/>
  </si>
  <si>
    <t>会　長</t>
    <rPh sb="0" eb="1">
      <t>カイ</t>
    </rPh>
    <rPh sb="2" eb="3">
      <t>チョウ</t>
    </rPh>
    <phoneticPr fontId="7"/>
  </si>
  <si>
    <t>施工体制台帳(作成例)</t>
    <rPh sb="0" eb="2">
      <t>セコウ</t>
    </rPh>
    <rPh sb="2" eb="4">
      <t>タイセイ</t>
    </rPh>
    <rPh sb="4" eb="6">
      <t>ダイチョウ</t>
    </rPh>
    <rPh sb="7" eb="10">
      <t>サクセイレイ</t>
    </rPh>
    <phoneticPr fontId="7"/>
  </si>
  <si>
    <t>《再下請負関係》</t>
    <phoneticPr fontId="7"/>
  </si>
  <si>
    <t>直近上位
注文者名</t>
    <rPh sb="0" eb="1">
      <t>チョク</t>
    </rPh>
    <rPh sb="1" eb="2">
      <t>チカ</t>
    </rPh>
    <rPh sb="2" eb="4">
      <t>ジョウイ</t>
    </rPh>
    <rPh sb="5" eb="7">
      <t>チュウモン</t>
    </rPh>
    <rPh sb="7" eb="8">
      <t>シャ</t>
    </rPh>
    <rPh sb="8" eb="9">
      <t>メイ</t>
    </rPh>
    <phoneticPr fontId="7"/>
  </si>
  <si>
    <t>元請名称・事業者ID</t>
    <rPh sb="0" eb="2">
      <t>モトウケ</t>
    </rPh>
    <rPh sb="2" eb="4">
      <t>メイショウ</t>
    </rPh>
    <rPh sb="5" eb="7">
      <t>ジギョウ</t>
    </rPh>
    <rPh sb="7" eb="8">
      <t>シャ</t>
    </rPh>
    <phoneticPr fontId="7"/>
  </si>
  <si>
    <t>会社名・事業者ID</t>
    <rPh sb="0" eb="2">
      <t>カイシャ</t>
    </rPh>
    <rPh sb="2" eb="3">
      <t>メイ</t>
    </rPh>
    <rPh sb="4" eb="7">
      <t>ジギョウシャ</t>
    </rPh>
    <phoneticPr fontId="7"/>
  </si>
  <si>
    <t>代表者名</t>
    <rPh sb="0" eb="3">
      <t>ダイヒョウシャ</t>
    </rPh>
    <rPh sb="3" eb="4">
      <t>メイ</t>
    </rPh>
    <phoneticPr fontId="7"/>
  </si>
  <si>
    <t>《自社に関する事項》</t>
    <rPh sb="1" eb="3">
      <t>ジシャ</t>
    </rPh>
    <phoneticPr fontId="7"/>
  </si>
  <si>
    <t>権限及び
意見申出方法</t>
    <rPh sb="0" eb="2">
      <t>ケンゲン</t>
    </rPh>
    <rPh sb="2" eb="3">
      <t>オヨ</t>
    </rPh>
    <rPh sb="5" eb="7">
      <t>イケン</t>
    </rPh>
    <rPh sb="7" eb="9">
      <t>モウシデ</t>
    </rPh>
    <rPh sb="9" eb="11">
      <t>ホウホウ</t>
    </rPh>
    <phoneticPr fontId="7"/>
  </si>
  <si>
    <t>注文者との
契約日</t>
    <rPh sb="0" eb="2">
      <t>チュウモン</t>
    </rPh>
    <rPh sb="2" eb="3">
      <t>シャ</t>
    </rPh>
    <rPh sb="6" eb="8">
      <t>ケイヤク</t>
    </rPh>
    <rPh sb="8" eb="9">
      <t>ヒ</t>
    </rPh>
    <phoneticPr fontId="7"/>
  </si>
  <si>
    <t>加入</t>
    <rPh sb="0" eb="2">
      <t>カニュウ</t>
    </rPh>
    <phoneticPr fontId="1"/>
  </si>
  <si>
    <t>安全衛生推進者名</t>
    <phoneticPr fontId="7"/>
  </si>
  <si>
    <t>雇用管理責任者名</t>
    <phoneticPr fontId="7"/>
  </si>
  <si>
    <t>専門技術者名</t>
    <phoneticPr fontId="7"/>
  </si>
  <si>
    <t>非専任</t>
    <rPh sb="0" eb="1">
      <t>ヒ</t>
    </rPh>
    <rPh sb="1" eb="3">
      <t>センニン</t>
    </rPh>
    <phoneticPr fontId="1"/>
  </si>
  <si>
    <t>資格内容</t>
    <phoneticPr fontId="1"/>
  </si>
  <si>
    <t>担当工事内容</t>
    <phoneticPr fontId="1"/>
  </si>
  <si>
    <t>事業所整理
記号等</t>
    <rPh sb="0" eb="3">
      <t>ジギョウショ</t>
    </rPh>
    <rPh sb="3" eb="5">
      <t>セイリ</t>
    </rPh>
    <rPh sb="6" eb="8">
      <t>キゴウ</t>
    </rPh>
    <rPh sb="8" eb="9">
      <t>トウ</t>
    </rPh>
    <phoneticPr fontId="7"/>
  </si>
  <si>
    <t>※再下請通知書の添付書類（建設業法施行規則第１４条の４第３項）
・再下請通知人が再下請人と締結した当初契約及び変更契約の契約書面の写し（公共工事以外の建設工事について締結されるものに係るものは、請負代金の額に係る部分を除く）</t>
    <phoneticPr fontId="1"/>
  </si>
  <si>
    <t>電話番号</t>
    <rPh sb="0" eb="2">
      <t>デンワ</t>
    </rPh>
    <rPh sb="2" eb="4">
      <t>バンゴウ</t>
    </rPh>
    <phoneticPr fontId="1"/>
  </si>
  <si>
    <t>工事名称</t>
    <rPh sb="0" eb="2">
      <t>コウジ</t>
    </rPh>
    <rPh sb="2" eb="4">
      <t>メイショウ</t>
    </rPh>
    <phoneticPr fontId="1"/>
  </si>
  <si>
    <t>及び</t>
    <rPh sb="0" eb="1">
      <t>オヨ</t>
    </rPh>
    <phoneticPr fontId="7"/>
  </si>
  <si>
    <t>未加入</t>
    <rPh sb="0" eb="3">
      <t>ミカニュウ</t>
    </rPh>
    <phoneticPr fontId="1"/>
  </si>
  <si>
    <t>適用除外</t>
    <rPh sb="0" eb="2">
      <t>テキヨウ</t>
    </rPh>
    <rPh sb="2" eb="4">
      <t>ジョガイ</t>
    </rPh>
    <phoneticPr fontId="1"/>
  </si>
  <si>
    <t>大臣</t>
    <rPh sb="0" eb="2">
      <t>ダイジン</t>
    </rPh>
    <phoneticPr fontId="1"/>
  </si>
  <si>
    <t>知事</t>
    <rPh sb="0" eb="2">
      <t>チジ</t>
    </rPh>
    <phoneticPr fontId="1"/>
  </si>
  <si>
    <t>一般</t>
    <rPh sb="0" eb="2">
      <t>イッパン</t>
    </rPh>
    <phoneticPr fontId="1"/>
  </si>
  <si>
    <t>特定</t>
    <rPh sb="0" eb="2">
      <t>トクテイ</t>
    </rPh>
    <phoneticPr fontId="1"/>
  </si>
  <si>
    <t>主任技術者名</t>
    <phoneticPr fontId="7"/>
  </si>
  <si>
    <t>当初請負額3,500万以上の施工計画作成例</t>
    <rPh sb="0" eb="2">
      <t>トウショ</t>
    </rPh>
    <rPh sb="2" eb="4">
      <t>ウケオイ</t>
    </rPh>
    <rPh sb="4" eb="5">
      <t>ガク</t>
    </rPh>
    <rPh sb="10" eb="11">
      <t>マン</t>
    </rPh>
    <rPh sb="11" eb="13">
      <t>イジョウ</t>
    </rPh>
    <rPh sb="14" eb="16">
      <t>セコウ</t>
    </rPh>
    <rPh sb="16" eb="18">
      <t>ケイカク</t>
    </rPh>
    <rPh sb="18" eb="21">
      <t>サクセイレイ</t>
    </rPh>
    <phoneticPr fontId="1"/>
  </si>
  <si>
    <t>当初請負額3,500万未満の施工計画作成例</t>
    <rPh sb="0" eb="2">
      <t>トウショ</t>
    </rPh>
    <rPh sb="2" eb="4">
      <t>ウケオイ</t>
    </rPh>
    <rPh sb="4" eb="5">
      <t>ガク</t>
    </rPh>
    <rPh sb="10" eb="11">
      <t>マン</t>
    </rPh>
    <rPh sb="11" eb="13">
      <t>ミマン</t>
    </rPh>
    <rPh sb="14" eb="16">
      <t>セコウ</t>
    </rPh>
    <rPh sb="16" eb="18">
      <t>ケイカク</t>
    </rPh>
    <rPh sb="18" eb="21">
      <t>サクセイレイ</t>
    </rPh>
    <phoneticPr fontId="1"/>
  </si>
  <si>
    <t>(2) 　安全管理　　　　　　　　　・・・・・・・・・・・・・・・・・・</t>
  </si>
  <si>
    <t>(3)　 緊急時の体制及び対応　　　・・・・・・・・・・・・・・・・・・</t>
  </si>
  <si>
    <t>(4) 　交通管理　　　　　　　　　・・・・・・・・・・・・・・・・・・</t>
  </si>
  <si>
    <t>(5) 　再生資源の利用の促進と建設副産物の適正処理方法　　・・・・・・</t>
  </si>
  <si>
    <t>(6)　 その他　　　　　　　　　　・・・・・・・・・・・・・・・・・・</t>
  </si>
  <si>
    <t xml:space="preserve"> (２)安全管理</t>
    <phoneticPr fontId="1"/>
  </si>
  <si>
    <t xml:space="preserve"> （３）緊急時の体制及び対応</t>
    <phoneticPr fontId="1"/>
  </si>
  <si>
    <t>（５）再生資源の利用の促進と建設副産物の適正処理方法</t>
    <phoneticPr fontId="1"/>
  </si>
  <si>
    <t>（４）交通管理</t>
    <phoneticPr fontId="1"/>
  </si>
  <si>
    <t>　その他、設計図書で施工計画書に明記または記載するよう指定されているもの及び監督員の指示事項を記述する。
例として、段階確認報告書や施工状況把握報告書、創意工夫・社会性等に関する実施状況がある。</t>
    <phoneticPr fontId="1"/>
  </si>
  <si>
    <t>休日(又は夜間)作業を次のとおり実施したいので、理由を付して通知します。</t>
  </si>
  <si>
    <t>１ 作業日・作業時間 ○○年○○月○○日(○曜日) 午前○:○○～午後○:○○</t>
  </si>
  <si>
    <t>２ 作 業 内 容 ○○○○○○</t>
  </si>
  <si>
    <t>３ 休日(又は夜間)作業現場責任者 ○○○○○○ (電話○○○○○○)</t>
  </si>
  <si>
    <t>４ 理 由 ○○○○○○</t>
  </si>
  <si>
    <t>実　施　工　程　表 及 び 定 点 写 真</t>
  </si>
  <si>
    <t>　創意工夫・社会性等に関する実施状況について、計画書を提出します。</t>
  </si>
  <si>
    <t>（※施工計画書の提出時には、施工計画書に添付する。作業中に行う場合、工事打合簿で</t>
  </si>
  <si>
    <t>協議が必要。）</t>
  </si>
  <si>
    <t>材料確認報告書</t>
    <rPh sb="0" eb="2">
      <t>ザイリョウ</t>
    </rPh>
    <rPh sb="2" eb="4">
      <t>カクニン</t>
    </rPh>
    <rPh sb="4" eb="7">
      <t>ホウコクショ</t>
    </rPh>
    <phoneticPr fontId="4"/>
  </si>
  <si>
    <t>工事名</t>
    <rPh sb="0" eb="2">
      <t>コウジ</t>
    </rPh>
    <rPh sb="2" eb="3">
      <t>ナ</t>
    </rPh>
    <phoneticPr fontId="4"/>
  </si>
  <si>
    <t>路線等の名称</t>
    <rPh sb="0" eb="2">
      <t>ロセン</t>
    </rPh>
    <rPh sb="2" eb="3">
      <t>トウ</t>
    </rPh>
    <rPh sb="4" eb="6">
      <t>メイショウ</t>
    </rPh>
    <phoneticPr fontId="4"/>
  </si>
  <si>
    <t>工事場所</t>
    <rPh sb="0" eb="2">
      <t>コウジ</t>
    </rPh>
    <rPh sb="2" eb="4">
      <t>バショ</t>
    </rPh>
    <phoneticPr fontId="4"/>
  </si>
  <si>
    <t>請負者名</t>
    <rPh sb="0" eb="2">
      <t>ウケオイ</t>
    </rPh>
    <rPh sb="2" eb="3">
      <t>シャ</t>
    </rPh>
    <rPh sb="3" eb="4">
      <t>ナ</t>
    </rPh>
    <phoneticPr fontId="4"/>
  </si>
  <si>
    <t>工　期</t>
    <rPh sb="0" eb="1">
      <t>コウ</t>
    </rPh>
    <rPh sb="2" eb="3">
      <t>キ</t>
    </rPh>
    <phoneticPr fontId="4"/>
  </si>
  <si>
    <t>材料名</t>
    <rPh sb="0" eb="2">
      <t>ザイリョウ</t>
    </rPh>
    <rPh sb="2" eb="3">
      <t>ナ</t>
    </rPh>
    <phoneticPr fontId="4"/>
  </si>
  <si>
    <t>品質規格</t>
    <rPh sb="0" eb="2">
      <t>ヒンシツ</t>
    </rPh>
    <rPh sb="2" eb="4">
      <t>キカク</t>
    </rPh>
    <phoneticPr fontId="4"/>
  </si>
  <si>
    <t>単位</t>
    <rPh sb="0" eb="2">
      <t>タンイ</t>
    </rPh>
    <phoneticPr fontId="4"/>
  </si>
  <si>
    <t>搬入
数量</t>
    <rPh sb="0" eb="2">
      <t>ハンニュウ</t>
    </rPh>
    <rPh sb="3" eb="5">
      <t>スウリョウ</t>
    </rPh>
    <phoneticPr fontId="4"/>
  </si>
  <si>
    <t>請負者
確認欄</t>
    <rPh sb="0" eb="2">
      <t>ウケオイ</t>
    </rPh>
    <rPh sb="2" eb="3">
      <t>シャ</t>
    </rPh>
    <rPh sb="4" eb="6">
      <t>カクニン</t>
    </rPh>
    <rPh sb="6" eb="7">
      <t>ラン</t>
    </rPh>
    <phoneticPr fontId="4"/>
  </si>
  <si>
    <t>監督員確認欄</t>
    <rPh sb="0" eb="3">
      <t>カントクイン</t>
    </rPh>
    <rPh sb="3" eb="5">
      <t>カクニン</t>
    </rPh>
    <rPh sb="5" eb="6">
      <t>ラン</t>
    </rPh>
    <phoneticPr fontId="4"/>
  </si>
  <si>
    <t>摘要
(確認資料)</t>
    <rPh sb="0" eb="2">
      <t>テキヨウ</t>
    </rPh>
    <rPh sb="4" eb="6">
      <t>カクニン</t>
    </rPh>
    <rPh sb="6" eb="8">
      <t>シリョウ</t>
    </rPh>
    <phoneticPr fontId="4"/>
  </si>
  <si>
    <t>確認日</t>
    <rPh sb="0" eb="2">
      <t>カクニン</t>
    </rPh>
    <rPh sb="2" eb="3">
      <t>ヒ</t>
    </rPh>
    <phoneticPr fontId="4"/>
  </si>
  <si>
    <t>確認方法</t>
    <rPh sb="0" eb="2">
      <t>カクニン</t>
    </rPh>
    <rPh sb="2" eb="4">
      <t>ホウホウ</t>
    </rPh>
    <phoneticPr fontId="4"/>
  </si>
  <si>
    <t>合格
数量</t>
    <rPh sb="0" eb="2">
      <t>ゴウカク</t>
    </rPh>
    <rPh sb="3" eb="5">
      <t>スウリョウ</t>
    </rPh>
    <phoneticPr fontId="4"/>
  </si>
  <si>
    <t>備考）</t>
    <rPh sb="0" eb="2">
      <t>ビコウ</t>
    </rPh>
    <phoneticPr fontId="4"/>
  </si>
  <si>
    <t>1 設計図書において、監督員の確認を受けて使用すべきものと、指定された工事材料を対象し、確認結果が良好の場合は、確認方法、実施年月日を記入する。</t>
    <rPh sb="44" eb="46">
      <t>カクニン</t>
    </rPh>
    <rPh sb="46" eb="48">
      <t>ケッカ</t>
    </rPh>
    <rPh sb="49" eb="51">
      <t>リョウコウ</t>
    </rPh>
    <rPh sb="52" eb="54">
      <t>バアイ</t>
    </rPh>
    <rPh sb="56" eb="58">
      <t>カクニン</t>
    </rPh>
    <rPh sb="58" eb="60">
      <t>ホウホウ</t>
    </rPh>
    <rPh sb="61" eb="63">
      <t>ジッシ</t>
    </rPh>
    <rPh sb="63" eb="66">
      <t>ネンガッピ</t>
    </rPh>
    <rPh sb="67" eb="69">
      <t>キニュウ</t>
    </rPh>
    <phoneticPr fontId="4"/>
  </si>
  <si>
    <t>　</t>
    <phoneticPr fontId="4"/>
  </si>
  <si>
    <t>2 確認方法欄は、監督員は、「臨場」、「机上」、施工管理業務により確認した場合は、「施工管理」と記入する。</t>
    <rPh sb="2" eb="4">
      <t>カクニン</t>
    </rPh>
    <rPh sb="4" eb="6">
      <t>ホウホウ</t>
    </rPh>
    <rPh sb="6" eb="7">
      <t>ラン</t>
    </rPh>
    <rPh sb="9" eb="12">
      <t>カントクイン</t>
    </rPh>
    <rPh sb="15" eb="17">
      <t>リンジョウ</t>
    </rPh>
    <rPh sb="20" eb="22">
      <t>キジョウ</t>
    </rPh>
    <rPh sb="24" eb="26">
      <t>セコウ</t>
    </rPh>
    <rPh sb="26" eb="28">
      <t>カンリ</t>
    </rPh>
    <rPh sb="28" eb="30">
      <t>ギョウム</t>
    </rPh>
    <rPh sb="33" eb="35">
      <t>カクニン</t>
    </rPh>
    <rPh sb="37" eb="39">
      <t>バアイ</t>
    </rPh>
    <rPh sb="48" eb="50">
      <t>キニュウ</t>
    </rPh>
    <phoneticPr fontId="4"/>
  </si>
  <si>
    <t>3 工事完了後、記載内容を確認のうえで、監督員は記名を行う。</t>
    <rPh sb="2" eb="4">
      <t>コウジ</t>
    </rPh>
    <rPh sb="4" eb="6">
      <t>カンリョウ</t>
    </rPh>
    <rPh sb="6" eb="7">
      <t>ゴ</t>
    </rPh>
    <rPh sb="8" eb="12">
      <t>キサイナイヨウ</t>
    </rPh>
    <rPh sb="13" eb="15">
      <t>カクニン</t>
    </rPh>
    <rPh sb="20" eb="23">
      <t>カントクイン</t>
    </rPh>
    <rPh sb="24" eb="26">
      <t>キメイ</t>
    </rPh>
    <rPh sb="27" eb="28">
      <t>オコナ</t>
    </rPh>
    <phoneticPr fontId="4"/>
  </si>
  <si>
    <t>上記について、実施しました。</t>
    <rPh sb="0" eb="2">
      <t>ジョウキ</t>
    </rPh>
    <rPh sb="7" eb="9">
      <t>ジッシ</t>
    </rPh>
    <phoneticPr fontId="4"/>
  </si>
  <si>
    <t>支　給　品　受　領　書</t>
  </si>
  <si>
    <t>氏　名</t>
  </si>
  <si>
    <t>品 名</t>
  </si>
  <si>
    <t>規 格</t>
  </si>
  <si>
    <t>単 位</t>
  </si>
  <si>
    <t>数 量</t>
  </si>
  <si>
    <t>摘 要</t>
  </si>
  <si>
    <t>支　給　品　精　算　書</t>
  </si>
  <si>
    <t>支給数量</t>
  </si>
  <si>
    <t>使用数量</t>
  </si>
  <si>
    <t>残数量</t>
  </si>
  <si>
    <t>上記の支給精算書は事実に相違ないことを証明する。</t>
  </si>
  <si>
    <t>監督員</t>
  </si>
  <si>
    <t>請負額(税込)</t>
    <rPh sb="0" eb="2">
      <t>ウケオイ</t>
    </rPh>
    <rPh sb="2" eb="3">
      <t>ガク</t>
    </rPh>
    <rPh sb="4" eb="6">
      <t>ゼイコ</t>
    </rPh>
    <phoneticPr fontId="7"/>
  </si>
  <si>
    <t>工事番号</t>
    <phoneticPr fontId="1"/>
  </si>
  <si>
    <t>工事名</t>
    <phoneticPr fontId="4"/>
  </si>
  <si>
    <t>工事場所</t>
    <phoneticPr fontId="4"/>
  </si>
  <si>
    <t>契約締結年月日</t>
    <phoneticPr fontId="4"/>
  </si>
  <si>
    <t>請負代金額</t>
    <phoneticPr fontId="4"/>
  </si>
  <si>
    <t>工期</t>
    <phoneticPr fontId="4"/>
  </si>
  <si>
    <t>金</t>
    <phoneticPr fontId="1"/>
  </si>
  <si>
    <t>自</t>
    <rPh sb="0" eb="1">
      <t>ジ</t>
    </rPh>
    <phoneticPr fontId="4"/>
  </si>
  <si>
    <t>至</t>
    <rPh sb="0" eb="1">
      <t>イタル</t>
    </rPh>
    <phoneticPr fontId="4"/>
  </si>
  <si>
    <t>住所</t>
    <phoneticPr fontId="4"/>
  </si>
  <si>
    <t>氏名</t>
    <phoneticPr fontId="4"/>
  </si>
  <si>
    <t>令和　　年　　月　　日</t>
    <rPh sb="0" eb="2">
      <t>レイワ</t>
    </rPh>
    <phoneticPr fontId="1"/>
  </si>
  <si>
    <t>＊＊工事価格計＊＊</t>
  </si>
  <si>
    <t>消費税相当額</t>
  </si>
  <si>
    <t>円）</t>
    <rPh sb="0" eb="1">
      <t>エン</t>
    </rPh>
    <phoneticPr fontId="4"/>
  </si>
  <si>
    <t>(工事価格のうち、現場労働者に関する健康保険、厚生年金保険及び雇用保険の法定事業主負担額)</t>
    <rPh sb="1" eb="3">
      <t>コウジ</t>
    </rPh>
    <rPh sb="3" eb="5">
      <t>カカク</t>
    </rPh>
    <rPh sb="9" eb="11">
      <t>ゲンバ</t>
    </rPh>
    <rPh sb="11" eb="13">
      <t>ロウドウ</t>
    </rPh>
    <rPh sb="13" eb="14">
      <t>シャ</t>
    </rPh>
    <rPh sb="15" eb="16">
      <t>カン</t>
    </rPh>
    <rPh sb="18" eb="20">
      <t>ケンコウ</t>
    </rPh>
    <rPh sb="20" eb="22">
      <t>ホケン</t>
    </rPh>
    <rPh sb="23" eb="25">
      <t>コウセイ</t>
    </rPh>
    <rPh sb="25" eb="27">
      <t>ネンキン</t>
    </rPh>
    <rPh sb="27" eb="29">
      <t>ホケン</t>
    </rPh>
    <rPh sb="29" eb="30">
      <t>オヨ</t>
    </rPh>
    <rPh sb="31" eb="33">
      <t>コヨウ</t>
    </rPh>
    <rPh sb="33" eb="35">
      <t>ホケン</t>
    </rPh>
    <rPh sb="36" eb="38">
      <t>ホウテイ</t>
    </rPh>
    <rPh sb="38" eb="41">
      <t>ジギョウヌシ</t>
    </rPh>
    <rPh sb="41" eb="43">
      <t>フタン</t>
    </rPh>
    <rPh sb="43" eb="44">
      <t>ガク</t>
    </rPh>
    <phoneticPr fontId="4"/>
  </si>
  <si>
    <t>数 量</t>
    <phoneticPr fontId="1"/>
  </si>
  <si>
    <t>住　所</t>
    <phoneticPr fontId="1"/>
  </si>
  <si>
    <t xml:space="preserve">請負者 </t>
    <phoneticPr fontId="1"/>
  </si>
  <si>
    <t>（名称及び代表者氏名)</t>
    <phoneticPr fontId="1"/>
  </si>
  <si>
    <t>　工事契約に基づく下記材料を受領しました。</t>
    <phoneticPr fontId="1"/>
  </si>
  <si>
    <t>　工事契約に基づく支給品について、下記のとおり精算しました。</t>
    <phoneticPr fontId="1"/>
  </si>
  <si>
    <t>現　　場　　発　　生　　品　　届</t>
  </si>
  <si>
    <t>請負者名</t>
  </si>
  <si>
    <t>現場代理人</t>
  </si>
  <si>
    <t>下記工事の現場発生品を届けます。</t>
  </si>
  <si>
    <t>（別紙）</t>
  </si>
  <si>
    <t>現　場　発　生　品　調　書</t>
  </si>
  <si>
    <t>名称</t>
  </si>
  <si>
    <t>長</t>
  </si>
  <si>
    <t>員数</t>
  </si>
  <si>
    <t>単数量</t>
  </si>
  <si>
    <t>合数量</t>
  </si>
  <si>
    <t>評価額</t>
  </si>
  <si>
    <t>単価</t>
  </si>
  <si>
    <t>金額</t>
  </si>
  <si>
    <t>工 事 名</t>
    <phoneticPr fontId="1"/>
  </si>
  <si>
    <t>路線等の名称</t>
    <phoneticPr fontId="1"/>
  </si>
  <si>
    <t>工 事 場 所</t>
    <phoneticPr fontId="1"/>
  </si>
  <si>
    <t>発生工種</t>
    <phoneticPr fontId="1"/>
  </si>
  <si>
    <t>現場発生品</t>
    <phoneticPr fontId="1"/>
  </si>
  <si>
    <t>別紙調書のとおり</t>
    <phoneticPr fontId="1"/>
  </si>
  <si>
    <t>巾
径末口
厚</t>
    <phoneticPr fontId="1"/>
  </si>
  <si>
    <t>一宮市公共工事請負契約約款第19条第1項に基づき通知します。</t>
    <phoneticPr fontId="1"/>
  </si>
  <si>
    <t>通知事項等：別紙「通知事項等」のとおり</t>
    <phoneticPr fontId="1"/>
  </si>
  <si>
    <t>一宮市公共工事請負契約約款第19条第3項に基づき通知します。</t>
    <phoneticPr fontId="1"/>
  </si>
  <si>
    <t>様式「通知事項等」</t>
  </si>
  <si>
    <t>確認通知事項【発注者】（B）</t>
  </si>
  <si>
    <t>備考</t>
  </si>
  <si>
    <t>Ⅰ工法関係</t>
  </si>
  <si>
    <t>Ⅱ工程関係</t>
  </si>
  <si>
    <t>Ⅲ用地関係</t>
  </si>
  <si>
    <t>Ⅳ安全対策</t>
  </si>
  <si>
    <t>工事施工関係</t>
    <phoneticPr fontId="1"/>
  </si>
  <si>
    <t>設計図書</t>
    <phoneticPr fontId="1"/>
  </si>
  <si>
    <t>確認請求通知事項【請負者】（A）</t>
    <phoneticPr fontId="1"/>
  </si>
  <si>
    <t>工 事 記 録</t>
  </si>
  <si>
    <t>工　　事　　記　　録</t>
  </si>
  <si>
    <t>天候</t>
  </si>
  <si>
    <t>日</t>
    <rPh sb="0" eb="1">
      <t>ヒ</t>
    </rPh>
    <phoneticPr fontId="1"/>
  </si>
  <si>
    <t>月</t>
    <phoneticPr fontId="1"/>
  </si>
  <si>
    <t>備考 　具体的な作業内容の他に、安全活動として日々行うものは除き、定期的（月１回など）
　　　に行うもの、及び工事への影響が大きな事項として、変更通知、変更契約、工期変更（条
　　　件変更確認請求通知などは変更に対する経過書類であるため記載不要）を記載する。</t>
    <phoneticPr fontId="1"/>
  </si>
  <si>
    <t>作 　業　 内　 容</t>
    <phoneticPr fontId="1"/>
  </si>
  <si>
    <t>マ　ニ　フ　ェ　ス　ト　管　理　台　帳</t>
    <rPh sb="12" eb="13">
      <t>カン</t>
    </rPh>
    <rPh sb="14" eb="15">
      <t>リ</t>
    </rPh>
    <rPh sb="16" eb="17">
      <t>ダイ</t>
    </rPh>
    <rPh sb="18" eb="19">
      <t>トバリ</t>
    </rPh>
    <phoneticPr fontId="7"/>
  </si>
  <si>
    <t>路線名：</t>
    <rPh sb="0" eb="3">
      <t>ロセンメイ</t>
    </rPh>
    <phoneticPr fontId="7"/>
  </si>
  <si>
    <t>＊産業廃棄物種類欄は当該工事で発生しない部分を抹消した書式とすることができる。</t>
    <phoneticPr fontId="7"/>
  </si>
  <si>
    <t>整理
番号</t>
    <rPh sb="0" eb="2">
      <t>セイリ</t>
    </rPh>
    <rPh sb="3" eb="5">
      <t>バンゴウ</t>
    </rPh>
    <phoneticPr fontId="7"/>
  </si>
  <si>
    <t>マニフェスト交付番号</t>
    <rPh sb="6" eb="8">
      <t>コウフ</t>
    </rPh>
    <rPh sb="8" eb="10">
      <t>バンゴウ</t>
    </rPh>
    <phoneticPr fontId="7"/>
  </si>
  <si>
    <t>収集運搬業者</t>
    <rPh sb="0" eb="2">
      <t>シュウシュウ</t>
    </rPh>
    <rPh sb="2" eb="4">
      <t>ウンパン</t>
    </rPh>
    <rPh sb="4" eb="6">
      <t>ギョウシャ</t>
    </rPh>
    <phoneticPr fontId="7"/>
  </si>
  <si>
    <t>処分会社</t>
    <rPh sb="0" eb="2">
      <t>ショブン</t>
    </rPh>
    <rPh sb="2" eb="4">
      <t>カイシャ</t>
    </rPh>
    <phoneticPr fontId="7"/>
  </si>
  <si>
    <t>安定型・管理型産業廃棄物</t>
    <rPh sb="0" eb="3">
      <t>アンテイガタ</t>
    </rPh>
    <rPh sb="4" eb="7">
      <t>カンリガタ</t>
    </rPh>
    <rPh sb="7" eb="9">
      <t>サンギョウ</t>
    </rPh>
    <rPh sb="9" eb="12">
      <t>ハイキブツ</t>
    </rPh>
    <phoneticPr fontId="7"/>
  </si>
  <si>
    <t>特別管理廃棄物</t>
    <rPh sb="0" eb="2">
      <t>トクベツ</t>
    </rPh>
    <rPh sb="2" eb="4">
      <t>カンリ</t>
    </rPh>
    <rPh sb="4" eb="7">
      <t>ハイキブツ</t>
    </rPh>
    <phoneticPr fontId="7"/>
  </si>
  <si>
    <t>備　考</t>
    <rPh sb="0" eb="1">
      <t>ソナエ</t>
    </rPh>
    <rPh sb="2" eb="3">
      <t>コウ</t>
    </rPh>
    <phoneticPr fontId="7"/>
  </si>
  <si>
    <t>コンクリート塊</t>
    <rPh sb="6" eb="7">
      <t>カイ</t>
    </rPh>
    <phoneticPr fontId="7"/>
  </si>
  <si>
    <t>アスファルト塊</t>
    <rPh sb="6" eb="7">
      <t>カイ</t>
    </rPh>
    <phoneticPr fontId="7"/>
  </si>
  <si>
    <t>建設発生木材</t>
    <rPh sb="0" eb="2">
      <t>ケンセツ</t>
    </rPh>
    <rPh sb="2" eb="4">
      <t>ハッセイ</t>
    </rPh>
    <rPh sb="4" eb="6">
      <t>モクザイ</t>
    </rPh>
    <phoneticPr fontId="7"/>
  </si>
  <si>
    <t>紙くず</t>
    <rPh sb="0" eb="1">
      <t>カミ</t>
    </rPh>
    <phoneticPr fontId="7"/>
  </si>
  <si>
    <t>繊維くず</t>
    <rPh sb="0" eb="2">
      <t>センイ</t>
    </rPh>
    <phoneticPr fontId="7"/>
  </si>
  <si>
    <t>建設泥土(汚泥)</t>
    <rPh sb="0" eb="2">
      <t>ケンセツ</t>
    </rPh>
    <rPh sb="2" eb="4">
      <t>デイド</t>
    </rPh>
    <rPh sb="5" eb="7">
      <t>オデイ</t>
    </rPh>
    <phoneticPr fontId="7"/>
  </si>
  <si>
    <t>廃プラスチック類</t>
    <rPh sb="0" eb="1">
      <t>ハイ</t>
    </rPh>
    <rPh sb="7" eb="8">
      <t>ルイ</t>
    </rPh>
    <phoneticPr fontId="7"/>
  </si>
  <si>
    <t>金属くず</t>
    <rPh sb="0" eb="2">
      <t>キンゾク</t>
    </rPh>
    <phoneticPr fontId="7"/>
  </si>
  <si>
    <t>ガラス・陶磁器くず</t>
    <rPh sb="4" eb="7">
      <t>トウジキ</t>
    </rPh>
    <phoneticPr fontId="7"/>
  </si>
  <si>
    <t>建設混合廃棄物(安定型・管理型)</t>
    <rPh sb="0" eb="2">
      <t>ケンセツ</t>
    </rPh>
    <rPh sb="2" eb="4">
      <t>コンゴウ</t>
    </rPh>
    <rPh sb="4" eb="6">
      <t>ハイキ</t>
    </rPh>
    <rPh sb="6" eb="7">
      <t>ブツ</t>
    </rPh>
    <rPh sb="8" eb="11">
      <t>アンテイガタ</t>
    </rPh>
    <rPh sb="12" eb="15">
      <t>カンリガタ</t>
    </rPh>
    <phoneticPr fontId="7"/>
  </si>
  <si>
    <t>その他産業廃棄物</t>
    <rPh sb="2" eb="3">
      <t>タ</t>
    </rPh>
    <rPh sb="3" eb="5">
      <t>サンギョウ</t>
    </rPh>
    <rPh sb="5" eb="8">
      <t>ハイキブツ</t>
    </rPh>
    <phoneticPr fontId="7"/>
  </si>
  <si>
    <t>アスベスト</t>
    <phoneticPr fontId="7"/>
  </si>
  <si>
    <t>№１</t>
    <phoneticPr fontId="7"/>
  </si>
  <si>
    <t>№２</t>
  </si>
  <si>
    <t>№３</t>
  </si>
  <si>
    <t>№４</t>
  </si>
  <si>
    <t>№５</t>
  </si>
  <si>
    <t>№６</t>
  </si>
  <si>
    <t>№７</t>
  </si>
  <si>
    <t>№８</t>
  </si>
  <si>
    <t>№９</t>
  </si>
  <si>
    <t>合計</t>
    <rPh sb="0" eb="2">
      <t>ゴウケイ</t>
    </rPh>
    <phoneticPr fontId="7"/>
  </si>
  <si>
    <t>－</t>
    <phoneticPr fontId="7"/>
  </si>
  <si>
    <t>－</t>
    <phoneticPr fontId="7"/>
  </si>
  <si>
    <t>－</t>
    <phoneticPr fontId="7"/>
  </si>
  <si>
    <r>
      <t>設計図書に記載の</t>
    </r>
    <r>
      <rPr>
        <sz val="11"/>
        <color theme="1"/>
        <rFont val="ＭＳ 明朝"/>
        <family val="1"/>
        <charset val="128"/>
      </rPr>
      <t>設計処理量</t>
    </r>
    <rPh sb="8" eb="10">
      <t>セッケイ</t>
    </rPh>
    <rPh sb="10" eb="13">
      <t>ショリリョウ</t>
    </rPh>
    <phoneticPr fontId="7"/>
  </si>
  <si>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</si>
  <si>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</si>
  <si>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</si>
  <si>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</si>
  <si>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</si>
  <si>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</si>
  <si>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</si>
  <si>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</si>
  <si>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</si>
  <si>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</si>
  <si>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</si>
  <si>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</si>
  <si>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</si>
  <si>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</si>
  <si>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</si>
  <si>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</si>
  <si>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</si>
  <si>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</si>
  <si>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</si>
  <si>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</si>
  <si>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</si>
  <si>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工事名：</t>
    <phoneticPr fontId="1"/>
  </si>
  <si>
    <t>廃アルカリ
(pH12.5以上)</t>
    <rPh sb="0" eb="1">
      <t>ハイ</t>
    </rPh>
    <rPh sb="13" eb="15">
      <t>イジョウ</t>
    </rPh>
    <phoneticPr fontId="7"/>
  </si>
  <si>
    <t>廃酸
(pH2以下)</t>
    <rPh sb="0" eb="1">
      <t>ハイ</t>
    </rPh>
    <rPh sb="1" eb="2">
      <t>サン</t>
    </rPh>
    <rPh sb="7" eb="9">
      <t>イカ</t>
    </rPh>
    <phoneticPr fontId="7"/>
  </si>
  <si>
    <t>揮発油・灯油
・軽油</t>
    <rPh sb="0" eb="3">
      <t>キハツユ</t>
    </rPh>
    <rPh sb="4" eb="6">
      <t>トウユ</t>
    </rPh>
    <rPh sb="8" eb="10">
      <t>ケイユ</t>
    </rPh>
    <phoneticPr fontId="7"/>
  </si>
  <si>
    <t>建設廃棄物処理集計表</t>
    <rPh sb="0" eb="2">
      <t>ケンセツ</t>
    </rPh>
    <rPh sb="2" eb="5">
      <t>ハイキブツ</t>
    </rPh>
    <rPh sb="5" eb="7">
      <t>ショリ</t>
    </rPh>
    <rPh sb="7" eb="9">
      <t>シュウケイ</t>
    </rPh>
    <rPh sb="9" eb="10">
      <t>オモテ</t>
    </rPh>
    <phoneticPr fontId="7"/>
  </si>
  <si>
    <t>≪参考様式≫</t>
    <rPh sb="1" eb="3">
      <t>サンコウ</t>
    </rPh>
    <rPh sb="3" eb="5">
      <t>ヨウシキ</t>
    </rPh>
    <phoneticPr fontId="7"/>
  </si>
  <si>
    <t>工事名：</t>
    <phoneticPr fontId="7"/>
  </si>
  <si>
    <t>月日</t>
    <rPh sb="0" eb="1">
      <t>ツキ</t>
    </rPh>
    <rPh sb="1" eb="2">
      <t>ヒ</t>
    </rPh>
    <phoneticPr fontId="7"/>
  </si>
  <si>
    <t>伝票番号</t>
    <rPh sb="0" eb="2">
      <t>デンピョウ</t>
    </rPh>
    <rPh sb="2" eb="4">
      <t>バンゴウ</t>
    </rPh>
    <phoneticPr fontId="7"/>
  </si>
  <si>
    <t>車両番号</t>
    <rPh sb="0" eb="2">
      <t>シャリョウ</t>
    </rPh>
    <rPh sb="2" eb="4">
      <t>バンゴウ</t>
    </rPh>
    <phoneticPr fontId="7"/>
  </si>
  <si>
    <t>重量(ｔ)</t>
    <rPh sb="0" eb="2">
      <t>ジュウリョウ</t>
    </rPh>
    <phoneticPr fontId="7"/>
  </si>
  <si>
    <t>№１</t>
    <phoneticPr fontId="7"/>
  </si>
  <si>
    <t>t</t>
    <phoneticPr fontId="1"/>
  </si>
  <si>
    <t>№10</t>
    <phoneticPr fontId="1"/>
  </si>
  <si>
    <t>№11</t>
    <phoneticPr fontId="1"/>
  </si>
  <si>
    <t>№12</t>
    <phoneticPr fontId="1"/>
  </si>
  <si>
    <t>№14</t>
    <phoneticPr fontId="1"/>
  </si>
  <si>
    <t>№15</t>
    <phoneticPr fontId="1"/>
  </si>
  <si>
    <t>№16</t>
    <phoneticPr fontId="1"/>
  </si>
  <si>
    <t>№18</t>
    <phoneticPr fontId="1"/>
  </si>
  <si>
    <t>№19</t>
    <phoneticPr fontId="1"/>
  </si>
  <si>
    <t>№22</t>
    <phoneticPr fontId="1"/>
  </si>
  <si>
    <t>№23</t>
    <phoneticPr fontId="1"/>
  </si>
  <si>
    <t>№24</t>
    <phoneticPr fontId="1"/>
  </si>
  <si>
    <t>№25</t>
    <phoneticPr fontId="1"/>
  </si>
  <si>
    <t>№26</t>
    <phoneticPr fontId="1"/>
  </si>
  <si>
    <t>№27</t>
    <phoneticPr fontId="1"/>
  </si>
  <si>
    <t>№30</t>
    <phoneticPr fontId="1"/>
  </si>
  <si>
    <t>代表者名</t>
    <rPh sb="0" eb="3">
      <t>ダイヒョウシャ</t>
    </rPh>
    <rPh sb="3" eb="4">
      <t>メイ</t>
    </rPh>
    <phoneticPr fontId="1"/>
  </si>
  <si>
    <t>会社TEL</t>
    <rPh sb="0" eb="2">
      <t>カイシャ</t>
    </rPh>
    <phoneticPr fontId="1"/>
  </si>
  <si>
    <t>△△△△建設株式会社</t>
    <phoneticPr fontId="1"/>
  </si>
  <si>
    <t>一宮市尾西町木曽川1-1-1</t>
    <rPh sb="0" eb="3">
      <t>イチノミヤシ</t>
    </rPh>
    <rPh sb="3" eb="5">
      <t>ビサイ</t>
    </rPh>
    <rPh sb="5" eb="6">
      <t>チョウ</t>
    </rPh>
    <rPh sb="6" eb="9">
      <t>キソガワ</t>
    </rPh>
    <phoneticPr fontId="1"/>
  </si>
  <si>
    <t>代表取締役　○○　××</t>
    <rPh sb="0" eb="2">
      <t>ダイヒョウ</t>
    </rPh>
    <rPh sb="2" eb="5">
      <t>トリシマリヤク</t>
    </rPh>
    <phoneticPr fontId="1"/>
  </si>
  <si>
    <t>建設業1</t>
    <rPh sb="0" eb="3">
      <t>ケンセツギョウ</t>
    </rPh>
    <phoneticPr fontId="1"/>
  </si>
  <si>
    <t>建設業2</t>
    <rPh sb="0" eb="3">
      <t>ケンセツギョウ</t>
    </rPh>
    <phoneticPr fontId="1"/>
  </si>
  <si>
    <t>建設業3</t>
    <rPh sb="0" eb="3">
      <t>ケンセツギョウ</t>
    </rPh>
    <phoneticPr fontId="1"/>
  </si>
  <si>
    <t>建設業4</t>
    <rPh sb="0" eb="3">
      <t>ケンセツギョウ</t>
    </rPh>
    <phoneticPr fontId="1"/>
  </si>
  <si>
    <t>許可(更新)年月日</t>
    <rPh sb="0" eb="2">
      <t>キョカ</t>
    </rPh>
    <rPh sb="3" eb="5">
      <t>コウシン</t>
    </rPh>
    <rPh sb="6" eb="9">
      <t>ネンガッピ</t>
    </rPh>
    <phoneticPr fontId="7"/>
  </si>
  <si>
    <t>第50231号</t>
    <rPh sb="0" eb="1">
      <t>ダイ</t>
    </rPh>
    <rPh sb="6" eb="7">
      <t>ゴウ</t>
    </rPh>
    <phoneticPr fontId="1"/>
  </si>
  <si>
    <t>健康保険等の加入状況</t>
    <rPh sb="0" eb="2">
      <t>ケンコウ</t>
    </rPh>
    <rPh sb="2" eb="4">
      <t>ホケン</t>
    </rPh>
    <rPh sb="4" eb="5">
      <t>トウ</t>
    </rPh>
    <rPh sb="6" eb="8">
      <t>カニュウ</t>
    </rPh>
    <rPh sb="8" eb="10">
      <t>ジョウキョウ</t>
    </rPh>
    <phoneticPr fontId="8"/>
  </si>
  <si>
    <t>保険加入
の有無</t>
  </si>
  <si>
    <t>健康保険</t>
    <rPh sb="0" eb="2">
      <t>ケンコウ</t>
    </rPh>
    <rPh sb="2" eb="4">
      <t>ホケン</t>
    </rPh>
    <phoneticPr fontId="8"/>
  </si>
  <si>
    <t>厚生年金保険</t>
    <rPh sb="0" eb="2">
      <t>コウセイ</t>
    </rPh>
    <rPh sb="2" eb="4">
      <t>ネンキン</t>
    </rPh>
    <rPh sb="4" eb="6">
      <t>ホケン</t>
    </rPh>
    <phoneticPr fontId="8"/>
  </si>
  <si>
    <t>雇用保険</t>
    <rPh sb="0" eb="2">
      <t>コヨウ</t>
    </rPh>
    <rPh sb="2" eb="4">
      <t>ホケン</t>
    </rPh>
    <phoneticPr fontId="8"/>
  </si>
  <si>
    <t>事業所
整理記
号等</t>
    <rPh sb="0" eb="3">
      <t>ジギョウショ</t>
    </rPh>
    <rPh sb="4" eb="6">
      <t>セイリ</t>
    </rPh>
    <rPh sb="6" eb="7">
      <t>キ</t>
    </rPh>
    <rPh sb="8" eb="9">
      <t>ゴウ</t>
    </rPh>
    <rPh sb="9" eb="10">
      <t>トウ</t>
    </rPh>
    <phoneticPr fontId="8"/>
  </si>
  <si>
    <t>区分</t>
    <rPh sb="0" eb="2">
      <t>クブン</t>
    </rPh>
    <phoneticPr fontId="8"/>
  </si>
  <si>
    <t>元請契約</t>
    <rPh sb="0" eb="2">
      <t>モトウケ</t>
    </rPh>
    <rPh sb="2" eb="4">
      <t>ケイヤク</t>
    </rPh>
    <phoneticPr fontId="8"/>
  </si>
  <si>
    <t>営業所の名称</t>
  </si>
  <si>
    <t>一号特定技能外国人の従事状況(有無)</t>
    <rPh sb="0" eb="2">
      <t>イチゴウ</t>
    </rPh>
    <rPh sb="2" eb="4">
      <t>トクテイ</t>
    </rPh>
    <rPh sb="4" eb="6">
      <t>ギノウ</t>
    </rPh>
    <rPh sb="6" eb="8">
      <t>ガイコク</t>
    </rPh>
    <rPh sb="8" eb="9">
      <t>ジン</t>
    </rPh>
    <rPh sb="10" eb="12">
      <t>ジュウジ</t>
    </rPh>
    <rPh sb="12" eb="14">
      <t>ジョウキョウ</t>
    </rPh>
    <rPh sb="15" eb="17">
      <t>ウム</t>
    </rPh>
    <phoneticPr fontId="8"/>
  </si>
  <si>
    <t>外国人建設就労者の従事状況(有無)</t>
    <rPh sb="0" eb="2">
      <t>ガイコク</t>
    </rPh>
    <rPh sb="2" eb="3">
      <t>ジン</t>
    </rPh>
    <rPh sb="3" eb="5">
      <t>ケンセツ</t>
    </rPh>
    <rPh sb="5" eb="7">
      <t>シュウロウ</t>
    </rPh>
    <rPh sb="7" eb="8">
      <t>シャ</t>
    </rPh>
    <rPh sb="9" eb="11">
      <t>ジュウジ</t>
    </rPh>
    <rPh sb="11" eb="13">
      <t>ジョウキョウ</t>
    </rPh>
    <rPh sb="14" eb="16">
      <t>ウム</t>
    </rPh>
    <phoneticPr fontId="8"/>
  </si>
  <si>
    <t>外国人技能実習生の従事状況(有無)</t>
    <rPh sb="0" eb="2">
      <t>ガイコク</t>
    </rPh>
    <rPh sb="2" eb="3">
      <t>ジン</t>
    </rPh>
    <rPh sb="3" eb="5">
      <t>ギノウ</t>
    </rPh>
    <rPh sb="5" eb="8">
      <t>ジッシュウセイ</t>
    </rPh>
    <rPh sb="9" eb="11">
      <t>ジュウジ</t>
    </rPh>
    <rPh sb="11" eb="13">
      <t>ジョウキョウ</t>
    </rPh>
    <rPh sb="14" eb="16">
      <t>ウム</t>
    </rPh>
    <phoneticPr fontId="8"/>
  </si>
  <si>
    <t>単位：㎥又はｔを明記</t>
    <rPh sb="0" eb="2">
      <t>タンイ</t>
    </rPh>
    <rPh sb="4" eb="5">
      <t>マタ</t>
    </rPh>
    <rPh sb="8" eb="10">
      <t>メイキ</t>
    </rPh>
    <phoneticPr fontId="7"/>
  </si>
  <si>
    <t>ｔ</t>
  </si>
  <si>
    <t>ｔ</t>
    <phoneticPr fontId="1"/>
  </si>
  <si>
    <t>土、と・土、管、機器設、水施工事業</t>
    <phoneticPr fontId="1"/>
  </si>
  <si>
    <t>会社名</t>
    <rPh sb="0" eb="2">
      <t>カイシャ</t>
    </rPh>
    <rPh sb="2" eb="3">
      <t>メイ</t>
    </rPh>
    <phoneticPr fontId="1"/>
  </si>
  <si>
    <t>生年月日</t>
    <rPh sb="0" eb="2">
      <t>セイネン</t>
    </rPh>
    <rPh sb="2" eb="4">
      <t>ガッピ</t>
    </rPh>
    <phoneticPr fontId="1"/>
  </si>
  <si>
    <t>郵便番号</t>
    <rPh sb="0" eb="2">
      <t>ユウビン</t>
    </rPh>
    <rPh sb="2" eb="4">
      <t>バンゴウ</t>
    </rPh>
    <phoneticPr fontId="1"/>
  </si>
  <si>
    <t>〒491-0001</t>
    <phoneticPr fontId="1"/>
  </si>
  <si>
    <t>(0586)11-1234</t>
    <phoneticPr fontId="1"/>
  </si>
  <si>
    <t>コリンズ入力システム</t>
    <phoneticPr fontId="1"/>
  </si>
  <si>
    <t>請負額総計(税込)</t>
    <rPh sb="0" eb="2">
      <t>ウケオイ</t>
    </rPh>
    <rPh sb="2" eb="3">
      <t>ガク</t>
    </rPh>
    <rPh sb="3" eb="5">
      <t>ソウケイ</t>
    </rPh>
    <rPh sb="6" eb="8">
      <t>ゼイコ</t>
    </rPh>
    <phoneticPr fontId="7"/>
  </si>
  <si>
    <t>金額　　(単位：円)</t>
    <rPh sb="0" eb="2">
      <t>キンガク</t>
    </rPh>
    <rPh sb="5" eb="7">
      <t>タンイ</t>
    </rPh>
    <rPh sb="8" eb="9">
      <t>エン</t>
    </rPh>
    <phoneticPr fontId="4"/>
  </si>
  <si>
    <t>発注者</t>
    <rPh sb="0" eb="3">
      <t>ハッチュウシャ</t>
    </rPh>
    <phoneticPr fontId="1"/>
  </si>
  <si>
    <t>都計第</t>
    <rPh sb="2" eb="3">
      <t>ダイ</t>
    </rPh>
    <phoneticPr fontId="3"/>
  </si>
  <si>
    <t>区画第</t>
    <rPh sb="0" eb="2">
      <t>クカク</t>
    </rPh>
    <rPh sb="2" eb="3">
      <t>ダイ</t>
    </rPh>
    <phoneticPr fontId="3"/>
  </si>
  <si>
    <t>公緑第</t>
    <rPh sb="2" eb="3">
      <t>ダイ</t>
    </rPh>
    <phoneticPr fontId="3"/>
  </si>
  <si>
    <t>交通第</t>
    <rPh sb="0" eb="2">
      <t>コウツウ</t>
    </rPh>
    <rPh sb="2" eb="3">
      <t>ダイ</t>
    </rPh>
    <phoneticPr fontId="3"/>
  </si>
  <si>
    <t>維持第</t>
    <rPh sb="2" eb="3">
      <t>ダイ</t>
    </rPh>
    <phoneticPr fontId="3"/>
  </si>
  <si>
    <t>道路第</t>
    <rPh sb="2" eb="3">
      <t>ダイ</t>
    </rPh>
    <phoneticPr fontId="3"/>
  </si>
  <si>
    <t>治水第</t>
    <rPh sb="2" eb="3">
      <t>ダイ</t>
    </rPh>
    <phoneticPr fontId="3"/>
  </si>
  <si>
    <t>道水第</t>
    <rPh sb="0" eb="1">
      <t>ドウ</t>
    </rPh>
    <rPh sb="1" eb="2">
      <t>スイ</t>
    </rPh>
    <rPh sb="2" eb="3">
      <t>ダイ</t>
    </rPh>
    <phoneticPr fontId="3"/>
  </si>
  <si>
    <t>公建第</t>
    <rPh sb="2" eb="3">
      <t>ダイ</t>
    </rPh>
    <phoneticPr fontId="3"/>
  </si>
  <si>
    <t>住政第</t>
    <rPh sb="2" eb="3">
      <t>ダイ</t>
    </rPh>
    <phoneticPr fontId="3"/>
  </si>
  <si>
    <t>環施第</t>
    <rPh sb="2" eb="3">
      <t>ダイ</t>
    </rPh>
    <phoneticPr fontId="3"/>
  </si>
  <si>
    <t>号</t>
    <rPh sb="0" eb="1">
      <t>ゴウ</t>
    </rPh>
    <phoneticPr fontId="1"/>
  </si>
  <si>
    <t>担当課</t>
    <rPh sb="0" eb="2">
      <t>タントウ</t>
    </rPh>
    <rPh sb="2" eb="3">
      <t>カ</t>
    </rPh>
    <phoneticPr fontId="1"/>
  </si>
  <si>
    <t>都市計画課</t>
    <rPh sb="0" eb="2">
      <t>トシ</t>
    </rPh>
    <rPh sb="2" eb="4">
      <t>ケイカク</t>
    </rPh>
    <rPh sb="4" eb="5">
      <t>カ</t>
    </rPh>
    <phoneticPr fontId="3"/>
  </si>
  <si>
    <t>区画整理課</t>
    <rPh sb="0" eb="2">
      <t>クカク</t>
    </rPh>
    <rPh sb="2" eb="4">
      <t>セイリ</t>
    </rPh>
    <rPh sb="4" eb="5">
      <t>カ</t>
    </rPh>
    <phoneticPr fontId="3"/>
  </si>
  <si>
    <t>公園緑地課</t>
    <rPh sb="0" eb="2">
      <t>コウエン</t>
    </rPh>
    <rPh sb="2" eb="4">
      <t>リョクチ</t>
    </rPh>
    <rPh sb="4" eb="5">
      <t>カ</t>
    </rPh>
    <phoneticPr fontId="3"/>
  </si>
  <si>
    <t>地域交通課</t>
    <rPh sb="0" eb="2">
      <t>チイキ</t>
    </rPh>
    <rPh sb="2" eb="5">
      <t>コウツウカ</t>
    </rPh>
    <phoneticPr fontId="3"/>
  </si>
  <si>
    <t>維持課</t>
  </si>
  <si>
    <t>道路課</t>
  </si>
  <si>
    <t>治水課</t>
  </si>
  <si>
    <t>道水路管理課</t>
    <rPh sb="0" eb="1">
      <t>ミチ</t>
    </rPh>
    <rPh sb="1" eb="3">
      <t>スイロ</t>
    </rPh>
    <rPh sb="3" eb="6">
      <t>カンリカ</t>
    </rPh>
    <rPh sb="5" eb="6">
      <t>カ</t>
    </rPh>
    <phoneticPr fontId="3"/>
  </si>
  <si>
    <t>公共建築課</t>
  </si>
  <si>
    <t>住宅政策課</t>
  </si>
  <si>
    <t>施設管理課</t>
  </si>
  <si>
    <t>まちづくり部</t>
    <rPh sb="5" eb="6">
      <t>ブ</t>
    </rPh>
    <phoneticPr fontId="3"/>
  </si>
  <si>
    <t>建設部</t>
    <rPh sb="0" eb="2">
      <t>ケンセツ</t>
    </rPh>
    <rPh sb="2" eb="3">
      <t>ブ</t>
    </rPh>
    <phoneticPr fontId="3"/>
  </si>
  <si>
    <t>環境部</t>
    <rPh sb="0" eb="2">
      <t>カンキョウ</t>
    </rPh>
    <rPh sb="2" eb="3">
      <t>ブ</t>
    </rPh>
    <phoneticPr fontId="3"/>
  </si>
  <si>
    <t>建築部</t>
    <rPh sb="0" eb="2">
      <t>ケンチク</t>
    </rPh>
    <rPh sb="2" eb="3">
      <t>ブ</t>
    </rPh>
    <phoneticPr fontId="3"/>
  </si>
  <si>
    <t>担当部</t>
    <rPh sb="0" eb="2">
      <t>タントウ</t>
    </rPh>
    <rPh sb="2" eb="3">
      <t>ブ</t>
    </rPh>
    <phoneticPr fontId="1"/>
  </si>
  <si>
    <t>契約締結日</t>
    <rPh sb="0" eb="2">
      <t>ケイヤク</t>
    </rPh>
    <rPh sb="2" eb="4">
      <t>テイケツ</t>
    </rPh>
    <rPh sb="4" eb="5">
      <t>ヒ</t>
    </rPh>
    <phoneticPr fontId="1"/>
  </si>
  <si>
    <t>工期　自</t>
    <rPh sb="0" eb="2">
      <t>コウキ</t>
    </rPh>
    <rPh sb="3" eb="4">
      <t>ジ</t>
    </rPh>
    <phoneticPr fontId="1"/>
  </si>
  <si>
    <t>当初請負額</t>
    <rPh sb="0" eb="2">
      <t>トウショ</t>
    </rPh>
    <rPh sb="2" eb="4">
      <t>ウケオイ</t>
    </rPh>
    <rPh sb="4" eb="5">
      <t>ガク</t>
    </rPh>
    <phoneticPr fontId="1"/>
  </si>
  <si>
    <t>最終請負額</t>
    <rPh sb="0" eb="2">
      <t>サイシュウ</t>
    </rPh>
    <rPh sb="2" eb="4">
      <t>ウケオイ</t>
    </rPh>
    <rPh sb="4" eb="5">
      <t>ガク</t>
    </rPh>
    <phoneticPr fontId="1"/>
  </si>
  <si>
    <t>当初工期至</t>
    <rPh sb="0" eb="2">
      <t>トウショ</t>
    </rPh>
    <rPh sb="2" eb="4">
      <t>コウキ</t>
    </rPh>
    <rPh sb="4" eb="5">
      <t>イタル</t>
    </rPh>
    <phoneticPr fontId="1"/>
  </si>
  <si>
    <t>主任技術者</t>
    <rPh sb="0" eb="2">
      <t>シュニン</t>
    </rPh>
    <rPh sb="2" eb="5">
      <t>ギジュツシャ</t>
    </rPh>
    <phoneticPr fontId="1"/>
  </si>
  <si>
    <t>監理技術者</t>
    <rPh sb="0" eb="2">
      <t>カンリ</t>
    </rPh>
    <rPh sb="2" eb="5">
      <t>ギジュツシャ</t>
    </rPh>
    <phoneticPr fontId="1"/>
  </si>
  <si>
    <t>監理技術者補佐</t>
    <rPh sb="0" eb="2">
      <t>カンリ</t>
    </rPh>
    <rPh sb="2" eb="5">
      <t>ギジュツシャ</t>
    </rPh>
    <rPh sb="5" eb="7">
      <t>ホサ</t>
    </rPh>
    <phoneticPr fontId="1"/>
  </si>
  <si>
    <t>契約年度</t>
    <rPh sb="0" eb="2">
      <t>ケイヤク</t>
    </rPh>
    <rPh sb="2" eb="4">
      <t>ネンド</t>
    </rPh>
    <phoneticPr fontId="1"/>
  </si>
  <si>
    <t>夜間TEL</t>
    <rPh sb="0" eb="2">
      <t>ヤカン</t>
    </rPh>
    <phoneticPr fontId="1"/>
  </si>
  <si>
    <t>○○　××</t>
  </si>
  <si>
    <t>電話</t>
    <rPh sb="0" eb="2">
      <t>デンワ</t>
    </rPh>
    <phoneticPr fontId="7"/>
  </si>
  <si>
    <t>担当者</t>
    <rPh sb="0" eb="3">
      <t>タントウシャ</t>
    </rPh>
    <phoneticPr fontId="1"/>
  </si>
  <si>
    <t>路線等の名称</t>
    <phoneticPr fontId="1"/>
  </si>
  <si>
    <t>工事担当</t>
    <phoneticPr fontId="1"/>
  </si>
  <si>
    <t xml:space="preserve"> ○○○○</t>
    <phoneticPr fontId="1"/>
  </si>
  <si>
    <t>安全担当</t>
    <phoneticPr fontId="1"/>
  </si>
  <si>
    <t xml:space="preserve"> ○○○○</t>
    <phoneticPr fontId="1"/>
  </si>
  <si>
    <t>1次</t>
    <rPh sb="1" eb="2">
      <t>ジ</t>
    </rPh>
    <phoneticPr fontId="1"/>
  </si>
  <si>
    <t>2次</t>
    <rPh sb="1" eb="2">
      <t>ジ</t>
    </rPh>
    <phoneticPr fontId="1"/>
  </si>
  <si>
    <t>3次</t>
    <rPh sb="1" eb="2">
      <t>ジ</t>
    </rPh>
    <phoneticPr fontId="1"/>
  </si>
  <si>
    <t>4次</t>
    <rPh sb="1" eb="2">
      <t>ジ</t>
    </rPh>
    <phoneticPr fontId="1"/>
  </si>
  <si>
    <t>専任</t>
    <rPh sb="0" eb="2">
      <t>センニン</t>
    </rPh>
    <phoneticPr fontId="1"/>
  </si>
  <si>
    <t>非専任</t>
    <rPh sb="0" eb="1">
      <t>ヒ</t>
    </rPh>
    <rPh sb="1" eb="3">
      <t>センニン</t>
    </rPh>
    <phoneticPr fontId="1"/>
  </si>
  <si>
    <t>〒</t>
    <phoneticPr fontId="1"/>
  </si>
  <si>
    <t>□</t>
  </si>
  <si>
    <t>□</t>
    <phoneticPr fontId="1"/>
  </si>
  <si>
    <t>創意工夫</t>
    <phoneticPr fontId="1"/>
  </si>
  <si>
    <t>□</t>
    <phoneticPr fontId="1"/>
  </si>
  <si>
    <t>施工</t>
    <phoneticPr fontId="1"/>
  </si>
  <si>
    <t>新技術活用</t>
    <phoneticPr fontId="1"/>
  </si>
  <si>
    <t>品質</t>
    <phoneticPr fontId="1"/>
  </si>
  <si>
    <t>□</t>
    <phoneticPr fontId="1"/>
  </si>
  <si>
    <t>安全衛生</t>
    <phoneticPr fontId="1"/>
  </si>
  <si>
    <t>□</t>
    <phoneticPr fontId="1"/>
  </si>
  <si>
    <t>その他</t>
    <phoneticPr fontId="1"/>
  </si>
  <si>
    <t>地域への貢献、地域とのコミュニケーション等</t>
    <phoneticPr fontId="1"/>
  </si>
  <si>
    <t>その他</t>
    <phoneticPr fontId="1"/>
  </si>
  <si>
    <t>□</t>
    <phoneticPr fontId="1"/>
  </si>
  <si>
    <t>社会性等</t>
    <phoneticPr fontId="1"/>
  </si>
  <si>
    <t>□</t>
    <phoneticPr fontId="1"/>
  </si>
  <si>
    <t>地域社会や住民に対する貢献</t>
    <phoneticPr fontId="1"/>
  </si>
  <si>
    <t>自ら立案実施した創意工夫や技術力</t>
    <phoneticPr fontId="1"/>
  </si>
  <si>
    <t xml:space="preserve"> 1.施工に伴う器具・工具・装置等に関する工夫又は設備据付後の試運転調整に関する
　工夫</t>
    <phoneticPr fontId="1"/>
  </si>
  <si>
    <t xml:space="preserve"> 2.ｺﾝｸﾘｰﾄ二次製品などの代替材の利用に関する工夫</t>
    <phoneticPr fontId="1"/>
  </si>
  <si>
    <t xml:space="preserve"> 3.土工、地盤改良、橋梁架設、舗装、ｺﾝｸﾘｰﾄ打設等の施工に関する工夫</t>
    <phoneticPr fontId="1"/>
  </si>
  <si>
    <t xml:space="preserve"> 4.部材並びに機材等の運搬及び吊り方式などの施工方法に関する工夫</t>
    <phoneticPr fontId="1"/>
  </si>
  <si>
    <t xml:space="preserve"> 5.設備工事における加工や組立等又は、電気工事における配線や配管等に関する工夫</t>
    <phoneticPr fontId="1"/>
  </si>
  <si>
    <t xml:space="preserve"> 6.給排水工事や衛生設備工事等における配管又はポンプ類の凍結防止、配管のつなぎ
　等に関する工夫</t>
    <phoneticPr fontId="1"/>
  </si>
  <si>
    <t xml:space="preserve"> 7.照明などの視界の確保に関する工夫</t>
    <phoneticPr fontId="1"/>
  </si>
  <si>
    <t xml:space="preserve"> 8.仮排水、仮道路、迂回路等の計画的な施工に関する工夫</t>
    <phoneticPr fontId="1"/>
  </si>
  <si>
    <t xml:space="preserve"> 9.運搬車両、施工機械等に関する工夫</t>
    <phoneticPr fontId="1"/>
  </si>
  <si>
    <t xml:space="preserve"> 2.定期的な広報紙や現場見学会等の実施</t>
    <phoneticPr fontId="1"/>
  </si>
  <si>
    <t xml:space="preserve"> 3.地域生活に密着したゴミ拾い(自治会等による清掃活動)、道路清掃等のボラン
　ティア活動等への参加</t>
    <phoneticPr fontId="1"/>
  </si>
  <si>
    <t xml:space="preserve"> 4.地域が主催するイベント(前記3を除く)への参加</t>
    <phoneticPr fontId="1"/>
  </si>
  <si>
    <t xml:space="preserve"> 5.災害時などにおける、地域への支援又は行政による救援活動への協力</t>
    <phoneticPr fontId="1"/>
  </si>
  <si>
    <t xml:space="preserve"> 6.周辺環境への配慮に関する取り組み(前記項目以外のもの)</t>
    <phoneticPr fontId="1"/>
  </si>
  <si>
    <t xml:space="preserve"> 1.現場事務所や作業現場の環境を周辺地域との景観に合わせる等、周辺地域との
　調和を図る</t>
    <phoneticPr fontId="1"/>
  </si>
  <si>
    <t>１．該当する項目の□に■を付ける。</t>
    <phoneticPr fontId="1"/>
  </si>
  <si>
    <t>一宮市長</t>
    <phoneticPr fontId="1"/>
  </si>
  <si>
    <t>□</t>
    <phoneticPr fontId="1"/>
  </si>
  <si>
    <t>■</t>
    <phoneticPr fontId="1"/>
  </si>
  <si>
    <t>㎥</t>
    <phoneticPr fontId="1"/>
  </si>
  <si>
    <t>搬出量
(㎥)</t>
    <phoneticPr fontId="7"/>
  </si>
  <si>
    <t>伝票提示</t>
    <rPh sb="0" eb="2">
      <t>デンピョウ</t>
    </rPh>
    <rPh sb="2" eb="4">
      <t>テイジ</t>
    </rPh>
    <phoneticPr fontId="7"/>
  </si>
  <si>
    <t>書面による</t>
    <phoneticPr fontId="1"/>
  </si>
  <si>
    <t>書面による</t>
    <phoneticPr fontId="1"/>
  </si>
  <si>
    <t>再生資源利用・利用促進実施報告書</t>
  </si>
  <si>
    <t>コブリス入力システムによる実施書（様式第１号、第２号）</t>
  </si>
  <si>
    <t>おり、特定建設資材廃棄物の再資源化等が完了したことを報告します。</t>
  </si>
  <si>
    <t>再資源化等報告書</t>
    <phoneticPr fontId="4"/>
  </si>
  <si>
    <t>≪参考様式≫</t>
    <phoneticPr fontId="1"/>
  </si>
  <si>
    <t>法人にあっては商号又は名称及び代表者の氏名</t>
    <phoneticPr fontId="1"/>
  </si>
  <si>
    <t>郵便番号</t>
    <phoneticPr fontId="1"/>
  </si>
  <si>
    <t>電話番号</t>
    <rPh sb="0" eb="2">
      <t>デンワ</t>
    </rPh>
    <rPh sb="2" eb="4">
      <t>バンゴウ</t>
    </rPh>
    <phoneticPr fontId="4"/>
  </si>
  <si>
    <t>建設工事に係る資材の再資源化等に関する法律第18条第1項の規定により、下記のと</t>
  </si>
  <si>
    <t>工事の名称</t>
    <rPh sb="3" eb="5">
      <t>メイショウ</t>
    </rPh>
    <phoneticPr fontId="4"/>
  </si>
  <si>
    <t>工事の場所</t>
    <phoneticPr fontId="4"/>
  </si>
  <si>
    <t>再資源化等が完了した年月日</t>
    <phoneticPr fontId="4"/>
  </si>
  <si>
    <t>再資源化等をした施設の名称及び所在地</t>
    <phoneticPr fontId="4"/>
  </si>
  <si>
    <t>特定建設資材廃棄物の再資源化等に要した費用</t>
    <phoneticPr fontId="4"/>
  </si>
  <si>
    <t>令和　　年　　月　　日</t>
    <rPh sb="0" eb="2">
      <t>レイワ</t>
    </rPh>
    <rPh sb="4" eb="5">
      <t>ネン</t>
    </rPh>
    <rPh sb="7" eb="8">
      <t>ガツ</t>
    </rPh>
    <rPh sb="10" eb="11">
      <t>ヒ</t>
    </rPh>
    <phoneticPr fontId="1"/>
  </si>
  <si>
    <t>（書ききれない場合は別紙に記載）</t>
    <phoneticPr fontId="1"/>
  </si>
  <si>
    <t>施設の名称</t>
  </si>
  <si>
    <t>所在地</t>
  </si>
  <si>
    <t>特定建設資材廃棄物の種類</t>
    <phoneticPr fontId="1"/>
  </si>
  <si>
    <t>万円</t>
    <rPh sb="0" eb="2">
      <t>マンエン</t>
    </rPh>
    <phoneticPr fontId="1"/>
  </si>
  <si>
    <t>（直接工事費）</t>
    <phoneticPr fontId="1"/>
  </si>
  <si>
    <t>（参考資料を添付する場合の添付資料）</t>
    <phoneticPr fontId="1"/>
  </si>
  <si>
    <t>※資源有効利用促進法に定められた一定規模以上の工事の場合など</t>
    <phoneticPr fontId="1"/>
  </si>
  <si>
    <t>□</t>
    <phoneticPr fontId="1"/>
  </si>
  <si>
    <t>再生資源利用実施書（必要事項を記載したもの）</t>
    <phoneticPr fontId="1"/>
  </si>
  <si>
    <t>再生資源利用促進実施書（必要事項を記載したもの）</t>
    <phoneticPr fontId="1"/>
  </si>
  <si>
    <t>交通誘導警備員の配置実績報告書</t>
  </si>
  <si>
    <t>≪参考様式≫</t>
  </si>
  <si>
    <t>月 日</t>
  </si>
  <si>
    <t>交通誘導警備員(A)</t>
  </si>
  <si>
    <t>交通誘導警備員(B)</t>
  </si>
  <si>
    <t>小計</t>
  </si>
  <si>
    <t>合計</t>
  </si>
  <si>
    <t>伝票の提示</t>
  </si>
  <si>
    <t>人</t>
    <rPh sb="0" eb="1">
      <t>ヒト</t>
    </rPh>
    <phoneticPr fontId="1"/>
  </si>
  <si>
    <t>建設発生土集計表</t>
    <rPh sb="0" eb="2">
      <t>ケンセツ</t>
    </rPh>
    <rPh sb="2" eb="5">
      <t>ハッセイド</t>
    </rPh>
    <rPh sb="5" eb="8">
      <t>シュウケイヒョウ</t>
    </rPh>
    <phoneticPr fontId="7"/>
  </si>
  <si>
    <t>建設発生土搬出伝票集計表</t>
    <rPh sb="0" eb="2">
      <t>ケンセツ</t>
    </rPh>
    <rPh sb="2" eb="5">
      <t>ハッセイド</t>
    </rPh>
    <rPh sb="5" eb="7">
      <t>ハンシュツ</t>
    </rPh>
    <rPh sb="7" eb="9">
      <t>デンピョウ</t>
    </rPh>
    <rPh sb="9" eb="12">
      <t>シュウケイヒョウ</t>
    </rPh>
    <phoneticPr fontId="7"/>
  </si>
  <si>
    <t>様式第1－1</t>
  </si>
  <si>
    <t>出　来　形　成　果　総　括　表</t>
  </si>
  <si>
    <t>種　別</t>
  </si>
  <si>
    <t>細　別</t>
  </si>
  <si>
    <t>単位</t>
  </si>
  <si>
    <t>設計値</t>
  </si>
  <si>
    <t>実測値</t>
  </si>
  <si>
    <t>差</t>
  </si>
  <si>
    <t>規格値</t>
  </si>
  <si>
    <t>備考) 工種、種別、細別は設計書の内訳によること。</t>
  </si>
  <si>
    <t>様式1-3</t>
  </si>
  <si>
    <t>測定結果一覧表</t>
  </si>
  <si>
    <t>測定項目</t>
  </si>
  <si>
    <t>規 格 値</t>
  </si>
  <si>
    <t>測点又は区別</t>
  </si>
  <si>
    <t>設計図書との対比図面、舗装展開図</t>
  </si>
  <si>
    <t>工事名</t>
    <phoneticPr fontId="1"/>
  </si>
  <si>
    <t>路線等の名称　</t>
    <phoneticPr fontId="1"/>
  </si>
  <si>
    <t>工事場所</t>
    <phoneticPr fontId="1"/>
  </si>
  <si>
    <t>工種</t>
    <phoneticPr fontId="1"/>
  </si>
  <si>
    <t>種別</t>
    <phoneticPr fontId="1"/>
  </si>
  <si>
    <t>測定者</t>
    <phoneticPr fontId="1"/>
  </si>
  <si>
    <t>略　　　　　　　図</t>
    <phoneticPr fontId="1"/>
  </si>
  <si>
    <t>Ｎｏ．</t>
  </si>
  <si>
    <t>月　日</t>
  </si>
  <si>
    <t>計測時刻</t>
  </si>
  <si>
    <t>車両番号</t>
  </si>
  <si>
    <t>表示番号</t>
  </si>
  <si>
    <t>自重計製造事業者名及び形式</t>
  </si>
  <si>
    <t>自重計計測値（㎏）</t>
  </si>
  <si>
    <t>是正措置等</t>
  </si>
  <si>
    <t>計測者</t>
  </si>
  <si>
    <t>製造事業者名</t>
  </si>
  <si>
    <t>形式</t>
  </si>
  <si>
    <t>搬出先への搬入時刻</t>
  </si>
  <si>
    <t>受付番号</t>
  </si>
  <si>
    <t>積載率</t>
  </si>
  <si>
    <t>(f)=(c)/(d)</t>
  </si>
  <si>
    <t>搬出量</t>
  </si>
  <si>
    <t>積載量</t>
  </si>
  <si>
    <t>監視責任者</t>
  </si>
  <si>
    <t>搬出車両</t>
  </si>
  <si>
    <t>過積載</t>
  </si>
  <si>
    <t>備　考</t>
  </si>
  <si>
    <t>搬出時期</t>
  </si>
  <si>
    <t>・ダンプ検収写真</t>
  </si>
  <si>
    <t>・荷台高さ計算書</t>
  </si>
  <si>
    <t>車両の最大積載量（㎏)</t>
  </si>
  <si>
    <t>氏 　名</t>
  </si>
  <si>
    <t>（計量票積載量等)</t>
  </si>
  <si>
    <t>総重量(㎏)（ａ）</t>
  </si>
  <si>
    <t>風袋重量(㎏)</t>
  </si>
  <si>
    <t>(ｂ)</t>
  </si>
  <si>
    <t>正味重量(㎏)</t>
  </si>
  <si>
    <t>(ｃ)=(ａ)-(ｂ)</t>
  </si>
  <si>
    <t>最大積載量(㎏)</t>
  </si>
  <si>
    <t>車検証ﾃﾞｰﾀ(ｄ)</t>
  </si>
  <si>
    <t>過積載量(㎏)</t>
  </si>
  <si>
    <t>(e)=(ｃ)-(ｄ)</t>
  </si>
  <si>
    <t>総数(台)</t>
  </si>
  <si>
    <t>定量積載(台)</t>
  </si>
  <si>
    <t>(台)</t>
  </si>
  <si>
    <t>超過積載率別車両内訳（台）　（積載率＞1.0 ⇒ 過積載)</t>
  </si>
  <si>
    <t>１.１未満</t>
  </si>
  <si>
    <t>１.１以上</t>
  </si>
  <si>
    <t>１.２以上</t>
  </si>
  <si>
    <t>１.３以上</t>
  </si>
  <si>
    <t>１.４以上</t>
  </si>
  <si>
    <t>１.５以上</t>
  </si>
  <si>
    <t>工事件名：</t>
    <phoneticPr fontId="1"/>
  </si>
  <si>
    <t>搬　出　車　両　記　録　表　（</t>
    <phoneticPr fontId="1"/>
  </si>
  <si>
    <t>）</t>
    <phoneticPr fontId="1"/>
  </si>
  <si>
    <t>≪参考様式≫</t>
    <phoneticPr fontId="1"/>
  </si>
  <si>
    <t>※本記録表は、監督員に提出するものではなく、受注者が自重計による計測結果を管理するための参考様式となっているが、監督員から結果等に関する請求があった場合には直ちに提示しなければならない。　なお、自重計等計測結果については、建設発生土再利用機関が発行する計量票等と関連付けて、比較・管理することが望ましい。</t>
    <phoneticPr fontId="1"/>
  </si>
  <si>
    <t>下請負者：</t>
    <phoneticPr fontId="1"/>
  </si>
  <si>
    <t>搬出先名：</t>
    <phoneticPr fontId="1"/>
  </si>
  <si>
    <t>受注者名：</t>
    <phoneticPr fontId="1"/>
  </si>
  <si>
    <t>(㎥)</t>
    <phoneticPr fontId="1"/>
  </si>
  <si>
    <t>総量(㎥)</t>
    <phoneticPr fontId="1"/>
  </si>
  <si>
    <t>かっこ内は、構成比（小数点以下四捨五入)</t>
    <phoneticPr fontId="1"/>
  </si>
  <si>
    <t>・自重計管理表　等</t>
    <phoneticPr fontId="1"/>
  </si>
  <si>
    <r>
      <t>様式第</t>
    </r>
    <r>
      <rPr>
        <sz val="12"/>
        <color theme="1"/>
        <rFont val="Century"/>
        <family val="1"/>
      </rPr>
      <t>39</t>
    </r>
    <r>
      <rPr>
        <sz val="12"/>
        <color theme="1"/>
        <rFont val="ＭＳ 明朝"/>
        <family val="1"/>
        <charset val="128"/>
      </rPr>
      <t>号</t>
    </r>
  </si>
  <si>
    <t>工　事　写　真　帳</t>
  </si>
  <si>
    <t>工事番号</t>
  </si>
  <si>
    <t>工事場所</t>
  </si>
  <si>
    <t>着手</t>
  </si>
  <si>
    <t>完成</t>
  </si>
  <si>
    <t>請負代金額</t>
  </si>
  <si>
    <t>住所</t>
  </si>
  <si>
    <t>氏名</t>
  </si>
  <si>
    <t>金</t>
    <rPh sb="0" eb="1">
      <t>キン</t>
    </rPh>
    <phoneticPr fontId="1"/>
  </si>
  <si>
    <t>□</t>
    <phoneticPr fontId="4"/>
  </si>
  <si>
    <t>発注者</t>
    <phoneticPr fontId="1"/>
  </si>
  <si>
    <t>■</t>
    <phoneticPr fontId="1"/>
  </si>
  <si>
    <t>請負者</t>
    <phoneticPr fontId="1"/>
  </si>
  <si>
    <t>□</t>
    <phoneticPr fontId="4"/>
  </si>
  <si>
    <t>指示</t>
    <phoneticPr fontId="1"/>
  </si>
  <si>
    <t>□</t>
    <phoneticPr fontId="1"/>
  </si>
  <si>
    <t>協議</t>
    <phoneticPr fontId="1"/>
  </si>
  <si>
    <t>通知</t>
    <phoneticPr fontId="1"/>
  </si>
  <si>
    <t>□</t>
    <phoneticPr fontId="1"/>
  </si>
  <si>
    <t>承諾</t>
    <phoneticPr fontId="1"/>
  </si>
  <si>
    <t>□</t>
    <phoneticPr fontId="1"/>
  </si>
  <si>
    <t>報告</t>
    <phoneticPr fontId="1"/>
  </si>
  <si>
    <t>□</t>
    <phoneticPr fontId="1"/>
  </si>
  <si>
    <t>提出</t>
    <phoneticPr fontId="1"/>
  </si>
  <si>
    <t>□</t>
    <phoneticPr fontId="7"/>
  </si>
  <si>
    <t>その他（</t>
    <phoneticPr fontId="1"/>
  </si>
  <si>
    <t>■</t>
    <phoneticPr fontId="1"/>
  </si>
  <si>
    <r>
      <t xml:space="preserve">  </t>
    </r>
    <r>
      <rPr>
        <sz val="11"/>
        <color theme="1"/>
        <rFont val="ＭＳ 明朝"/>
        <family val="1"/>
        <charset val="128"/>
      </rPr>
      <t>契約書の工期に基づき、バーチャート、曲線式工程表、ネットワーク式工程表など工事内容に適した工程表で示す。各工種について作業の始めと終わりが判るように作成するとともに、気象、特に降雨、気温等によって施工に影響の大きい工種については、過去のデータ等を十分調査し、工程計画に反映させる。
　実施工程表の記事欄には、変更契約及び工程に関わる事項が発生した日に、その内容を記載する。</t>
    </r>
    <phoneticPr fontId="1"/>
  </si>
  <si>
    <r>
      <t>(ウ)</t>
    </r>
    <r>
      <rPr>
        <sz val="11"/>
        <color theme="1"/>
        <rFont val="ＭＳ 明朝"/>
        <family val="1"/>
        <charset val="128"/>
      </rPr>
      <t xml:space="preserve"> 万が一の事故発生時における救急指定病院、関係機関への連絡方法は、（８）緊急時の体制及び対応 によるものとし、緊急時の連絡系統図を工事現場の見やすい場所に掲示する。</t>
    </r>
    <phoneticPr fontId="1"/>
  </si>
  <si>
    <r>
      <t>土工</t>
    </r>
    <r>
      <rPr>
        <sz val="8"/>
        <color theme="1"/>
        <rFont val="ＭＳ 明朝"/>
        <family val="1"/>
        <charset val="128"/>
      </rPr>
      <t>（盛土工）</t>
    </r>
    <phoneticPr fontId="1"/>
  </si>
  <si>
    <r>
      <t>使用材料、</t>
    </r>
    <r>
      <rPr>
        <sz val="8"/>
        <color theme="1"/>
        <rFont val="ＭＳ 明朝"/>
        <family val="1"/>
        <charset val="128"/>
      </rPr>
      <t>敷均し・締固め状況</t>
    </r>
    <phoneticPr fontId="1"/>
  </si>
  <si>
    <r>
      <t>使用材料、</t>
    </r>
    <r>
      <rPr>
        <sz val="8"/>
        <color theme="1"/>
        <rFont val="ＭＳ 明朝"/>
        <family val="1"/>
        <charset val="128"/>
      </rPr>
      <t>敷均し・締固め状況、天候、気温、</t>
    </r>
    <r>
      <rPr>
        <sz val="8"/>
        <color rgb="FF000000"/>
        <rFont val="ＭＳ 明朝"/>
        <family val="1"/>
        <charset val="128"/>
      </rPr>
      <t>舗設温度</t>
    </r>
    <phoneticPr fontId="1"/>
  </si>
  <si>
    <r>
      <t>①</t>
    </r>
    <r>
      <rPr>
        <sz val="7"/>
        <color theme="1"/>
        <rFont val="ＭＳ 明朝"/>
        <family val="1"/>
        <charset val="128"/>
      </rPr>
      <t xml:space="preserve">  </t>
    </r>
    <r>
      <rPr>
        <sz val="12"/>
        <color theme="1"/>
        <rFont val="ＭＳ 明朝"/>
        <family val="1"/>
        <charset val="128"/>
      </rPr>
      <t xml:space="preserve"> 作業員や必要に応じ第三者に情報伝達するとともに、避難場所や避難経路等の緊急
　避難措置の再確認を行う。</t>
    </r>
    <phoneticPr fontId="1"/>
  </si>
  <si>
    <r>
      <t>②</t>
    </r>
    <r>
      <rPr>
        <sz val="7"/>
        <color theme="1"/>
        <rFont val="ＭＳ 明朝"/>
        <family val="1"/>
        <charset val="128"/>
      </rPr>
      <t xml:space="preserve">  </t>
    </r>
    <r>
      <rPr>
        <sz val="12"/>
        <color theme="1"/>
        <rFont val="ＭＳ 明朝"/>
        <family val="1"/>
        <charset val="128"/>
      </rPr>
      <t xml:space="preserve"> 工事中の構造物及び仮設構造物に対し、必要な補強・落下防止等の保全措置が実施
　されているかの確認を行う。</t>
    </r>
    <phoneticPr fontId="1"/>
  </si>
  <si>
    <r>
      <t>③</t>
    </r>
    <r>
      <rPr>
        <sz val="7"/>
        <color theme="1"/>
        <rFont val="ＭＳ 明朝"/>
        <family val="1"/>
        <charset val="128"/>
      </rPr>
      <t xml:space="preserve">  </t>
    </r>
    <r>
      <rPr>
        <sz val="12"/>
        <color theme="1"/>
        <rFont val="ＭＳ 明朝"/>
        <family val="1"/>
        <charset val="128"/>
      </rPr>
      <t xml:space="preserve"> 河川堤防を掘削する工事など、有事の際に甚大な被害を及ぼす可能性がある工事を
　行っている場合は、その対応について早急に監督員と協議する。</t>
    </r>
    <phoneticPr fontId="1"/>
  </si>
  <si>
    <r>
      <rPr>
        <sz val="10.5"/>
        <color theme="1"/>
        <rFont val="ＭＳ 明朝"/>
        <family val="1"/>
        <charset val="128"/>
      </rPr>
      <t>・積載重量制限を越えて土砂等を積み込まず、また積み込ませないこと</t>
    </r>
    <r>
      <rPr>
        <sz val="12"/>
        <color theme="1"/>
        <rFont val="ＭＳ 明朝"/>
        <family val="1"/>
        <charset val="128"/>
      </rPr>
      <t>。</t>
    </r>
    <phoneticPr fontId="1"/>
  </si>
  <si>
    <r>
      <rPr>
        <sz val="10.5"/>
        <color theme="1"/>
        <rFont val="ＭＳ 明朝"/>
        <family val="1"/>
        <charset val="128"/>
      </rPr>
      <t>・さし枠装着車、不表示車等に土砂等を積み込まず、また積み込ませないこと</t>
    </r>
    <r>
      <rPr>
        <sz val="12"/>
        <color theme="1"/>
        <rFont val="ＭＳ 明朝"/>
        <family val="1"/>
        <charset val="128"/>
      </rPr>
      <t>。</t>
    </r>
    <phoneticPr fontId="1"/>
  </si>
  <si>
    <r>
      <t>②</t>
    </r>
    <r>
      <rPr>
        <sz val="7"/>
        <color theme="1"/>
        <rFont val="ＭＳ 明朝"/>
        <family val="1"/>
        <charset val="128"/>
      </rPr>
      <t xml:space="preserve">  </t>
    </r>
    <r>
      <rPr>
        <sz val="12"/>
        <color theme="1"/>
        <rFont val="ＭＳ 明朝"/>
        <family val="1"/>
        <charset val="128"/>
      </rPr>
      <t>運搬資機材度に出発地点、走行途中、現場到着地点における写真（荷姿全景、ナン
　バープレート等通行許可証と照合可能な写真）による確認。</t>
    </r>
    <phoneticPr fontId="1"/>
  </si>
  <si>
    <r>
      <t>③</t>
    </r>
    <r>
      <rPr>
        <sz val="7"/>
        <color theme="1"/>
        <rFont val="ＭＳ 明朝"/>
        <family val="1"/>
        <charset val="128"/>
      </rPr>
      <t xml:space="preserve">  </t>
    </r>
    <r>
      <rPr>
        <sz val="12"/>
        <color theme="1"/>
        <rFont val="ＭＳ 明朝"/>
        <family val="1"/>
        <charset val="128"/>
      </rPr>
      <t>通行許可が時間指定の場合は、運行時間が確認できる記録紙（タコグラフ等）に
　よる確認。</t>
    </r>
    <phoneticPr fontId="1"/>
  </si>
  <si>
    <r>
      <t>その他、設計図書で施工計画書に明記または記載するよう</t>
    </r>
    <r>
      <rPr>
        <sz val="12"/>
        <color theme="1"/>
        <rFont val="ＭＳ 明朝"/>
        <family val="1"/>
        <charset val="128"/>
      </rPr>
      <t>指定されているもの及び監督員の指示事項を記述する。</t>
    </r>
    <phoneticPr fontId="1"/>
  </si>
  <si>
    <r>
      <t xml:space="preserve">  </t>
    </r>
    <r>
      <rPr>
        <sz val="11"/>
        <color theme="1"/>
        <rFont val="ＭＳ 明朝"/>
        <family val="1"/>
        <charset val="128"/>
      </rPr>
      <t>契約書の工期に基づき、バーチャート、曲線式工程表、ネットワーク式工程表など工事内容に適した工程表で示す。各工種について作業の始めと終わりが判るように作成するとともに、気象、特に降雨、気温等によって施工に影響の大きい工種については、過去のデータ等を十分調査し、工程計画に反映させる。
　実施工程表の記事欄には、変更契約及び工程に関わる事項が発生した日に、その内容を記載する。</t>
    </r>
    <phoneticPr fontId="1"/>
  </si>
  <si>
    <r>
      <t>(ウ)</t>
    </r>
    <r>
      <rPr>
        <sz val="11"/>
        <color theme="1"/>
        <rFont val="ＭＳ 明朝"/>
        <family val="1"/>
        <charset val="128"/>
      </rPr>
      <t xml:space="preserve"> 万が一の事故発生時における救急指定病院、関係機関への連絡方法は、（８）緊急時の体制及び対応 によるものとし、緊急時の連絡系統図を工事現場の見やすい場所に掲示する。</t>
    </r>
    <phoneticPr fontId="1"/>
  </si>
  <si>
    <r>
      <t>①</t>
    </r>
    <r>
      <rPr>
        <sz val="7"/>
        <color theme="1"/>
        <rFont val="ＭＳ 明朝"/>
        <family val="1"/>
        <charset val="128"/>
      </rPr>
      <t xml:space="preserve">  </t>
    </r>
    <r>
      <rPr>
        <sz val="12"/>
        <color theme="1"/>
        <rFont val="ＭＳ 明朝"/>
        <family val="1"/>
        <charset val="128"/>
      </rPr>
      <t xml:space="preserve"> 作業員や必要に応じ第三者に情報伝達するとともに、避難場所や避難経路等の緊急
　避難措置の再確認を行う。</t>
    </r>
    <phoneticPr fontId="1"/>
  </si>
  <si>
    <r>
      <t>②</t>
    </r>
    <r>
      <rPr>
        <sz val="7"/>
        <color theme="1"/>
        <rFont val="ＭＳ 明朝"/>
        <family val="1"/>
        <charset val="128"/>
      </rPr>
      <t xml:space="preserve">  </t>
    </r>
    <r>
      <rPr>
        <sz val="12"/>
        <color theme="1"/>
        <rFont val="ＭＳ 明朝"/>
        <family val="1"/>
        <charset val="128"/>
      </rPr>
      <t xml:space="preserve"> 工事中の構造物及び仮設構造物に対し、必要な補強・落下防止等の保全措置が実施
　されているかの確認を行う。</t>
    </r>
    <phoneticPr fontId="1"/>
  </si>
  <si>
    <r>
      <t>③</t>
    </r>
    <r>
      <rPr>
        <sz val="7"/>
        <color theme="1"/>
        <rFont val="ＭＳ 明朝"/>
        <family val="1"/>
        <charset val="128"/>
      </rPr>
      <t xml:space="preserve">  </t>
    </r>
    <r>
      <rPr>
        <sz val="12"/>
        <color theme="1"/>
        <rFont val="ＭＳ 明朝"/>
        <family val="1"/>
        <charset val="128"/>
      </rPr>
      <t xml:space="preserve"> 河川堤防を掘削する工事など、有事の際に甚大な被害を及ぼす可能性がある工事を
　行っている場合は、その対応について早急に監督員と協議する。</t>
    </r>
    <phoneticPr fontId="1"/>
  </si>
  <si>
    <r>
      <rPr>
        <sz val="10.5"/>
        <color theme="1"/>
        <rFont val="ＭＳ 明朝"/>
        <family val="1"/>
        <charset val="128"/>
      </rPr>
      <t>・積載重量制限を越えて土砂等を積み込まず、また積み込ませないこと</t>
    </r>
    <r>
      <rPr>
        <sz val="12"/>
        <color theme="1"/>
        <rFont val="ＭＳ 明朝"/>
        <family val="1"/>
        <charset val="128"/>
      </rPr>
      <t>。</t>
    </r>
    <phoneticPr fontId="1"/>
  </si>
  <si>
    <r>
      <rPr>
        <sz val="10.5"/>
        <color theme="1"/>
        <rFont val="ＭＳ 明朝"/>
        <family val="1"/>
        <charset val="128"/>
      </rPr>
      <t>・さし枠装着車、不表示車等に土砂等を積み込まず、また積み込ませないこと</t>
    </r>
    <r>
      <rPr>
        <sz val="12"/>
        <color theme="1"/>
        <rFont val="ＭＳ 明朝"/>
        <family val="1"/>
        <charset val="128"/>
      </rPr>
      <t>。</t>
    </r>
    <phoneticPr fontId="1"/>
  </si>
  <si>
    <r>
      <t>②</t>
    </r>
    <r>
      <rPr>
        <sz val="7"/>
        <color theme="1"/>
        <rFont val="ＭＳ 明朝"/>
        <family val="1"/>
        <charset val="128"/>
      </rPr>
      <t xml:space="preserve">  </t>
    </r>
    <r>
      <rPr>
        <sz val="12"/>
        <color theme="1"/>
        <rFont val="ＭＳ 明朝"/>
        <family val="1"/>
        <charset val="128"/>
      </rPr>
      <t>運搬資機材度に出発地点、走行途中、現場到着地点における写真（荷姿全景、ナン
　バープレート等通行許可証と照合可能な写真）による確認。</t>
    </r>
    <phoneticPr fontId="1"/>
  </si>
  <si>
    <r>
      <t>③</t>
    </r>
    <r>
      <rPr>
        <sz val="7"/>
        <color theme="1"/>
        <rFont val="ＭＳ 明朝"/>
        <family val="1"/>
        <charset val="128"/>
      </rPr>
      <t xml:space="preserve">  </t>
    </r>
    <r>
      <rPr>
        <sz val="12"/>
        <color theme="1"/>
        <rFont val="ＭＳ 明朝"/>
        <family val="1"/>
        <charset val="128"/>
      </rPr>
      <t>通行許可が時間指定の場合は、運行時間が確認できる記録紙（タコグラフ等）に
　よる確認。</t>
    </r>
    <phoneticPr fontId="1"/>
  </si>
  <si>
    <r>
      <t>土工</t>
    </r>
    <r>
      <rPr>
        <sz val="8"/>
        <color theme="1"/>
        <rFont val="ＭＳ 明朝"/>
        <family val="1"/>
        <charset val="128"/>
      </rPr>
      <t>（盛土工）</t>
    </r>
    <phoneticPr fontId="1"/>
  </si>
  <si>
    <r>
      <t>使用材料、</t>
    </r>
    <r>
      <rPr>
        <sz val="8"/>
        <color theme="1"/>
        <rFont val="ＭＳ 明朝"/>
        <family val="1"/>
        <charset val="128"/>
      </rPr>
      <t>敷均し・締固め状況</t>
    </r>
    <phoneticPr fontId="1"/>
  </si>
  <si>
    <r>
      <t>使用材料、</t>
    </r>
    <r>
      <rPr>
        <sz val="8"/>
        <color theme="1"/>
        <rFont val="ＭＳ 明朝"/>
        <family val="1"/>
        <charset val="128"/>
      </rPr>
      <t>敷均し・締固め状況、天候、気温、</t>
    </r>
    <r>
      <rPr>
        <sz val="8"/>
        <color rgb="FF000000"/>
        <rFont val="ＭＳ 明朝"/>
        <family val="1"/>
        <charset val="128"/>
      </rPr>
      <t>舗設温度</t>
    </r>
    <phoneticPr fontId="1"/>
  </si>
  <si>
    <t>□</t>
    <phoneticPr fontId="1"/>
  </si>
  <si>
    <t>□</t>
    <phoneticPr fontId="1"/>
  </si>
  <si>
    <t>■</t>
    <phoneticPr fontId="1"/>
  </si>
  <si>
    <t>■</t>
    <phoneticPr fontId="1"/>
  </si>
  <si>
    <t>□</t>
    <phoneticPr fontId="1"/>
  </si>
  <si>
    <t>■</t>
    <phoneticPr fontId="1"/>
  </si>
  <si>
    <t>様式第16号</t>
    <phoneticPr fontId="7"/>
  </si>
  <si>
    <t>通知書</t>
    <phoneticPr fontId="7"/>
  </si>
  <si>
    <t>請負者</t>
    <rPh sb="0" eb="2">
      <t>ウケオイ</t>
    </rPh>
    <rPh sb="2" eb="3">
      <t>シャ</t>
    </rPh>
    <phoneticPr fontId="12"/>
  </si>
  <si>
    <t>住所</t>
    <rPh sb="0" eb="2">
      <t>ジュウショ</t>
    </rPh>
    <phoneticPr fontId="12"/>
  </si>
  <si>
    <t>氏名</t>
    <rPh sb="0" eb="2">
      <t>シメイ</t>
    </rPh>
    <phoneticPr fontId="12"/>
  </si>
  <si>
    <t>下記の通り、</t>
    <rPh sb="0" eb="2">
      <t>カキ</t>
    </rPh>
    <rPh sb="3" eb="4">
      <t>トオ</t>
    </rPh>
    <phoneticPr fontId="7"/>
  </si>
  <si>
    <t>を定めました。</t>
    <phoneticPr fontId="7"/>
  </si>
  <si>
    <t>記</t>
    <rPh sb="0" eb="1">
      <t>キ</t>
    </rPh>
    <phoneticPr fontId="12"/>
  </si>
  <si>
    <t>工事番号</t>
    <phoneticPr fontId="7"/>
  </si>
  <si>
    <t>工事名</t>
    <rPh sb="2" eb="3">
      <t>メイ</t>
    </rPh>
    <phoneticPr fontId="7"/>
  </si>
  <si>
    <t>請負代金額</t>
    <phoneticPr fontId="7"/>
  </si>
  <si>
    <t>現場代理人</t>
    <rPh sb="0" eb="2">
      <t>ゲンバ</t>
    </rPh>
    <rPh sb="2" eb="5">
      <t>ダイリニン</t>
    </rPh>
    <phoneticPr fontId="7"/>
  </si>
  <si>
    <t>住所：</t>
    <phoneticPr fontId="7"/>
  </si>
  <si>
    <t>氏名：</t>
    <phoneticPr fontId="7"/>
  </si>
  <si>
    <t>監理技術者</t>
    <rPh sb="0" eb="2">
      <t>カンリ</t>
    </rPh>
    <rPh sb="2" eb="4">
      <t>ギジュツ</t>
    </rPh>
    <rPh sb="4" eb="5">
      <t>シャ</t>
    </rPh>
    <phoneticPr fontId="7"/>
  </si>
  <si>
    <t>住所：</t>
    <phoneticPr fontId="7"/>
  </si>
  <si>
    <t>氏名：</t>
    <phoneticPr fontId="7"/>
  </si>
  <si>
    <t>監理技術者補佐</t>
    <rPh sb="0" eb="2">
      <t>カンリ</t>
    </rPh>
    <rPh sb="2" eb="4">
      <t>ギジュツ</t>
    </rPh>
    <rPh sb="4" eb="5">
      <t>シャ</t>
    </rPh>
    <rPh sb="5" eb="7">
      <t>ホサ</t>
    </rPh>
    <phoneticPr fontId="7"/>
  </si>
  <si>
    <t>専門技術者</t>
    <rPh sb="0" eb="2">
      <t>センモン</t>
    </rPh>
    <rPh sb="2" eb="4">
      <t>ギジュツ</t>
    </rPh>
    <rPh sb="4" eb="5">
      <t>シャ</t>
    </rPh>
    <phoneticPr fontId="7"/>
  </si>
  <si>
    <t>（添付書類）</t>
    <phoneticPr fontId="7"/>
  </si>
  <si>
    <t>・経歴書</t>
  </si>
  <si>
    <t>・技術者は資格証明書（写）</t>
  </si>
  <si>
    <t>経　　歴　　書</t>
    <rPh sb="0" eb="1">
      <t>キョウ</t>
    </rPh>
    <rPh sb="3" eb="4">
      <t>レキ</t>
    </rPh>
    <rPh sb="6" eb="7">
      <t>ショ</t>
    </rPh>
    <phoneticPr fontId="7"/>
  </si>
  <si>
    <t>氏名</t>
    <rPh sb="0" eb="2">
      <t>シメイ</t>
    </rPh>
    <phoneticPr fontId="7"/>
  </si>
  <si>
    <t>本籍</t>
    <rPh sb="0" eb="2">
      <t>ホンセキ</t>
    </rPh>
    <phoneticPr fontId="7"/>
  </si>
  <si>
    <t>最終学歴</t>
    <rPh sb="0" eb="2">
      <t>サイシュウ</t>
    </rPh>
    <rPh sb="2" eb="4">
      <t>ガクレキ</t>
    </rPh>
    <phoneticPr fontId="7"/>
  </si>
  <si>
    <t>職歴</t>
    <rPh sb="0" eb="2">
      <t>ショクレキ</t>
    </rPh>
    <phoneticPr fontId="7"/>
  </si>
  <si>
    <t>資格</t>
    <rPh sb="0" eb="2">
      <t>シカク</t>
    </rPh>
    <phoneticPr fontId="7"/>
  </si>
  <si>
    <t>工事経歴</t>
    <rPh sb="0" eb="2">
      <t>コウジ</t>
    </rPh>
    <rPh sb="2" eb="4">
      <t>ケイレキ</t>
    </rPh>
    <phoneticPr fontId="7"/>
  </si>
  <si>
    <t>上記の通り相違ありません。</t>
    <rPh sb="0" eb="2">
      <t>ジョウキ</t>
    </rPh>
    <rPh sb="3" eb="4">
      <t>トオ</t>
    </rPh>
    <rPh sb="5" eb="7">
      <t>ソウイ</t>
    </rPh>
    <phoneticPr fontId="7"/>
  </si>
  <si>
    <t>氏　　名</t>
    <rPh sb="0" eb="1">
      <t>シ</t>
    </rPh>
    <rPh sb="3" eb="4">
      <t>メイ</t>
    </rPh>
    <phoneticPr fontId="7"/>
  </si>
  <si>
    <t>誓　　約　　書</t>
    <phoneticPr fontId="7"/>
  </si>
  <si>
    <t>様式第24号の2</t>
    <phoneticPr fontId="7"/>
  </si>
  <si>
    <t>　工事に関連して、下請負者の責に帰する理由によって第三者に損害をおよぼした場合においても、当方が責任をもって、その損害を賠償します。</t>
  </si>
  <si>
    <t>専門技術者</t>
    <rPh sb="0" eb="2">
      <t>センモン</t>
    </rPh>
    <rPh sb="2" eb="5">
      <t>ギジュツシャ</t>
    </rPh>
    <phoneticPr fontId="1"/>
  </si>
  <si>
    <t>工種(専門技術者のみ)</t>
    <phoneticPr fontId="7"/>
  </si>
  <si>
    <t>本籍</t>
    <rPh sb="0" eb="2">
      <t>ホンセキ</t>
    </rPh>
    <phoneticPr fontId="1"/>
  </si>
  <si>
    <t>最終学歴</t>
    <rPh sb="0" eb="2">
      <t>サイシュウ</t>
    </rPh>
    <rPh sb="2" eb="4">
      <t>ガクレキ</t>
    </rPh>
    <phoneticPr fontId="1"/>
  </si>
  <si>
    <t>学校名等</t>
    <rPh sb="0" eb="3">
      <t>ガッコウメイ</t>
    </rPh>
    <rPh sb="3" eb="4">
      <t>トウ</t>
    </rPh>
    <phoneticPr fontId="1"/>
  </si>
  <si>
    <t>卒業年月</t>
    <rPh sb="0" eb="2">
      <t>ソツギョウ</t>
    </rPh>
    <rPh sb="2" eb="3">
      <t>ネン</t>
    </rPh>
    <rPh sb="3" eb="4">
      <t>ガツ</t>
    </rPh>
    <phoneticPr fontId="1"/>
  </si>
  <si>
    <t>入社年月</t>
    <rPh sb="0" eb="2">
      <t>ニュウシャ</t>
    </rPh>
    <rPh sb="2" eb="4">
      <t>ネンゲツ</t>
    </rPh>
    <phoneticPr fontId="1"/>
  </si>
  <si>
    <t>資格</t>
    <rPh sb="0" eb="2">
      <t>シカク</t>
    </rPh>
    <phoneticPr fontId="1"/>
  </si>
  <si>
    <t>種類</t>
    <rPh sb="0" eb="2">
      <t>シュルイ</t>
    </rPh>
    <phoneticPr fontId="1"/>
  </si>
  <si>
    <t>番号</t>
    <rPh sb="0" eb="2">
      <t>バンゴウ</t>
    </rPh>
    <phoneticPr fontId="1"/>
  </si>
  <si>
    <t>種類1</t>
    <rPh sb="0" eb="2">
      <t>シュルイ</t>
    </rPh>
    <phoneticPr fontId="1"/>
  </si>
  <si>
    <t>種類2</t>
    <rPh sb="0" eb="2">
      <t>シュルイ</t>
    </rPh>
    <phoneticPr fontId="1"/>
  </si>
  <si>
    <t>種類3</t>
    <rPh sb="0" eb="2">
      <t>シュルイ</t>
    </rPh>
    <phoneticPr fontId="1"/>
  </si>
  <si>
    <t>種類4</t>
    <rPh sb="0" eb="2">
      <t>シュルイ</t>
    </rPh>
    <phoneticPr fontId="1"/>
  </si>
  <si>
    <t>工事履歴</t>
    <rPh sb="0" eb="2">
      <t>コウジ</t>
    </rPh>
    <rPh sb="2" eb="4">
      <t>リレキ</t>
    </rPh>
    <phoneticPr fontId="1"/>
  </si>
  <si>
    <t>工期自</t>
    <rPh sb="0" eb="2">
      <t>コウキ</t>
    </rPh>
    <rPh sb="2" eb="3">
      <t>ジ</t>
    </rPh>
    <phoneticPr fontId="1"/>
  </si>
  <si>
    <t>工期至</t>
    <rPh sb="0" eb="2">
      <t>コウキ</t>
    </rPh>
    <rPh sb="2" eb="3">
      <t>イタル</t>
    </rPh>
    <phoneticPr fontId="1"/>
  </si>
  <si>
    <t>工事1</t>
    <rPh sb="0" eb="2">
      <t>コウジ</t>
    </rPh>
    <phoneticPr fontId="1"/>
  </si>
  <si>
    <t>工事2</t>
    <rPh sb="0" eb="2">
      <t>コウジ</t>
    </rPh>
    <phoneticPr fontId="1"/>
  </si>
  <si>
    <t>工事3</t>
    <rPh sb="0" eb="2">
      <t>コウジ</t>
    </rPh>
    <phoneticPr fontId="1"/>
  </si>
  <si>
    <t>工事4</t>
    <rPh sb="0" eb="2">
      <t>コウジ</t>
    </rPh>
    <phoneticPr fontId="1"/>
  </si>
  <si>
    <t>工事5</t>
    <rPh sb="0" eb="2">
      <t>コウジ</t>
    </rPh>
    <phoneticPr fontId="1"/>
  </si>
  <si>
    <t>工事6</t>
    <rPh sb="0" eb="2">
      <t>コウジ</t>
    </rPh>
    <phoneticPr fontId="1"/>
  </si>
  <si>
    <t>工事7</t>
    <rPh sb="0" eb="2">
      <t>コウジ</t>
    </rPh>
    <phoneticPr fontId="1"/>
  </si>
  <si>
    <t>工事8</t>
    <rPh sb="0" eb="2">
      <t>コウジ</t>
    </rPh>
    <phoneticPr fontId="1"/>
  </si>
  <si>
    <t>工事9</t>
    <rPh sb="0" eb="2">
      <t>コウジ</t>
    </rPh>
    <phoneticPr fontId="1"/>
  </si>
  <si>
    <t>工事10</t>
    <rPh sb="0" eb="2">
      <t>コウジ</t>
    </rPh>
    <phoneticPr fontId="1"/>
  </si>
  <si>
    <t>TEL</t>
  </si>
  <si>
    <t>契約締結年月日</t>
    <rPh sb="0" eb="2">
      <t>ケイヤク</t>
    </rPh>
    <rPh sb="2" eb="4">
      <t>テイケツ</t>
    </rPh>
    <rPh sb="4" eb="7">
      <t>ネンガッピ</t>
    </rPh>
    <phoneticPr fontId="7"/>
  </si>
  <si>
    <t>請負代金額</t>
    <rPh sb="0" eb="2">
      <t>ウケオイ</t>
    </rPh>
    <rPh sb="2" eb="3">
      <t>ダイ</t>
    </rPh>
    <rPh sb="3" eb="5">
      <t>キンガク</t>
    </rPh>
    <phoneticPr fontId="7"/>
  </si>
  <si>
    <t>様式第12号</t>
    <phoneticPr fontId="7"/>
  </si>
  <si>
    <t>下記工事の工程表を提出します。</t>
    <rPh sb="0" eb="2">
      <t>カキ</t>
    </rPh>
    <rPh sb="2" eb="4">
      <t>コウジ</t>
    </rPh>
    <rPh sb="5" eb="7">
      <t>コウテイ</t>
    </rPh>
    <rPh sb="7" eb="8">
      <t>ヒョウ</t>
    </rPh>
    <rPh sb="9" eb="11">
      <t>テイシュツ</t>
    </rPh>
    <phoneticPr fontId="1"/>
  </si>
  <si>
    <t>工　　程　　表</t>
    <rPh sb="0" eb="1">
      <t>コウ</t>
    </rPh>
    <rPh sb="3" eb="4">
      <t>ホド</t>
    </rPh>
    <rPh sb="6" eb="7">
      <t>ヒョウ</t>
    </rPh>
    <phoneticPr fontId="1"/>
  </si>
  <si>
    <t>様式第24号</t>
    <phoneticPr fontId="7"/>
  </si>
  <si>
    <t>工　事　下　請　届</t>
    <rPh sb="0" eb="1">
      <t>コウ</t>
    </rPh>
    <rPh sb="2" eb="3">
      <t>コト</t>
    </rPh>
    <rPh sb="4" eb="5">
      <t>シタ</t>
    </rPh>
    <rPh sb="8" eb="9">
      <t>トドケ</t>
    </rPh>
    <phoneticPr fontId="1"/>
  </si>
  <si>
    <t>下記のとおり下請負させます。</t>
    <rPh sb="0" eb="2">
      <t>カキ</t>
    </rPh>
    <rPh sb="6" eb="7">
      <t>シタ</t>
    </rPh>
    <rPh sb="7" eb="9">
      <t>ウケオイ</t>
    </rPh>
    <phoneticPr fontId="1"/>
  </si>
  <si>
    <t>工事下請負届内訳書(別紙)</t>
    <rPh sb="0" eb="2">
      <t>コウジ</t>
    </rPh>
    <rPh sb="2" eb="3">
      <t>シタ</t>
    </rPh>
    <rPh sb="3" eb="5">
      <t>ウケオイ</t>
    </rPh>
    <rPh sb="5" eb="6">
      <t>トドケ</t>
    </rPh>
    <rPh sb="6" eb="8">
      <t>ウチワケ</t>
    </rPh>
    <rPh sb="8" eb="9">
      <t>ショ</t>
    </rPh>
    <rPh sb="10" eb="12">
      <t>ベッシ</t>
    </rPh>
    <phoneticPr fontId="1"/>
  </si>
  <si>
    <t>誓約書（別紙）</t>
    <rPh sb="0" eb="3">
      <t>セイヤクショ</t>
    </rPh>
    <rPh sb="4" eb="6">
      <t>ベッシ</t>
    </rPh>
    <phoneticPr fontId="1"/>
  </si>
  <si>
    <t>○○　××</t>
    <phoneticPr fontId="1"/>
  </si>
  <si>
    <t>一宮市木曽川町尾西1000</t>
    <phoneticPr fontId="1"/>
  </si>
  <si>
    <t>(0586)22-2222</t>
    <phoneticPr fontId="1"/>
  </si>
  <si>
    <t>090-1111-2222</t>
    <phoneticPr fontId="1"/>
  </si>
  <si>
    <t>×△大学</t>
    <rPh sb="2" eb="4">
      <t>ダイガク</t>
    </rPh>
    <phoneticPr fontId="1"/>
  </si>
  <si>
    <t>令和4年3月</t>
    <rPh sb="0" eb="2">
      <t>レイワ</t>
    </rPh>
    <rPh sb="3" eb="4">
      <t>ネン</t>
    </rPh>
    <rPh sb="5" eb="6">
      <t>ガツ</t>
    </rPh>
    <phoneticPr fontId="1"/>
  </si>
  <si>
    <t>令和4年4月</t>
    <rPh sb="0" eb="2">
      <t>レイワ</t>
    </rPh>
    <rPh sb="3" eb="4">
      <t>ネン</t>
    </rPh>
    <rPh sb="5" eb="6">
      <t>ガツ</t>
    </rPh>
    <phoneticPr fontId="1"/>
  </si>
  <si>
    <t>愛知県一宮市木曽川町尾西1000</t>
    <rPh sb="0" eb="3">
      <t>アイチケン</t>
    </rPh>
    <phoneticPr fontId="1"/>
  </si>
  <si>
    <t>第1種土木施工管理技士</t>
    <rPh sb="0" eb="1">
      <t>ダイ</t>
    </rPh>
    <rPh sb="2" eb="3">
      <t>シュ</t>
    </rPh>
    <rPh sb="3" eb="5">
      <t>ドボク</t>
    </rPh>
    <rPh sb="5" eb="7">
      <t>セコウ</t>
    </rPh>
    <rPh sb="7" eb="9">
      <t>カンリ</t>
    </rPh>
    <rPh sb="9" eb="11">
      <t>ギシ</t>
    </rPh>
    <phoneticPr fontId="1"/>
  </si>
  <si>
    <t>第200000号</t>
    <rPh sb="0" eb="1">
      <t>ダイ</t>
    </rPh>
    <rPh sb="7" eb="8">
      <t>ゴウ</t>
    </rPh>
    <phoneticPr fontId="1"/>
  </si>
  <si>
    <t>○○号線道路修繕工事</t>
    <rPh sb="2" eb="3">
      <t>ゴウ</t>
    </rPh>
    <rPh sb="3" eb="4">
      <t>セン</t>
    </rPh>
    <rPh sb="4" eb="6">
      <t>ドウロ</t>
    </rPh>
    <rPh sb="6" eb="8">
      <t>シュウゼン</t>
    </rPh>
    <rPh sb="8" eb="10">
      <t>コウジ</t>
    </rPh>
    <phoneticPr fontId="1"/>
  </si>
  <si>
    <t>様式第41号</t>
    <rPh sb="0" eb="2">
      <t>ヨウシキ</t>
    </rPh>
    <rPh sb="2" eb="3">
      <t>ダイ</t>
    </rPh>
    <rPh sb="5" eb="6">
      <t>ゴウ</t>
    </rPh>
    <phoneticPr fontId="12"/>
  </si>
  <si>
    <t>前　金　払　請　求　書</t>
    <rPh sb="0" eb="1">
      <t>マエ</t>
    </rPh>
    <rPh sb="2" eb="3">
      <t>キン</t>
    </rPh>
    <rPh sb="4" eb="5">
      <t>バラ</t>
    </rPh>
    <rPh sb="6" eb="7">
      <t>ショウ</t>
    </rPh>
    <rPh sb="8" eb="9">
      <t>モトム</t>
    </rPh>
    <rPh sb="10" eb="11">
      <t>ショ</t>
    </rPh>
    <phoneticPr fontId="12"/>
  </si>
  <si>
    <t>億</t>
    <rPh sb="0" eb="1">
      <t>オク</t>
    </rPh>
    <phoneticPr fontId="12"/>
  </si>
  <si>
    <t>千万</t>
    <rPh sb="0" eb="2">
      <t>センマン</t>
    </rPh>
    <phoneticPr fontId="12"/>
  </si>
  <si>
    <t>百万</t>
    <rPh sb="0" eb="2">
      <t>ヒャクマン</t>
    </rPh>
    <phoneticPr fontId="12"/>
  </si>
  <si>
    <t>十万</t>
    <rPh sb="0" eb="2">
      <t>ジュウマン</t>
    </rPh>
    <phoneticPr fontId="12"/>
  </si>
  <si>
    <t>万</t>
    <rPh sb="0" eb="1">
      <t>マン</t>
    </rPh>
    <phoneticPr fontId="12"/>
  </si>
  <si>
    <t>千</t>
    <rPh sb="0" eb="1">
      <t>セン</t>
    </rPh>
    <phoneticPr fontId="12"/>
  </si>
  <si>
    <t>百</t>
    <rPh sb="0" eb="1">
      <t>ヒャク</t>
    </rPh>
    <phoneticPr fontId="12"/>
  </si>
  <si>
    <t>十</t>
    <rPh sb="0" eb="1">
      <t>ジュウ</t>
    </rPh>
    <phoneticPr fontId="12"/>
  </si>
  <si>
    <t>下記の通り請負代金を前払いしてください。</t>
    <rPh sb="0" eb="2">
      <t>カキ</t>
    </rPh>
    <rPh sb="3" eb="4">
      <t>トオ</t>
    </rPh>
    <rPh sb="5" eb="7">
      <t>ウケオイ</t>
    </rPh>
    <rPh sb="7" eb="9">
      <t>ダイキン</t>
    </rPh>
    <rPh sb="10" eb="11">
      <t>マエ</t>
    </rPh>
    <rPh sb="11" eb="12">
      <t>ハラ</t>
    </rPh>
    <phoneticPr fontId="12"/>
  </si>
  <si>
    <t>ただし、下記工事の前払金</t>
    <rPh sb="4" eb="6">
      <t>カキ</t>
    </rPh>
    <rPh sb="6" eb="8">
      <t>コウジ</t>
    </rPh>
    <rPh sb="9" eb="10">
      <t>マエ</t>
    </rPh>
    <rPh sb="10" eb="11">
      <t>バライ</t>
    </rPh>
    <rPh sb="11" eb="12">
      <t>キン</t>
    </rPh>
    <phoneticPr fontId="12"/>
  </si>
  <si>
    <t>１．工　事　番　号</t>
    <rPh sb="2" eb="3">
      <t>コウ</t>
    </rPh>
    <rPh sb="4" eb="5">
      <t>コト</t>
    </rPh>
    <rPh sb="6" eb="7">
      <t>バン</t>
    </rPh>
    <rPh sb="8" eb="9">
      <t>ゴウ</t>
    </rPh>
    <phoneticPr fontId="12"/>
  </si>
  <si>
    <t>２．工　　事　　名</t>
    <rPh sb="2" eb="3">
      <t>コウ</t>
    </rPh>
    <rPh sb="5" eb="6">
      <t>コト</t>
    </rPh>
    <rPh sb="8" eb="9">
      <t>メイ</t>
    </rPh>
    <phoneticPr fontId="12"/>
  </si>
  <si>
    <t>３．工　事　場　所</t>
    <rPh sb="2" eb="3">
      <t>コウ</t>
    </rPh>
    <rPh sb="4" eb="5">
      <t>コト</t>
    </rPh>
    <rPh sb="6" eb="7">
      <t>バ</t>
    </rPh>
    <rPh sb="8" eb="9">
      <t>ショ</t>
    </rPh>
    <phoneticPr fontId="12"/>
  </si>
  <si>
    <t>４．契約締結年月日</t>
    <rPh sb="2" eb="4">
      <t>ケイヤク</t>
    </rPh>
    <rPh sb="4" eb="6">
      <t>テイケツ</t>
    </rPh>
    <rPh sb="6" eb="9">
      <t>ネンガッピ</t>
    </rPh>
    <phoneticPr fontId="12"/>
  </si>
  <si>
    <t>５．請 負 代 金 額</t>
    <rPh sb="2" eb="3">
      <t>ショウ</t>
    </rPh>
    <rPh sb="4" eb="5">
      <t>フ</t>
    </rPh>
    <rPh sb="6" eb="7">
      <t>ダイ</t>
    </rPh>
    <rPh sb="8" eb="9">
      <t>キン</t>
    </rPh>
    <rPh sb="10" eb="11">
      <t>ガク</t>
    </rPh>
    <phoneticPr fontId="12"/>
  </si>
  <si>
    <t>６．支　払　方　法</t>
    <rPh sb="2" eb="3">
      <t>ササ</t>
    </rPh>
    <rPh sb="4" eb="5">
      <t>バライ</t>
    </rPh>
    <rPh sb="6" eb="7">
      <t>カタ</t>
    </rPh>
    <rPh sb="8" eb="9">
      <t>ホウ</t>
    </rPh>
    <phoneticPr fontId="12"/>
  </si>
  <si>
    <t>口座振替</t>
    <rPh sb="0" eb="2">
      <t>コウザ</t>
    </rPh>
    <rPh sb="2" eb="4">
      <t>フリカエ</t>
    </rPh>
    <phoneticPr fontId="12"/>
  </si>
  <si>
    <t>様式第44号</t>
    <rPh sb="0" eb="2">
      <t>ヨウシキ</t>
    </rPh>
    <rPh sb="2" eb="3">
      <t>ダイ</t>
    </rPh>
    <rPh sb="5" eb="6">
      <t>ゴウ</t>
    </rPh>
    <phoneticPr fontId="12"/>
  </si>
  <si>
    <t>請　　　求　　　書</t>
    <rPh sb="0" eb="1">
      <t>ショウ</t>
    </rPh>
    <rPh sb="4" eb="5">
      <t>モトム</t>
    </rPh>
    <rPh sb="8" eb="9">
      <t>ショ</t>
    </rPh>
    <phoneticPr fontId="12"/>
  </si>
  <si>
    <t>ただし、下記工事の請負代金</t>
    <rPh sb="4" eb="6">
      <t>カキ</t>
    </rPh>
    <rPh sb="6" eb="8">
      <t>コウジ</t>
    </rPh>
    <rPh sb="9" eb="11">
      <t>ウケオイ</t>
    </rPh>
    <rPh sb="11" eb="13">
      <t>ダイキン</t>
    </rPh>
    <phoneticPr fontId="12"/>
  </si>
  <si>
    <t>裏　面</t>
    <rPh sb="0" eb="1">
      <t>ウラ</t>
    </rPh>
    <rPh sb="2" eb="3">
      <t>メン</t>
    </rPh>
    <phoneticPr fontId="12"/>
  </si>
  <si>
    <t>様式第44号の裏面</t>
    <rPh sb="0" eb="2">
      <t>ヨウシキ</t>
    </rPh>
    <rPh sb="2" eb="3">
      <t>ダイ</t>
    </rPh>
    <rPh sb="5" eb="6">
      <t>ゴウ</t>
    </rPh>
    <rPh sb="7" eb="9">
      <t>ウラメン</t>
    </rPh>
    <phoneticPr fontId="12"/>
  </si>
  <si>
    <t>金</t>
    <phoneticPr fontId="12"/>
  </si>
  <si>
    <t>金</t>
    <phoneticPr fontId="12"/>
  </si>
  <si>
    <t>金</t>
    <phoneticPr fontId="12"/>
  </si>
  <si>
    <t>金</t>
    <phoneticPr fontId="12"/>
  </si>
  <si>
    <t>金</t>
    <phoneticPr fontId="12"/>
  </si>
  <si>
    <t>金</t>
    <phoneticPr fontId="12"/>
  </si>
  <si>
    <t>金</t>
    <phoneticPr fontId="12"/>
  </si>
  <si>
    <t>備考　１　金額の数字は、アラビア数字を用い、頭に「金」を記入のこと。</t>
    <rPh sb="0" eb="2">
      <t>ビコウ</t>
    </rPh>
    <rPh sb="5" eb="7">
      <t>キンガク</t>
    </rPh>
    <rPh sb="8" eb="10">
      <t>スウジ</t>
    </rPh>
    <rPh sb="16" eb="18">
      <t>スウジ</t>
    </rPh>
    <rPh sb="19" eb="20">
      <t>モチ</t>
    </rPh>
    <rPh sb="22" eb="23">
      <t>アタマ</t>
    </rPh>
    <rPh sb="25" eb="26">
      <t>キン</t>
    </rPh>
    <rPh sb="28" eb="30">
      <t>キニュウ</t>
    </rPh>
    <phoneticPr fontId="12"/>
  </si>
  <si>
    <t>　　　２　訂正又は抹消した箇所には、押印すること。</t>
    <rPh sb="5" eb="7">
      <t>テイセイ</t>
    </rPh>
    <rPh sb="7" eb="8">
      <t>マタ</t>
    </rPh>
    <rPh sb="9" eb="11">
      <t>マッショウ</t>
    </rPh>
    <rPh sb="13" eb="15">
      <t>カショ</t>
    </rPh>
    <rPh sb="18" eb="19">
      <t>オシ</t>
    </rPh>
    <rPh sb="19" eb="20">
      <t>イン</t>
    </rPh>
    <phoneticPr fontId="12"/>
  </si>
  <si>
    <t>様式第43号</t>
    <rPh sb="0" eb="2">
      <t>ヨウシキ</t>
    </rPh>
    <rPh sb="2" eb="3">
      <t>ダイ</t>
    </rPh>
    <rPh sb="5" eb="6">
      <t>ゴウ</t>
    </rPh>
    <phoneticPr fontId="12"/>
  </si>
  <si>
    <t>部　分　払　請　求　書</t>
    <rPh sb="0" eb="1">
      <t>ブ</t>
    </rPh>
    <rPh sb="2" eb="3">
      <t>ブン</t>
    </rPh>
    <rPh sb="4" eb="5">
      <t>ハラ</t>
    </rPh>
    <rPh sb="6" eb="7">
      <t>ショウ</t>
    </rPh>
    <rPh sb="8" eb="9">
      <t>モトム</t>
    </rPh>
    <rPh sb="10" eb="11">
      <t>ショ</t>
    </rPh>
    <phoneticPr fontId="12"/>
  </si>
  <si>
    <t>ただし、下記工事の出来形</t>
    <rPh sb="4" eb="6">
      <t>カキ</t>
    </rPh>
    <rPh sb="6" eb="8">
      <t>コウジ</t>
    </rPh>
    <rPh sb="9" eb="11">
      <t>デキ</t>
    </rPh>
    <rPh sb="11" eb="12">
      <t>ガタ</t>
    </rPh>
    <phoneticPr fontId="12"/>
  </si>
  <si>
    <t>パーセントに対する請負金額の第</t>
    <rPh sb="6" eb="7">
      <t>タイ</t>
    </rPh>
    <rPh sb="9" eb="11">
      <t>ウケオイ</t>
    </rPh>
    <rPh sb="11" eb="13">
      <t>キンガク</t>
    </rPh>
    <rPh sb="14" eb="15">
      <t>ダイ</t>
    </rPh>
    <phoneticPr fontId="12"/>
  </si>
  <si>
    <t>請　求　金　額　内　訳　書</t>
    <rPh sb="0" eb="1">
      <t>ショウ</t>
    </rPh>
    <rPh sb="2" eb="3">
      <t>モトム</t>
    </rPh>
    <rPh sb="4" eb="5">
      <t>カネ</t>
    </rPh>
    <rPh sb="6" eb="7">
      <t>ガク</t>
    </rPh>
    <rPh sb="8" eb="9">
      <t>ナイ</t>
    </rPh>
    <rPh sb="10" eb="11">
      <t>ヤク</t>
    </rPh>
    <rPh sb="12" eb="13">
      <t>ショ</t>
    </rPh>
    <phoneticPr fontId="12"/>
  </si>
  <si>
    <t>請負代金額</t>
    <rPh sb="0" eb="2">
      <t>ウケオイ</t>
    </rPh>
    <rPh sb="2" eb="4">
      <t>ダイキン</t>
    </rPh>
    <rPh sb="4" eb="5">
      <t>ガク</t>
    </rPh>
    <phoneticPr fontId="12"/>
  </si>
  <si>
    <t>前金払受　　領年月日</t>
    <rPh sb="0" eb="2">
      <t>マエキン</t>
    </rPh>
    <rPh sb="2" eb="3">
      <t>ハラ</t>
    </rPh>
    <rPh sb="3" eb="4">
      <t>ウケ</t>
    </rPh>
    <rPh sb="6" eb="7">
      <t>リョウ</t>
    </rPh>
    <rPh sb="7" eb="10">
      <t>ネンガッピ</t>
    </rPh>
    <phoneticPr fontId="12"/>
  </si>
  <si>
    <t>回数</t>
    <rPh sb="0" eb="2">
      <t>カイスウ</t>
    </rPh>
    <phoneticPr fontId="12"/>
  </si>
  <si>
    <t>出来形パ　ーセント</t>
    <rPh sb="0" eb="2">
      <t>デキ</t>
    </rPh>
    <rPh sb="2" eb="3">
      <t>ガタ</t>
    </rPh>
    <phoneticPr fontId="12"/>
  </si>
  <si>
    <t>部 分 払    受領済額</t>
    <rPh sb="0" eb="1">
      <t>ブ</t>
    </rPh>
    <rPh sb="2" eb="3">
      <t>ブン</t>
    </rPh>
    <rPh sb="4" eb="5">
      <t>ハラ</t>
    </rPh>
    <rPh sb="9" eb="11">
      <t>ジュリョウ</t>
    </rPh>
    <rPh sb="11" eb="12">
      <t>スミ</t>
    </rPh>
    <rPh sb="12" eb="13">
      <t>ガク</t>
    </rPh>
    <phoneticPr fontId="12"/>
  </si>
  <si>
    <t>前金払より　の差引額</t>
    <rPh sb="0" eb="1">
      <t>マエ</t>
    </rPh>
    <rPh sb="1" eb="2">
      <t>キン</t>
    </rPh>
    <rPh sb="2" eb="3">
      <t>ハラ</t>
    </rPh>
    <rPh sb="7" eb="9">
      <t>サシヒキ</t>
    </rPh>
    <rPh sb="9" eb="10">
      <t>ガク</t>
    </rPh>
    <phoneticPr fontId="12"/>
  </si>
  <si>
    <t>今回請求金額</t>
    <rPh sb="0" eb="2">
      <t>コンカイ</t>
    </rPh>
    <rPh sb="2" eb="4">
      <t>セイキュウ</t>
    </rPh>
    <rPh sb="4" eb="6">
      <t>キンガク</t>
    </rPh>
    <phoneticPr fontId="12"/>
  </si>
  <si>
    <t>備考</t>
    <rPh sb="0" eb="2">
      <t>ビコウ</t>
    </rPh>
    <phoneticPr fontId="12"/>
  </si>
  <si>
    <t>監督員確認欄</t>
    <rPh sb="0" eb="3">
      <t>カントクイン</t>
    </rPh>
    <rPh sb="3" eb="5">
      <t>カクニン</t>
    </rPh>
    <rPh sb="5" eb="6">
      <t>ラン</t>
    </rPh>
    <phoneticPr fontId="12"/>
  </si>
  <si>
    <t>添付図書</t>
    <rPh sb="0" eb="2">
      <t>テンプ</t>
    </rPh>
    <rPh sb="2" eb="4">
      <t>トショ</t>
    </rPh>
    <phoneticPr fontId="12"/>
  </si>
  <si>
    <t>全工程（工期が複数年の場合は該当年度分）の</t>
    <rPh sb="0" eb="3">
      <t>ゼンコウテイ</t>
    </rPh>
    <rPh sb="4" eb="6">
      <t>コウキ</t>
    </rPh>
    <rPh sb="7" eb="9">
      <t>フクスウ</t>
    </rPh>
    <rPh sb="9" eb="10">
      <t>ネン</t>
    </rPh>
    <rPh sb="11" eb="13">
      <t>バアイ</t>
    </rPh>
    <rPh sb="14" eb="16">
      <t>ガイトウ</t>
    </rPh>
    <rPh sb="16" eb="18">
      <t>ネンド</t>
    </rPh>
    <rPh sb="18" eb="19">
      <t>ブン</t>
    </rPh>
    <phoneticPr fontId="12"/>
  </si>
  <si>
    <t>請負代金額（工期が複数年の場合は出来高予定額）の</t>
    <rPh sb="0" eb="2">
      <t>ウケオイ</t>
    </rPh>
    <rPh sb="2" eb="4">
      <t>ダイキン</t>
    </rPh>
    <rPh sb="4" eb="5">
      <t>ガク</t>
    </rPh>
    <rPh sb="6" eb="8">
      <t>コウキ</t>
    </rPh>
    <rPh sb="9" eb="11">
      <t>フクスウ</t>
    </rPh>
    <rPh sb="11" eb="12">
      <t>ネン</t>
    </rPh>
    <rPh sb="13" eb="15">
      <t>バアイ</t>
    </rPh>
    <rPh sb="16" eb="19">
      <t>デキダカ</t>
    </rPh>
    <rPh sb="19" eb="21">
      <t>ヨテイ</t>
    </rPh>
    <rPh sb="21" eb="22">
      <t>ガク</t>
    </rPh>
    <phoneticPr fontId="12"/>
  </si>
  <si>
    <t>竣　　工</t>
    <rPh sb="0" eb="1">
      <t>シュン</t>
    </rPh>
    <rPh sb="3" eb="4">
      <t>コウ</t>
    </rPh>
    <phoneticPr fontId="12"/>
  </si>
  <si>
    <t>着　　手</t>
    <rPh sb="0" eb="1">
      <t>キ</t>
    </rPh>
    <rPh sb="3" eb="4">
      <t>テ</t>
    </rPh>
    <phoneticPr fontId="12"/>
  </si>
  <si>
    <t>工　　　　　期</t>
    <rPh sb="0" eb="1">
      <t>コウ</t>
    </rPh>
    <rPh sb="6" eb="7">
      <t>キ</t>
    </rPh>
    <phoneticPr fontId="12"/>
  </si>
  <si>
    <t>請 負 代 金 額</t>
    <rPh sb="0" eb="1">
      <t>ショウ</t>
    </rPh>
    <rPh sb="2" eb="3">
      <t>フ</t>
    </rPh>
    <rPh sb="4" eb="5">
      <t>ダイ</t>
    </rPh>
    <rPh sb="6" eb="7">
      <t>キン</t>
    </rPh>
    <rPh sb="8" eb="9">
      <t>ガク</t>
    </rPh>
    <phoneticPr fontId="12"/>
  </si>
  <si>
    <t>契約締結年月日</t>
    <rPh sb="0" eb="2">
      <t>ケイヤク</t>
    </rPh>
    <rPh sb="2" eb="4">
      <t>テイケツ</t>
    </rPh>
    <rPh sb="4" eb="7">
      <t>ネンガッピ</t>
    </rPh>
    <phoneticPr fontId="12"/>
  </si>
  <si>
    <t>工　事　場　所</t>
    <rPh sb="0" eb="1">
      <t>コウ</t>
    </rPh>
    <rPh sb="2" eb="3">
      <t>コト</t>
    </rPh>
    <rPh sb="4" eb="5">
      <t>バ</t>
    </rPh>
    <rPh sb="6" eb="7">
      <t>ショ</t>
    </rPh>
    <phoneticPr fontId="12"/>
  </si>
  <si>
    <t>工　　事　　名</t>
    <rPh sb="0" eb="1">
      <t>コウ</t>
    </rPh>
    <rPh sb="3" eb="4">
      <t>コト</t>
    </rPh>
    <rPh sb="6" eb="7">
      <t>メイ</t>
    </rPh>
    <phoneticPr fontId="12"/>
  </si>
  <si>
    <t>次の工事について中間前払金を請求したいので認定してください。</t>
    <rPh sb="0" eb="1">
      <t>ツギ</t>
    </rPh>
    <rPh sb="2" eb="4">
      <t>コウジ</t>
    </rPh>
    <rPh sb="8" eb="10">
      <t>チュウカン</t>
    </rPh>
    <rPh sb="10" eb="12">
      <t>マエバラ</t>
    </rPh>
    <rPh sb="12" eb="13">
      <t>キン</t>
    </rPh>
    <rPh sb="14" eb="16">
      <t>セイキュウ</t>
    </rPh>
    <rPh sb="21" eb="23">
      <t>ニンテイ</t>
    </rPh>
    <phoneticPr fontId="12"/>
  </si>
  <si>
    <t>中間前金払認定請求書</t>
    <rPh sb="0" eb="2">
      <t>チュウカン</t>
    </rPh>
    <rPh sb="2" eb="4">
      <t>マエキン</t>
    </rPh>
    <rPh sb="4" eb="5">
      <t>バライ</t>
    </rPh>
    <rPh sb="5" eb="7">
      <t>ニンテイ</t>
    </rPh>
    <rPh sb="7" eb="10">
      <t>セイキュウショ</t>
    </rPh>
    <phoneticPr fontId="12"/>
  </si>
  <si>
    <t>中　間　前　金　払　請　求　書</t>
    <rPh sb="0" eb="1">
      <t>ナカ</t>
    </rPh>
    <rPh sb="2" eb="3">
      <t>カン</t>
    </rPh>
    <rPh sb="4" eb="5">
      <t>マエ</t>
    </rPh>
    <rPh sb="6" eb="7">
      <t>キン</t>
    </rPh>
    <rPh sb="8" eb="9">
      <t>バラ</t>
    </rPh>
    <rPh sb="10" eb="11">
      <t>ショウ</t>
    </rPh>
    <rPh sb="12" eb="13">
      <t>モトム</t>
    </rPh>
    <rPh sb="14" eb="15">
      <t>ショ</t>
    </rPh>
    <phoneticPr fontId="12"/>
  </si>
  <si>
    <t>下記の通り請負代金を中間前払いしてください。</t>
    <rPh sb="0" eb="2">
      <t>カキ</t>
    </rPh>
    <rPh sb="3" eb="4">
      <t>トオ</t>
    </rPh>
    <rPh sb="5" eb="7">
      <t>ウケオイ</t>
    </rPh>
    <rPh sb="7" eb="9">
      <t>ダイキン</t>
    </rPh>
    <rPh sb="10" eb="12">
      <t>チュウカン</t>
    </rPh>
    <rPh sb="12" eb="13">
      <t>マエ</t>
    </rPh>
    <rPh sb="13" eb="14">
      <t>ハラ</t>
    </rPh>
    <phoneticPr fontId="12"/>
  </si>
  <si>
    <r>
      <t>様式第4</t>
    </r>
    <r>
      <rPr>
        <sz val="11"/>
        <color theme="1"/>
        <rFont val="ＭＳ 明朝"/>
        <family val="1"/>
        <charset val="128"/>
      </rPr>
      <t>3号の裏面</t>
    </r>
    <rPh sb="0" eb="2">
      <t>ヨウシキ</t>
    </rPh>
    <rPh sb="2" eb="3">
      <t>ダイ</t>
    </rPh>
    <rPh sb="5" eb="6">
      <t>ゴウ</t>
    </rPh>
    <rPh sb="7" eb="9">
      <t>ウラメン</t>
    </rPh>
    <phoneticPr fontId="12"/>
  </si>
  <si>
    <r>
      <t>前 金</t>
    </r>
    <r>
      <rPr>
        <sz val="11"/>
        <color theme="1"/>
        <rFont val="ＭＳ 明朝"/>
        <family val="1"/>
        <charset val="128"/>
      </rPr>
      <t xml:space="preserve"> 払    受 領 額</t>
    </r>
    <rPh sb="0" eb="1">
      <t>マエ</t>
    </rPh>
    <rPh sb="2" eb="3">
      <t>キン</t>
    </rPh>
    <rPh sb="4" eb="5">
      <t>ハラ</t>
    </rPh>
    <rPh sb="9" eb="10">
      <t>ウケ</t>
    </rPh>
    <rPh sb="11" eb="12">
      <t>リョウ</t>
    </rPh>
    <rPh sb="13" eb="14">
      <t>ガク</t>
    </rPh>
    <phoneticPr fontId="12"/>
  </si>
  <si>
    <r>
      <t>出来形に対す　　　る9</t>
    </r>
    <r>
      <rPr>
        <sz val="11"/>
        <color theme="1"/>
        <rFont val="ＭＳ 明朝"/>
        <family val="1"/>
        <charset val="128"/>
      </rPr>
      <t>/10の金額</t>
    </r>
    <rPh sb="0" eb="2">
      <t>デキ</t>
    </rPh>
    <rPh sb="2" eb="3">
      <t>ガタ</t>
    </rPh>
    <rPh sb="4" eb="5">
      <t>タイ</t>
    </rPh>
    <rPh sb="15" eb="17">
      <t>キンガク</t>
    </rPh>
    <phoneticPr fontId="12"/>
  </si>
  <si>
    <t>様式第48号</t>
    <rPh sb="0" eb="2">
      <t>ヨウシキ</t>
    </rPh>
    <rPh sb="2" eb="3">
      <t>ダイ</t>
    </rPh>
    <rPh sb="5" eb="6">
      <t>ゴウ</t>
    </rPh>
    <phoneticPr fontId="12"/>
  </si>
  <si>
    <t>様式第50号</t>
    <rPh sb="0" eb="2">
      <t>ヨウシキ</t>
    </rPh>
    <rPh sb="2" eb="3">
      <t>ダイ</t>
    </rPh>
    <rPh sb="5" eb="6">
      <t>ゴウ</t>
    </rPh>
    <phoneticPr fontId="12"/>
  </si>
  <si>
    <t>名称及び</t>
    <phoneticPr fontId="1"/>
  </si>
  <si>
    <t>前払請求額</t>
    <rPh sb="0" eb="2">
      <t>マエバラ</t>
    </rPh>
    <rPh sb="2" eb="4">
      <t>セイキュウ</t>
    </rPh>
    <rPh sb="4" eb="5">
      <t>ガク</t>
    </rPh>
    <phoneticPr fontId="1"/>
  </si>
  <si>
    <t>支払口座</t>
    <rPh sb="0" eb="2">
      <t>シハラ</t>
    </rPh>
    <rPh sb="2" eb="4">
      <t>コウザ</t>
    </rPh>
    <phoneticPr fontId="1"/>
  </si>
  <si>
    <t>○○銀行</t>
    <rPh sb="2" eb="4">
      <t>ギンコウ</t>
    </rPh>
    <phoneticPr fontId="1"/>
  </si>
  <si>
    <t>銀行名</t>
    <rPh sb="0" eb="3">
      <t>ギンコウメイ</t>
    </rPh>
    <phoneticPr fontId="1"/>
  </si>
  <si>
    <t>支店名</t>
    <rPh sb="0" eb="2">
      <t>シテン</t>
    </rPh>
    <rPh sb="2" eb="3">
      <t>メイ</t>
    </rPh>
    <phoneticPr fontId="1"/>
  </si>
  <si>
    <t>××支店</t>
    <rPh sb="2" eb="4">
      <t>シテン</t>
    </rPh>
    <phoneticPr fontId="1"/>
  </si>
  <si>
    <t>口座種類</t>
    <rPh sb="0" eb="2">
      <t>コウザ</t>
    </rPh>
    <rPh sb="2" eb="4">
      <t>シュルイ</t>
    </rPh>
    <phoneticPr fontId="1"/>
  </si>
  <si>
    <t>普通</t>
    <rPh sb="0" eb="2">
      <t>フツウ</t>
    </rPh>
    <phoneticPr fontId="1"/>
  </si>
  <si>
    <t>口座番号</t>
    <rPh sb="0" eb="2">
      <t>コウザ</t>
    </rPh>
    <rPh sb="2" eb="4">
      <t>バンゴウ</t>
    </rPh>
    <phoneticPr fontId="1"/>
  </si>
  <si>
    <t>第138000番</t>
    <rPh sb="0" eb="1">
      <t>ダイ</t>
    </rPh>
    <rPh sb="7" eb="8">
      <t>バン</t>
    </rPh>
    <phoneticPr fontId="1"/>
  </si>
  <si>
    <t>当座</t>
  </si>
  <si>
    <t>令和　　年　　月　　日</t>
    <phoneticPr fontId="1"/>
  </si>
  <si>
    <t>今回支払額</t>
    <rPh sb="0" eb="2">
      <t>コンカイ</t>
    </rPh>
    <rPh sb="2" eb="4">
      <t>シハラ</t>
    </rPh>
    <rPh sb="4" eb="5">
      <t>ガク</t>
    </rPh>
    <phoneticPr fontId="1"/>
  </si>
  <si>
    <t>回部分払額</t>
    <rPh sb="0" eb="1">
      <t>カイ</t>
    </rPh>
    <rPh sb="1" eb="3">
      <t>ブブン</t>
    </rPh>
    <rPh sb="3" eb="4">
      <t>ハラ</t>
    </rPh>
    <rPh sb="4" eb="5">
      <t>ガク</t>
    </rPh>
    <phoneticPr fontId="12"/>
  </si>
  <si>
    <t>今回部分支払額</t>
    <rPh sb="0" eb="2">
      <t>コンカイ</t>
    </rPh>
    <rPh sb="2" eb="4">
      <t>ブブン</t>
    </rPh>
    <rPh sb="4" eb="6">
      <t>シハラ</t>
    </rPh>
    <rPh sb="6" eb="7">
      <t>ガク</t>
    </rPh>
    <phoneticPr fontId="1"/>
  </si>
  <si>
    <t>最終工期至</t>
    <rPh sb="2" eb="4">
      <t>コウキ</t>
    </rPh>
    <rPh sb="4" eb="5">
      <t>イタル</t>
    </rPh>
    <phoneticPr fontId="1"/>
  </si>
  <si>
    <t>中間前払額</t>
    <rPh sb="0" eb="2">
      <t>チュウカン</t>
    </rPh>
    <rPh sb="2" eb="3">
      <t>マエ</t>
    </rPh>
    <rPh sb="4" eb="5">
      <t>ガク</t>
    </rPh>
    <phoneticPr fontId="1"/>
  </si>
  <si>
    <t>進　捗　状　況</t>
    <rPh sb="0" eb="1">
      <t>ススム</t>
    </rPh>
    <rPh sb="2" eb="3">
      <t>チョク</t>
    </rPh>
    <rPh sb="4" eb="5">
      <t>ジョウ</t>
    </rPh>
    <rPh sb="6" eb="7">
      <t>キョウ</t>
    </rPh>
    <phoneticPr fontId="12"/>
  </si>
  <si>
    <t>(　　年　　月　日現在)</t>
    <phoneticPr fontId="1"/>
  </si>
  <si>
    <t>作業状況を色塗りした実施工程表</t>
    <rPh sb="0" eb="2">
      <t>サギョウ</t>
    </rPh>
    <rPh sb="2" eb="4">
      <t>ジョウキョウ</t>
    </rPh>
    <rPh sb="5" eb="7">
      <t>イロヌ</t>
    </rPh>
    <rPh sb="10" eb="12">
      <t>ジッシ</t>
    </rPh>
    <rPh sb="12" eb="15">
      <t>コウテイヒョウ</t>
    </rPh>
    <phoneticPr fontId="1"/>
  </si>
  <si>
    <t>％</t>
  </si>
  <si>
    <t>中間前払金額</t>
    <rPh sb="0" eb="1">
      <t>ナカ</t>
    </rPh>
    <rPh sb="1" eb="2">
      <t>カン</t>
    </rPh>
    <rPh sb="2" eb="3">
      <t>マエ</t>
    </rPh>
    <rPh sb="3" eb="4">
      <t>バライ</t>
    </rPh>
    <rPh sb="4" eb="5">
      <t>キン</t>
    </rPh>
    <rPh sb="5" eb="6">
      <t>ガク</t>
    </rPh>
    <phoneticPr fontId="12"/>
  </si>
  <si>
    <t>前払金額</t>
    <rPh sb="0" eb="1">
      <t>マエ</t>
    </rPh>
    <rPh sb="1" eb="2">
      <t>バライ</t>
    </rPh>
    <rPh sb="2" eb="3">
      <t>キン</t>
    </rPh>
    <rPh sb="3" eb="4">
      <t>ガク</t>
    </rPh>
    <phoneticPr fontId="12"/>
  </si>
  <si>
    <t>受領済額計</t>
    <rPh sb="0" eb="1">
      <t>ウケ</t>
    </rPh>
    <rPh sb="1" eb="2">
      <t>リョウ</t>
    </rPh>
    <rPh sb="2" eb="3">
      <t>ズ</t>
    </rPh>
    <rPh sb="3" eb="4">
      <t>ガク</t>
    </rPh>
    <rPh sb="4" eb="5">
      <t>ケイ</t>
    </rPh>
    <phoneticPr fontId="12"/>
  </si>
  <si>
    <t>第1回</t>
    <phoneticPr fontId="12"/>
  </si>
  <si>
    <t>部分払金額</t>
    <phoneticPr fontId="12"/>
  </si>
  <si>
    <t>第2回</t>
    <phoneticPr fontId="12"/>
  </si>
  <si>
    <t>〃</t>
    <phoneticPr fontId="12"/>
  </si>
  <si>
    <t>第3回</t>
    <phoneticPr fontId="12"/>
  </si>
  <si>
    <t>第4回</t>
    <phoneticPr fontId="12"/>
  </si>
  <si>
    <t>第5回</t>
    <phoneticPr fontId="12"/>
  </si>
  <si>
    <t>第6回</t>
    <phoneticPr fontId="12"/>
  </si>
  <si>
    <t>工事番号</t>
    <phoneticPr fontId="12"/>
  </si>
  <si>
    <t>工事場所</t>
    <phoneticPr fontId="12"/>
  </si>
  <si>
    <t>支払方法</t>
    <phoneticPr fontId="12"/>
  </si>
  <si>
    <t>工事名</t>
    <phoneticPr fontId="12"/>
  </si>
  <si>
    <t>契約締結年月日</t>
    <phoneticPr fontId="12"/>
  </si>
  <si>
    <t>請負代金額</t>
    <phoneticPr fontId="12"/>
  </si>
  <si>
    <t>受領済内訳</t>
    <phoneticPr fontId="12"/>
  </si>
  <si>
    <t>月の履行報告について、実施工程表及び定点写真を提出します。</t>
    <phoneticPr fontId="1"/>
  </si>
  <si>
    <t>○</t>
    <phoneticPr fontId="1"/>
  </si>
  <si>
    <t>一覧表に戻る</t>
    <rPh sb="0" eb="2">
      <t>イチラン</t>
    </rPh>
    <rPh sb="2" eb="3">
      <t>ヒョウ</t>
    </rPh>
    <rPh sb="4" eb="5">
      <t>モド</t>
    </rPh>
    <phoneticPr fontId="1"/>
  </si>
  <si>
    <t>一覧表に戻る</t>
    <rPh sb="0" eb="2">
      <t>イチラン</t>
    </rPh>
    <rPh sb="2" eb="3">
      <t>ヒョウ</t>
    </rPh>
    <rPh sb="4" eb="5">
      <t>モド</t>
    </rPh>
    <phoneticPr fontId="1"/>
  </si>
  <si>
    <t>■</t>
    <phoneticPr fontId="1"/>
  </si>
  <si>
    <t>□</t>
    <phoneticPr fontId="1"/>
  </si>
  <si>
    <t>■</t>
    <phoneticPr fontId="4"/>
  </si>
  <si>
    <t>□</t>
    <phoneticPr fontId="1"/>
  </si>
  <si>
    <r>
      <t>　</t>
    </r>
    <r>
      <rPr>
        <b/>
        <sz val="10"/>
        <rFont val="ＭＳ 明朝"/>
        <family val="1"/>
        <charset val="128"/>
      </rPr>
      <t>集　計</t>
    </r>
  </si>
  <si>
    <t xml:space="preserve">( </t>
    <phoneticPr fontId="12"/>
  </si>
  <si>
    <t>無 )</t>
    <phoneticPr fontId="1"/>
  </si>
  <si>
    <t>有・</t>
    <phoneticPr fontId="1"/>
  </si>
  <si>
    <t>建設キャリアアップシステム事業者ID</t>
    <rPh sb="0" eb="2">
      <t>ケンセツ</t>
    </rPh>
    <rPh sb="13" eb="15">
      <t>ジギョウ</t>
    </rPh>
    <rPh sb="15" eb="16">
      <t>シャ</t>
    </rPh>
    <phoneticPr fontId="1"/>
  </si>
  <si>
    <t>建設キャリアアップシステム事業者登録の有無</t>
  </si>
  <si>
    <t>○○　△△</t>
  </si>
  <si>
    <t>○○　△△</t>
    <phoneticPr fontId="1"/>
  </si>
  <si>
    <t>(0586)22-2222</t>
  </si>
  <si>
    <t>090-2222-3333</t>
    <phoneticPr fontId="1"/>
  </si>
  <si>
    <t>△○高等学校</t>
    <rPh sb="2" eb="4">
      <t>コウトウ</t>
    </rPh>
    <rPh sb="4" eb="6">
      <t>ガッコウ</t>
    </rPh>
    <phoneticPr fontId="1"/>
  </si>
  <si>
    <t>平成16年3月</t>
    <rPh sb="0" eb="2">
      <t>ヘイセイ</t>
    </rPh>
    <rPh sb="4" eb="5">
      <t>ネン</t>
    </rPh>
    <rPh sb="6" eb="7">
      <t>ガツ</t>
    </rPh>
    <phoneticPr fontId="1"/>
  </si>
  <si>
    <t>平成16年4月</t>
    <rPh sb="0" eb="2">
      <t>ヘイセイ</t>
    </rPh>
    <rPh sb="4" eb="5">
      <t>ネン</t>
    </rPh>
    <rPh sb="6" eb="7">
      <t>ガツ</t>
    </rPh>
    <phoneticPr fontId="1"/>
  </si>
  <si>
    <t>第2種土木施工管理技士</t>
    <rPh sb="0" eb="1">
      <t>ダイ</t>
    </rPh>
    <rPh sb="2" eb="3">
      <t>シュ</t>
    </rPh>
    <rPh sb="3" eb="5">
      <t>ドボク</t>
    </rPh>
    <rPh sb="5" eb="7">
      <t>セコウ</t>
    </rPh>
    <rPh sb="7" eb="9">
      <t>カンリ</t>
    </rPh>
    <rPh sb="9" eb="11">
      <t>ギシ</t>
    </rPh>
    <phoneticPr fontId="1"/>
  </si>
  <si>
    <t>第312000号</t>
    <rPh sb="0" eb="1">
      <t>ダイ</t>
    </rPh>
    <rPh sb="7" eb="8">
      <t>ゴウ</t>
    </rPh>
    <phoneticPr fontId="1"/>
  </si>
  <si>
    <t>△中学校空調設備改修工事</t>
    <rPh sb="1" eb="4">
      <t>チュウガッコウ</t>
    </rPh>
    <rPh sb="4" eb="6">
      <t>クウチョウ</t>
    </rPh>
    <rPh sb="6" eb="8">
      <t>セツビ</t>
    </rPh>
    <rPh sb="8" eb="10">
      <t>カイシュウ</t>
    </rPh>
    <rPh sb="10" eb="12">
      <t>コウジ</t>
    </rPh>
    <phoneticPr fontId="1"/>
  </si>
  <si>
    <t>一宮市木曽川町尾西10</t>
    <phoneticPr fontId="1"/>
  </si>
  <si>
    <t>愛知県一宮市木曽川町尾西10</t>
    <rPh sb="0" eb="3">
      <t>アイチケン</t>
    </rPh>
    <phoneticPr fontId="1"/>
  </si>
  <si>
    <t>請負者</t>
    <rPh sb="0" eb="2">
      <t>ウケオイ</t>
    </rPh>
    <rPh sb="2" eb="3">
      <t>シャ</t>
    </rPh>
    <phoneticPr fontId="1"/>
  </si>
  <si>
    <t>建　退　共　証　紙　貼　付　実　績　書</t>
    <phoneticPr fontId="12"/>
  </si>
  <si>
    <t>　</t>
  </si>
  <si>
    <r>
      <t>　</t>
    </r>
    <r>
      <rPr>
        <sz val="14"/>
        <rFont val="ＭＳ 明朝"/>
        <family val="1"/>
        <charset val="128"/>
      </rPr>
      <t>工  事  名　：</t>
    </r>
    <rPh sb="1" eb="5">
      <t>コウジ</t>
    </rPh>
    <rPh sb="7" eb="8">
      <t>メイ</t>
    </rPh>
    <phoneticPr fontId="7"/>
  </si>
  <si>
    <t>会社名　：</t>
  </si>
  <si>
    <t>　＜実績書の取扱いについて＞</t>
  </si>
  <si>
    <t>(2) 下請事業主は元請事業主（現場代理人）に作成した貼付実績書を提出してください。</t>
    <phoneticPr fontId="7"/>
  </si>
  <si>
    <t>(3) 元請事業主は、自社分と下請事業主分のすべての実績書をとりまとめて市監督員に提出してください。</t>
    <phoneticPr fontId="7"/>
  </si>
  <si>
    <t>被共済者氏名</t>
  </si>
  <si>
    <t>被共済者手帳番号</t>
  </si>
  <si>
    <t>会社名等</t>
    <rPh sb="0" eb="2">
      <t>カイシャ</t>
    </rPh>
    <rPh sb="2" eb="3">
      <t>メイ</t>
    </rPh>
    <rPh sb="3" eb="4">
      <t>トウ</t>
    </rPh>
    <phoneticPr fontId="7"/>
  </si>
  <si>
    <t>４月</t>
  </si>
  <si>
    <t>５月</t>
  </si>
  <si>
    <t>６月</t>
  </si>
  <si>
    <t>７月</t>
  </si>
  <si>
    <t>８月</t>
  </si>
  <si>
    <t>９月</t>
  </si>
  <si>
    <t>１０月</t>
  </si>
  <si>
    <t>１１月</t>
  </si>
  <si>
    <t>１２月</t>
  </si>
  <si>
    <t>１月</t>
  </si>
  <si>
    <t>２月</t>
  </si>
  <si>
    <t>３月</t>
  </si>
  <si>
    <t>備　　　考</t>
  </si>
  <si>
    <t xml:space="preserve"> </t>
    <phoneticPr fontId="7"/>
  </si>
  <si>
    <t>貼付枚数合計</t>
  </si>
  <si>
    <t>枚</t>
  </si>
  <si>
    <t>(3) 元請事業主は、自社分と下請事業主分のすべての実績書をとりまとめて市監督員に提出してください。</t>
    <phoneticPr fontId="7"/>
  </si>
  <si>
    <t xml:space="preserve"> </t>
    <phoneticPr fontId="7"/>
  </si>
  <si>
    <t>(1) 建退共に加入している元請事業主・下請事業主（すべての下請事業主）がそれぞれ作成してください。
　　（証紙の貼付実績がない事業主は、「工事名」、「会社名」を記入するとともに、被共済者氏名欄に”該当者なし”と記入し作成してください。）</t>
    <rPh sb="4" eb="5">
      <t>ケン</t>
    </rPh>
    <rPh sb="5" eb="6">
      <t>タイ</t>
    </rPh>
    <rPh sb="6" eb="7">
      <t>キョウ</t>
    </rPh>
    <rPh sb="8" eb="10">
      <t>カニュウ</t>
    </rPh>
    <rPh sb="30" eb="32">
      <t>シタウケ</t>
    </rPh>
    <phoneticPr fontId="7"/>
  </si>
  <si>
    <t>※工事の請負区分　：　下請　</t>
    <phoneticPr fontId="1"/>
  </si>
  <si>
    <t>※工事の請負区分　：　元請</t>
    <phoneticPr fontId="1"/>
  </si>
  <si>
    <t>　工事請負期間　：　</t>
    <phoneticPr fontId="12"/>
  </si>
  <si>
    <t>様式第38号の２</t>
    <rPh sb="0" eb="2">
      <t>ヨウシキ</t>
    </rPh>
    <rPh sb="2" eb="3">
      <t>ダイ</t>
    </rPh>
    <rPh sb="5" eb="6">
      <t>ゴウ</t>
    </rPh>
    <phoneticPr fontId="1"/>
  </si>
  <si>
    <t>工事手直し完成届</t>
    <rPh sb="0" eb="2">
      <t>コウジ</t>
    </rPh>
    <rPh sb="2" eb="4">
      <t>テナオ</t>
    </rPh>
    <rPh sb="5" eb="7">
      <t>カンセイ</t>
    </rPh>
    <rPh sb="7" eb="8">
      <t>トドケ</t>
    </rPh>
    <phoneticPr fontId="1"/>
  </si>
  <si>
    <t>下記のとおり工事手直しを完了しました。</t>
    <rPh sb="0" eb="2">
      <t>カキ</t>
    </rPh>
    <rPh sb="6" eb="8">
      <t>コウジ</t>
    </rPh>
    <rPh sb="8" eb="10">
      <t>テナオ</t>
    </rPh>
    <rPh sb="12" eb="14">
      <t>カンリョウ</t>
    </rPh>
    <phoneticPr fontId="1"/>
  </si>
  <si>
    <t>手直し期限</t>
    <rPh sb="0" eb="2">
      <t>テナオ</t>
    </rPh>
    <rPh sb="3" eb="5">
      <t>キゲン</t>
    </rPh>
    <phoneticPr fontId="1"/>
  </si>
  <si>
    <t>手直し完了年月日</t>
    <rPh sb="0" eb="2">
      <t>テナオ</t>
    </rPh>
    <rPh sb="3" eb="5">
      <t>カンリョウ</t>
    </rPh>
    <rPh sb="5" eb="8">
      <t>ネンガッピ</t>
    </rPh>
    <phoneticPr fontId="1"/>
  </si>
  <si>
    <t>　工事請負期間　：</t>
    <phoneticPr fontId="1"/>
  </si>
  <si>
    <t>請負者名：</t>
    <rPh sb="0" eb="2">
      <t>ウケオイ</t>
    </rPh>
    <rPh sb="2" eb="3">
      <t>シャ</t>
    </rPh>
    <phoneticPr fontId="1"/>
  </si>
  <si>
    <t>再下請負者及び再下請負契約関係について次のとおり報告いたします。</t>
  </si>
  <si>
    <t>【報告下請負者】</t>
    <rPh sb="1" eb="3">
      <t>ホウコク</t>
    </rPh>
    <rPh sb="3" eb="4">
      <t>シタ</t>
    </rPh>
    <phoneticPr fontId="7"/>
  </si>
  <si>
    <t>発議事項</t>
    <phoneticPr fontId="1"/>
  </si>
  <si>
    <t>発議事項</t>
    <phoneticPr fontId="1"/>
  </si>
  <si>
    <t>一宮市長</t>
    <rPh sb="0" eb="3">
      <t>イチノミヤシ</t>
    </rPh>
    <rPh sb="3" eb="4">
      <t>チョウ</t>
    </rPh>
    <phoneticPr fontId="1"/>
  </si>
  <si>
    <t>都計第</t>
  </si>
  <si>
    <t>市役所　太郎</t>
  </si>
  <si>
    <t>(0586)28-○○○○</t>
  </si>
  <si>
    <t>品質管理結果報告書</t>
  </si>
  <si>
    <t>品質管理資料</t>
  </si>
  <si>
    <t>一覧表に戻る</t>
    <rPh sb="0" eb="2">
      <t>イチラン</t>
    </rPh>
    <rPh sb="2" eb="3">
      <t>ヒョウ</t>
    </rPh>
    <rPh sb="4" eb="5">
      <t>モド</t>
    </rPh>
    <phoneticPr fontId="1"/>
  </si>
  <si>
    <t>品質管理資料（結果報告書）【該当する場合】（表紙）</t>
    <rPh sb="22" eb="24">
      <t>ヒョウシ</t>
    </rPh>
    <phoneticPr fontId="1"/>
  </si>
  <si>
    <t>コブリス入力システムによる計画書（様式第１号、第２号）</t>
    <phoneticPr fontId="1"/>
  </si>
  <si>
    <t>再生資源利用計画書(実施書)（表紙）</t>
    <rPh sb="15" eb="17">
      <t>ヒョウシ</t>
    </rPh>
    <phoneticPr fontId="1"/>
  </si>
  <si>
    <t>再生資源利用促進計画書(実施書)（表紙）</t>
    <rPh sb="17" eb="19">
      <t>ヒョウシ</t>
    </rPh>
    <phoneticPr fontId="1"/>
  </si>
  <si>
    <t>工事登録証明書（表紙）</t>
    <rPh sb="8" eb="10">
      <t>ヒョウシ</t>
    </rPh>
    <phoneticPr fontId="1"/>
  </si>
  <si>
    <t>工事登録証明書</t>
    <rPh sb="0" eb="2">
      <t>コウジ</t>
    </rPh>
    <rPh sb="2" eb="4">
      <t>トウロク</t>
    </rPh>
    <rPh sb="4" eb="7">
      <t>ショウメイショ</t>
    </rPh>
    <phoneticPr fontId="1"/>
  </si>
  <si>
    <t>建退共共済契約者番号</t>
    <rPh sb="0" eb="3">
      <t>ケンタイキョウ</t>
    </rPh>
    <phoneticPr fontId="1"/>
  </si>
  <si>
    <t>契約成立年月日</t>
    <rPh sb="0" eb="2">
      <t>ケイヤク</t>
    </rPh>
    <rPh sb="2" eb="4">
      <t>セイリツ</t>
    </rPh>
    <rPh sb="4" eb="7">
      <t>ネンガッピ</t>
    </rPh>
    <phoneticPr fontId="1"/>
  </si>
  <si>
    <t>－</t>
    <phoneticPr fontId="1"/>
  </si>
  <si>
    <t>建設業退職金共済制度掛金充当実績総括表</t>
    <rPh sb="0" eb="2">
      <t>ケンセツ</t>
    </rPh>
    <rPh sb="2" eb="3">
      <t>ギョウ</t>
    </rPh>
    <rPh sb="3" eb="6">
      <t>タイショクキン</t>
    </rPh>
    <rPh sb="6" eb="8">
      <t>キョウサイ</t>
    </rPh>
    <rPh sb="8" eb="10">
      <t>セイド</t>
    </rPh>
    <rPh sb="10" eb="12">
      <t>カケキン</t>
    </rPh>
    <rPh sb="12" eb="14">
      <t>ジュウトウ</t>
    </rPh>
    <rPh sb="14" eb="16">
      <t>ジッセキ</t>
    </rPh>
    <rPh sb="16" eb="18">
      <t>ソウカツ</t>
    </rPh>
    <rPh sb="18" eb="19">
      <t>ヒョウ</t>
    </rPh>
    <phoneticPr fontId="1"/>
  </si>
  <si>
    <t>一覧表に戻る</t>
    <rPh sb="0" eb="2">
      <t>イチラン</t>
    </rPh>
    <rPh sb="2" eb="3">
      <t>ヒョウ</t>
    </rPh>
    <rPh sb="4" eb="5">
      <t>モド</t>
    </rPh>
    <phoneticPr fontId="1"/>
  </si>
  <si>
    <t>殿</t>
    <rPh sb="0" eb="1">
      <t>ドノ</t>
    </rPh>
    <phoneticPr fontId="1"/>
  </si>
  <si>
    <t>名称</t>
    <rPh sb="0" eb="2">
      <t>メイショウ</t>
    </rPh>
    <phoneticPr fontId="1"/>
  </si>
  <si>
    <t>共済契約者番号</t>
    <rPh sb="0" eb="2">
      <t>キョウサイ</t>
    </rPh>
    <rPh sb="2" eb="4">
      <t>ケイヤク</t>
    </rPh>
    <rPh sb="4" eb="5">
      <t>シャ</t>
    </rPh>
    <rPh sb="5" eb="7">
      <t>バンゴウ</t>
    </rPh>
    <phoneticPr fontId="1"/>
  </si>
  <si>
    <t>工事番号および工事名</t>
    <rPh sb="0" eb="2">
      <t>コウジ</t>
    </rPh>
    <rPh sb="2" eb="4">
      <t>バンゴウ</t>
    </rPh>
    <rPh sb="7" eb="10">
      <t>コウジメイ</t>
    </rPh>
    <phoneticPr fontId="1"/>
  </si>
  <si>
    <t>建設キャリアアップシステム現場ID</t>
    <rPh sb="0" eb="2">
      <t>ケンセツ</t>
    </rPh>
    <rPh sb="13" eb="15">
      <t>ゲンバ</t>
    </rPh>
    <phoneticPr fontId="1"/>
  </si>
  <si>
    <t>工事期間</t>
    <rPh sb="0" eb="2">
      <t>コウジ</t>
    </rPh>
    <rPh sb="2" eb="4">
      <t>キカン</t>
    </rPh>
    <phoneticPr fontId="1"/>
  </si>
  <si>
    <t>～</t>
    <phoneticPr fontId="1"/>
  </si>
  <si>
    <t>上記工事に係る建設業退職金共済制度の掛金充当実績について、以下のとおり報告します。</t>
    <rPh sb="0" eb="2">
      <t>ジョウキ</t>
    </rPh>
    <rPh sb="2" eb="4">
      <t>コウジ</t>
    </rPh>
    <rPh sb="5" eb="6">
      <t>カカワ</t>
    </rPh>
    <rPh sb="7" eb="10">
      <t>ケンセツギョウ</t>
    </rPh>
    <rPh sb="10" eb="12">
      <t>タイショク</t>
    </rPh>
    <rPh sb="12" eb="13">
      <t>キン</t>
    </rPh>
    <rPh sb="13" eb="15">
      <t>キョウサイ</t>
    </rPh>
    <rPh sb="15" eb="17">
      <t>セイド</t>
    </rPh>
    <rPh sb="18" eb="20">
      <t>カケキン</t>
    </rPh>
    <rPh sb="20" eb="22">
      <t>ジュウトウ</t>
    </rPh>
    <rPh sb="22" eb="24">
      <t>ジッセキ</t>
    </rPh>
    <rPh sb="29" eb="31">
      <t>イカ</t>
    </rPh>
    <rPh sb="35" eb="37">
      <t>ホウコク</t>
    </rPh>
    <phoneticPr fontId="1"/>
  </si>
  <si>
    <t>（1）工事全体</t>
    <rPh sb="3" eb="5">
      <t>コウジ</t>
    </rPh>
    <rPh sb="5" eb="7">
      <t>ゼンタイ</t>
    </rPh>
    <phoneticPr fontId="1"/>
  </si>
  <si>
    <t>労働者延べ就労日数</t>
    <rPh sb="0" eb="2">
      <t>ロウドウ</t>
    </rPh>
    <rPh sb="2" eb="3">
      <t>シャ</t>
    </rPh>
    <rPh sb="3" eb="4">
      <t>ノ</t>
    </rPh>
    <rPh sb="5" eb="7">
      <t>シュウロウ</t>
    </rPh>
    <rPh sb="7" eb="9">
      <t>ニッスウ</t>
    </rPh>
    <phoneticPr fontId="1"/>
  </si>
  <si>
    <t>人日</t>
    <rPh sb="0" eb="1">
      <t>ニン</t>
    </rPh>
    <rPh sb="1" eb="2">
      <t>ヒ</t>
    </rPh>
    <phoneticPr fontId="1"/>
  </si>
  <si>
    <t>本工事に従事した事業者数(元請を含む）</t>
    <rPh sb="0" eb="3">
      <t>ホンコウジ</t>
    </rPh>
    <rPh sb="4" eb="6">
      <t>ジュウジ</t>
    </rPh>
    <rPh sb="8" eb="11">
      <t>ジギョウシャ</t>
    </rPh>
    <rPh sb="11" eb="12">
      <t>スウ</t>
    </rPh>
    <rPh sb="13" eb="15">
      <t>モトウケ</t>
    </rPh>
    <rPh sb="16" eb="17">
      <t>フク</t>
    </rPh>
    <phoneticPr fontId="1"/>
  </si>
  <si>
    <t>者</t>
    <rPh sb="0" eb="1">
      <t>シャ</t>
    </rPh>
    <phoneticPr fontId="1"/>
  </si>
  <si>
    <t>本工事に従事した労働者数</t>
    <rPh sb="0" eb="3">
      <t>ホンコウジ</t>
    </rPh>
    <rPh sb="4" eb="6">
      <t>ジュウジ</t>
    </rPh>
    <rPh sb="8" eb="11">
      <t>ロウドウシャ</t>
    </rPh>
    <rPh sb="11" eb="12">
      <t>スウ</t>
    </rPh>
    <phoneticPr fontId="1"/>
  </si>
  <si>
    <t>人</t>
    <rPh sb="0" eb="1">
      <t>ニン</t>
    </rPh>
    <phoneticPr fontId="1"/>
  </si>
  <si>
    <t>（2）建退共対象労働者</t>
    <rPh sb="3" eb="6">
      <t>ケンタイキョウ</t>
    </rPh>
    <rPh sb="6" eb="8">
      <t>タイショウ</t>
    </rPh>
    <rPh sb="8" eb="11">
      <t>ロウドウシャ</t>
    </rPh>
    <phoneticPr fontId="1"/>
  </si>
  <si>
    <t>建退共対象労働者延べ就労日数(掛金充当日数)</t>
    <rPh sb="0" eb="3">
      <t>ケンタイキョウ</t>
    </rPh>
    <rPh sb="3" eb="5">
      <t>タイショウ</t>
    </rPh>
    <rPh sb="5" eb="8">
      <t>ロウドウシャ</t>
    </rPh>
    <rPh sb="8" eb="9">
      <t>ノ</t>
    </rPh>
    <rPh sb="10" eb="12">
      <t>シュウロウ</t>
    </rPh>
    <rPh sb="12" eb="14">
      <t>ニッスウ</t>
    </rPh>
    <rPh sb="15" eb="17">
      <t>カケキン</t>
    </rPh>
    <rPh sb="17" eb="19">
      <t>ジュウトウ</t>
    </rPh>
    <rPh sb="19" eb="21">
      <t>ニッスウ</t>
    </rPh>
    <phoneticPr fontId="1"/>
  </si>
  <si>
    <t>採用した方式</t>
    <rPh sb="0" eb="2">
      <t>サイヨウ</t>
    </rPh>
    <rPh sb="4" eb="6">
      <t>ホウシキ</t>
    </rPh>
    <phoneticPr fontId="1"/>
  </si>
  <si>
    <t xml:space="preserve"> 電子申請方式</t>
    <rPh sb="1" eb="3">
      <t>デンシ</t>
    </rPh>
    <rPh sb="3" eb="5">
      <t>シンセイ</t>
    </rPh>
    <rPh sb="5" eb="7">
      <t>ホウシキ</t>
    </rPh>
    <phoneticPr fontId="1"/>
  </si>
  <si>
    <t xml:space="preserve"> 証紙貼付方式</t>
    <rPh sb="1" eb="3">
      <t>ショウシ</t>
    </rPh>
    <rPh sb="3" eb="4">
      <t>ハ</t>
    </rPh>
    <rPh sb="4" eb="5">
      <t>ツ</t>
    </rPh>
    <rPh sb="5" eb="7">
      <t>ホウシキ</t>
    </rPh>
    <phoneticPr fontId="1"/>
  </si>
  <si>
    <t>・事業者数(元請を含む）</t>
    <rPh sb="1" eb="4">
      <t>ジギョウシャ</t>
    </rPh>
    <rPh sb="4" eb="5">
      <t>スウ</t>
    </rPh>
    <rPh sb="6" eb="8">
      <t>モトウケ</t>
    </rPh>
    <rPh sb="9" eb="10">
      <t>フク</t>
    </rPh>
    <phoneticPr fontId="1"/>
  </si>
  <si>
    <t>・対象労働者数</t>
    <rPh sb="1" eb="3">
      <t>タイショウ</t>
    </rPh>
    <rPh sb="3" eb="6">
      <t>ロウドウシャ</t>
    </rPh>
    <rPh sb="6" eb="7">
      <t>スウ</t>
    </rPh>
    <phoneticPr fontId="1"/>
  </si>
  <si>
    <t>（参考：工事全体の数を記入すること）</t>
    <rPh sb="1" eb="3">
      <t>サンコウ</t>
    </rPh>
    <rPh sb="4" eb="6">
      <t>コウジ</t>
    </rPh>
    <rPh sb="6" eb="8">
      <t>ゼンタイ</t>
    </rPh>
    <rPh sb="9" eb="10">
      <t>スウ</t>
    </rPh>
    <rPh sb="11" eb="13">
      <t>キニュウ</t>
    </rPh>
    <phoneticPr fontId="1"/>
  </si>
  <si>
    <t>・建設キャリアアップシステムによる就労履歴数</t>
    <rPh sb="1" eb="3">
      <t>ケンセツ</t>
    </rPh>
    <rPh sb="17" eb="19">
      <t>シュウロウ</t>
    </rPh>
    <rPh sb="19" eb="21">
      <t>リレキ</t>
    </rPh>
    <rPh sb="21" eb="22">
      <t>スウ</t>
    </rPh>
    <phoneticPr fontId="1"/>
  </si>
  <si>
    <t>・建設キャリアアップシステムの施工体制を登録した事業者数</t>
    <rPh sb="1" eb="3">
      <t>ケンセツ</t>
    </rPh>
    <rPh sb="15" eb="17">
      <t>セコウ</t>
    </rPh>
    <rPh sb="17" eb="19">
      <t>タイセイ</t>
    </rPh>
    <rPh sb="20" eb="22">
      <t>トウロク</t>
    </rPh>
    <rPh sb="24" eb="27">
      <t>ジギョウシャ</t>
    </rPh>
    <rPh sb="27" eb="28">
      <t>スウ</t>
    </rPh>
    <phoneticPr fontId="1"/>
  </si>
  <si>
    <t>・建設キャリアアップシステムの作業員登録を行った労働者数</t>
    <rPh sb="1" eb="3">
      <t>ケンセツ</t>
    </rPh>
    <rPh sb="15" eb="18">
      <t>サギョウイン</t>
    </rPh>
    <rPh sb="18" eb="20">
      <t>トウロク</t>
    </rPh>
    <rPh sb="21" eb="22">
      <t>オコナ</t>
    </rPh>
    <rPh sb="24" eb="27">
      <t>ロウドウシャ</t>
    </rPh>
    <rPh sb="27" eb="28">
      <t>スウ</t>
    </rPh>
    <phoneticPr fontId="1"/>
  </si>
  <si>
    <t>建設業退職金共済証紙貼付状況報告書</t>
    <rPh sb="0" eb="2">
      <t>ケンセツ</t>
    </rPh>
    <rPh sb="2" eb="3">
      <t>ギョウ</t>
    </rPh>
    <rPh sb="3" eb="5">
      <t>タイショク</t>
    </rPh>
    <rPh sb="5" eb="6">
      <t>キン</t>
    </rPh>
    <rPh sb="6" eb="8">
      <t>キョウサイ</t>
    </rPh>
    <rPh sb="8" eb="10">
      <t>ショウシ</t>
    </rPh>
    <rPh sb="10" eb="11">
      <t>ハ</t>
    </rPh>
    <rPh sb="11" eb="12">
      <t>ツ</t>
    </rPh>
    <rPh sb="12" eb="14">
      <t>ジョウキョウ</t>
    </rPh>
    <rPh sb="14" eb="17">
      <t>ホウコクショ</t>
    </rPh>
    <phoneticPr fontId="1"/>
  </si>
  <si>
    <t>報告日</t>
    <rPh sb="0" eb="2">
      <t>ホウコク</t>
    </rPh>
    <rPh sb="2" eb="3">
      <t>ヒ</t>
    </rPh>
    <phoneticPr fontId="1"/>
  </si>
  <si>
    <t>令和　　年　月　日</t>
    <rPh sb="0" eb="2">
      <t>レイワ</t>
    </rPh>
    <rPh sb="4" eb="5">
      <t>ネン</t>
    </rPh>
    <rPh sb="6" eb="7">
      <t>ガツ</t>
    </rPh>
    <rPh sb="8" eb="9">
      <t>ヒ</t>
    </rPh>
    <phoneticPr fontId="1"/>
  </si>
  <si>
    <t>元請名</t>
    <rPh sb="0" eb="2">
      <t>モトウケ</t>
    </rPh>
    <rPh sb="2" eb="3">
      <t>メイ</t>
    </rPh>
    <phoneticPr fontId="1"/>
  </si>
  <si>
    <t>共済契約者(下請)名</t>
    <rPh sb="0" eb="2">
      <t>キョウサイ</t>
    </rPh>
    <rPh sb="2" eb="4">
      <t>ケイヤク</t>
    </rPh>
    <rPh sb="4" eb="5">
      <t>シャ</t>
    </rPh>
    <rPh sb="6" eb="8">
      <t>シタウ</t>
    </rPh>
    <rPh sb="9" eb="10">
      <t>メイ</t>
    </rPh>
    <phoneticPr fontId="1"/>
  </si>
  <si>
    <t>工事番号及び</t>
    <rPh sb="0" eb="2">
      <t>コウジ</t>
    </rPh>
    <rPh sb="2" eb="4">
      <t>バンゴウ</t>
    </rPh>
    <rPh sb="4" eb="5">
      <t>オヨ</t>
    </rPh>
    <phoneticPr fontId="1"/>
  </si>
  <si>
    <t>工事名</t>
    <rPh sb="0" eb="3">
      <t>コウジメイ</t>
    </rPh>
    <phoneticPr fontId="1"/>
  </si>
  <si>
    <t>工事コ－ド</t>
    <rPh sb="0" eb="2">
      <t>コウジ</t>
    </rPh>
    <phoneticPr fontId="1"/>
  </si>
  <si>
    <t>建設ｷｬﾘｱｱｯﾌﾟｼｽﾃﾑ</t>
    <rPh sb="0" eb="2">
      <t>ケンセツ</t>
    </rPh>
    <phoneticPr fontId="1"/>
  </si>
  <si>
    <t>事業者ID</t>
    <rPh sb="0" eb="3">
      <t>ジギョウシャ</t>
    </rPh>
    <phoneticPr fontId="1"/>
  </si>
  <si>
    <t>現場ID</t>
    <rPh sb="0" eb="2">
      <t>ゲンバ</t>
    </rPh>
    <phoneticPr fontId="1"/>
  </si>
  <si>
    <t>被共済者数</t>
    <rPh sb="0" eb="1">
      <t>ヒ</t>
    </rPh>
    <rPh sb="1" eb="4">
      <t>キョウサイシャ</t>
    </rPh>
    <rPh sb="4" eb="5">
      <t>スウ</t>
    </rPh>
    <phoneticPr fontId="1"/>
  </si>
  <si>
    <t>延べ就労日数</t>
    <rPh sb="0" eb="1">
      <t>ノ</t>
    </rPh>
    <rPh sb="2" eb="4">
      <t>シュウロウ</t>
    </rPh>
    <rPh sb="4" eb="6">
      <t>ニッスウ</t>
    </rPh>
    <phoneticPr fontId="1"/>
  </si>
  <si>
    <t>日</t>
    <rPh sb="0" eb="1">
      <t>ニチ</t>
    </rPh>
    <phoneticPr fontId="1"/>
  </si>
  <si>
    <t>&lt;</t>
    <phoneticPr fontId="1"/>
  </si>
  <si>
    <t>月分&gt;もしくは　&lt;工事終了日</t>
    <rPh sb="0" eb="1">
      <t>ゲツ</t>
    </rPh>
    <rPh sb="1" eb="2">
      <t>ブン</t>
    </rPh>
    <rPh sb="9" eb="11">
      <t>コウジ</t>
    </rPh>
    <rPh sb="11" eb="13">
      <t>シュウリョウ</t>
    </rPh>
    <rPh sb="13" eb="14">
      <t>ニチ</t>
    </rPh>
    <phoneticPr fontId="1"/>
  </si>
  <si>
    <t>令和　年　月　日</t>
    <rPh sb="0" eb="2">
      <t>レイワ</t>
    </rPh>
    <rPh sb="3" eb="4">
      <t>ネン</t>
    </rPh>
    <rPh sb="5" eb="6">
      <t>ガツ</t>
    </rPh>
    <rPh sb="7" eb="8">
      <t>ヒ</t>
    </rPh>
    <phoneticPr fontId="1"/>
  </si>
  <si>
    <t>&gt;</t>
    <phoneticPr fontId="1"/>
  </si>
  <si>
    <t>受　　入</t>
    <rPh sb="0" eb="1">
      <t>ウケ</t>
    </rPh>
    <rPh sb="3" eb="4">
      <t>ニュウ</t>
    </rPh>
    <phoneticPr fontId="1"/>
  </si>
  <si>
    <t>貼　　付</t>
    <rPh sb="0" eb="1">
      <t>ハ</t>
    </rPh>
    <rPh sb="3" eb="4">
      <t>ツ</t>
    </rPh>
    <phoneticPr fontId="1"/>
  </si>
  <si>
    <t>払　　出</t>
    <rPh sb="0" eb="1">
      <t>フツ</t>
    </rPh>
    <rPh sb="3" eb="4">
      <t>デ</t>
    </rPh>
    <phoneticPr fontId="1"/>
  </si>
  <si>
    <t>証紙残枚数</t>
    <rPh sb="0" eb="2">
      <t>ショウシ</t>
    </rPh>
    <rPh sb="2" eb="3">
      <t>ザン</t>
    </rPh>
    <rPh sb="3" eb="5">
      <t>マイスウ</t>
    </rPh>
    <phoneticPr fontId="1"/>
  </si>
  <si>
    <t>受入年月日</t>
    <rPh sb="0" eb="2">
      <t>ウケイレ</t>
    </rPh>
    <rPh sb="2" eb="5">
      <t>ネンガッピ</t>
    </rPh>
    <phoneticPr fontId="1"/>
  </si>
  <si>
    <t>受入枚数</t>
    <rPh sb="0" eb="2">
      <t>ウケイレ</t>
    </rPh>
    <rPh sb="2" eb="4">
      <t>マイスウ</t>
    </rPh>
    <phoneticPr fontId="1"/>
  </si>
  <si>
    <t>貼付年月日</t>
    <rPh sb="0" eb="2">
      <t>チョウフ</t>
    </rPh>
    <rPh sb="2" eb="5">
      <t>ネンガッピ</t>
    </rPh>
    <phoneticPr fontId="1"/>
  </si>
  <si>
    <t>被共済者数</t>
    <rPh sb="0" eb="1">
      <t>ヒ</t>
    </rPh>
    <rPh sb="1" eb="3">
      <t>キョウサイ</t>
    </rPh>
    <rPh sb="3" eb="4">
      <t>シャ</t>
    </rPh>
    <rPh sb="4" eb="5">
      <t>スウ</t>
    </rPh>
    <phoneticPr fontId="1"/>
  </si>
  <si>
    <t>共済手帳への
証紙貼付枚数</t>
    <rPh sb="0" eb="2">
      <t>キョウサイ</t>
    </rPh>
    <rPh sb="2" eb="4">
      <t>テチョウ</t>
    </rPh>
    <rPh sb="7" eb="9">
      <t>ショウシ</t>
    </rPh>
    <rPh sb="9" eb="10">
      <t>ハ</t>
    </rPh>
    <rPh sb="10" eb="11">
      <t>ツ</t>
    </rPh>
    <rPh sb="11" eb="13">
      <t>マイスウ</t>
    </rPh>
    <phoneticPr fontId="1"/>
  </si>
  <si>
    <t>払出年月日</t>
    <rPh sb="0" eb="2">
      <t>ハライダシ</t>
    </rPh>
    <rPh sb="2" eb="5">
      <t>ネンガッピ</t>
    </rPh>
    <phoneticPr fontId="1"/>
  </si>
  <si>
    <t>下請名</t>
    <rPh sb="0" eb="2">
      <t>シタウ</t>
    </rPh>
    <rPh sb="2" eb="3">
      <t>メイ</t>
    </rPh>
    <phoneticPr fontId="1"/>
  </si>
  <si>
    <t>払出枚数</t>
    <rPh sb="0" eb="2">
      <t>ハライダシ</t>
    </rPh>
    <rPh sb="2" eb="4">
      <t>マイスウ</t>
    </rPh>
    <phoneticPr fontId="1"/>
  </si>
  <si>
    <t>枚</t>
    <rPh sb="0" eb="1">
      <t>マイ</t>
    </rPh>
    <phoneticPr fontId="1"/>
  </si>
  <si>
    <t>合　　計</t>
    <rPh sb="0" eb="1">
      <t>ゴウ</t>
    </rPh>
    <rPh sb="3" eb="4">
      <t>ケイ</t>
    </rPh>
    <phoneticPr fontId="1"/>
  </si>
  <si>
    <t>以上のとおり報告します。</t>
    <rPh sb="0" eb="2">
      <t>イジョウ</t>
    </rPh>
    <rPh sb="6" eb="8">
      <t>ホウコク</t>
    </rPh>
    <phoneticPr fontId="1"/>
  </si>
  <si>
    <t>工　事　別　共　済　証　紙　受　払　簿</t>
    <rPh sb="0" eb="1">
      <t>コウ</t>
    </rPh>
    <rPh sb="2" eb="3">
      <t>コト</t>
    </rPh>
    <rPh sb="4" eb="5">
      <t>ベツ</t>
    </rPh>
    <rPh sb="6" eb="7">
      <t>トモ</t>
    </rPh>
    <rPh sb="8" eb="9">
      <t>スミ</t>
    </rPh>
    <rPh sb="10" eb="11">
      <t>ショウ</t>
    </rPh>
    <rPh sb="12" eb="13">
      <t>カミ</t>
    </rPh>
    <rPh sb="14" eb="15">
      <t>ウケ</t>
    </rPh>
    <rPh sb="16" eb="17">
      <t>フツ</t>
    </rPh>
    <rPh sb="18" eb="19">
      <t>ボ</t>
    </rPh>
    <phoneticPr fontId="1"/>
  </si>
  <si>
    <t>発注者名</t>
    <rPh sb="0" eb="3">
      <t>ハッチュウシャ</t>
    </rPh>
    <rPh sb="3" eb="4">
      <t>メイ</t>
    </rPh>
    <phoneticPr fontId="1"/>
  </si>
  <si>
    <t>工事番号および
工事名</t>
    <rPh sb="0" eb="2">
      <t>コウジ</t>
    </rPh>
    <rPh sb="2" eb="4">
      <t>バンゴウ</t>
    </rPh>
    <rPh sb="8" eb="11">
      <t>コウジメイ</t>
    </rPh>
    <phoneticPr fontId="1"/>
  </si>
  <si>
    <t>建設ｷｬﾘｱｱｯﾌﾟｼｽﾃﾑ
現場ID</t>
    <rPh sb="0" eb="2">
      <t>ケンセツ</t>
    </rPh>
    <rPh sb="15" eb="17">
      <t>ゲンバ</t>
    </rPh>
    <phoneticPr fontId="1"/>
  </si>
  <si>
    <t>共済契約者名</t>
    <rPh sb="0" eb="2">
      <t>キョウサイ</t>
    </rPh>
    <rPh sb="2" eb="4">
      <t>ケイヤク</t>
    </rPh>
    <rPh sb="4" eb="5">
      <t>シャ</t>
    </rPh>
    <rPh sb="5" eb="6">
      <t>メイ</t>
    </rPh>
    <phoneticPr fontId="1"/>
  </si>
  <si>
    <t>工事
期間</t>
    <rPh sb="0" eb="2">
      <t>コウジ</t>
    </rPh>
    <rPh sb="3" eb="5">
      <t>キカン</t>
    </rPh>
    <phoneticPr fontId="1"/>
  </si>
  <si>
    <r>
      <t>◎　この受払簿は、</t>
    </r>
    <r>
      <rPr>
        <u/>
        <sz val="6"/>
        <color theme="1"/>
        <rFont val="ＭＳ 明朝"/>
        <family val="1"/>
        <charset val="128"/>
      </rPr>
      <t>工事完成後、発注者に提示</t>
    </r>
    <r>
      <rPr>
        <sz val="6"/>
        <color theme="1"/>
        <rFont val="ＭＳ 明朝"/>
        <family val="1"/>
        <charset val="128"/>
      </rPr>
      <t>するものですので、
　　正確に記載してください。
◎　この受払簿は、受入・払出の都度、所定欄を記載し、</t>
    </r>
    <r>
      <rPr>
        <u/>
        <sz val="6"/>
        <color theme="1"/>
        <rFont val="ＭＳ 明朝"/>
        <family val="1"/>
        <charset val="128"/>
      </rPr>
      <t xml:space="preserve">工事毎に
</t>
    </r>
    <r>
      <rPr>
        <sz val="6"/>
        <color theme="1"/>
        <rFont val="ＭＳ 明朝"/>
        <family val="1"/>
        <charset val="128"/>
      </rPr>
      <t>　　</t>
    </r>
    <r>
      <rPr>
        <u/>
        <sz val="6"/>
        <color theme="1"/>
        <rFont val="ＭＳ 明朝"/>
        <family val="1"/>
        <charset val="128"/>
      </rPr>
      <t>合計を出して整理してください。</t>
    </r>
    <r>
      <rPr>
        <sz val="6"/>
        <color theme="1"/>
        <rFont val="ＭＳ 明朝"/>
        <family val="1"/>
        <charset val="128"/>
      </rPr>
      <t xml:space="preserve">
</t>
    </r>
    <rPh sb="4" eb="6">
      <t>ウケハライ</t>
    </rPh>
    <rPh sb="6" eb="7">
      <t>ボ</t>
    </rPh>
    <rPh sb="9" eb="11">
      <t>コウジ</t>
    </rPh>
    <rPh sb="11" eb="13">
      <t>カンセイ</t>
    </rPh>
    <rPh sb="13" eb="14">
      <t>ゴ</t>
    </rPh>
    <rPh sb="15" eb="18">
      <t>ハッチュウシャ</t>
    </rPh>
    <rPh sb="19" eb="21">
      <t>テイジ</t>
    </rPh>
    <rPh sb="33" eb="35">
      <t>セイカク</t>
    </rPh>
    <rPh sb="36" eb="38">
      <t>キサイ</t>
    </rPh>
    <rPh sb="51" eb="53">
      <t>ウケハライ</t>
    </rPh>
    <rPh sb="53" eb="54">
      <t>ボ</t>
    </rPh>
    <rPh sb="56" eb="57">
      <t>ウ</t>
    </rPh>
    <rPh sb="57" eb="58">
      <t>イ</t>
    </rPh>
    <rPh sb="59" eb="61">
      <t>ハライダシ</t>
    </rPh>
    <rPh sb="62" eb="64">
      <t>ツド</t>
    </rPh>
    <rPh sb="65" eb="67">
      <t>ショテイ</t>
    </rPh>
    <rPh sb="67" eb="68">
      <t>ラン</t>
    </rPh>
    <rPh sb="69" eb="71">
      <t>キサイ</t>
    </rPh>
    <rPh sb="73" eb="75">
      <t>コウジ</t>
    </rPh>
    <rPh sb="75" eb="76">
      <t>ゴト</t>
    </rPh>
    <rPh sb="80" eb="82">
      <t>ゴウケイ</t>
    </rPh>
    <rPh sb="83" eb="84">
      <t>ダ</t>
    </rPh>
    <rPh sb="86" eb="88">
      <t>セイリ</t>
    </rPh>
    <phoneticPr fontId="1"/>
  </si>
  <si>
    <t>①共済契約成立年月日</t>
    <rPh sb="1" eb="3">
      <t>キョウサイ</t>
    </rPh>
    <rPh sb="3" eb="5">
      <t>ケイヤク</t>
    </rPh>
    <rPh sb="5" eb="7">
      <t>セイリツ</t>
    </rPh>
    <rPh sb="7" eb="10">
      <t>ネンガッピ</t>
    </rPh>
    <phoneticPr fontId="1"/>
  </si>
  <si>
    <t>②共済契約者番号</t>
    <rPh sb="1" eb="3">
      <t>キョウサイ</t>
    </rPh>
    <rPh sb="3" eb="5">
      <t>ケイヤク</t>
    </rPh>
    <rPh sb="5" eb="6">
      <t>シャ</t>
    </rPh>
    <rPh sb="6" eb="8">
      <t>バンゴウ</t>
    </rPh>
    <phoneticPr fontId="1"/>
  </si>
  <si>
    <t>③建設ｷｬﾘｱｱｯﾌﾟｼｽﾃﾑ事業者ID</t>
    <rPh sb="1" eb="3">
      <t>ケンセツ</t>
    </rPh>
    <rPh sb="15" eb="17">
      <t>ジギョウ</t>
    </rPh>
    <rPh sb="17" eb="18">
      <t>シャ</t>
    </rPh>
    <phoneticPr fontId="1"/>
  </si>
  <si>
    <t>受入・払出</t>
    <rPh sb="0" eb="2">
      <t>ウケイレ</t>
    </rPh>
    <rPh sb="3" eb="5">
      <t>ハライダシ</t>
    </rPh>
    <phoneticPr fontId="1"/>
  </si>
  <si>
    <t>払　出</t>
    <rPh sb="0" eb="1">
      <t>フツ</t>
    </rPh>
    <rPh sb="2" eb="3">
      <t>デ</t>
    </rPh>
    <phoneticPr fontId="1"/>
  </si>
  <si>
    <t>残　高</t>
    <rPh sb="0" eb="1">
      <t>ザン</t>
    </rPh>
    <rPh sb="2" eb="3">
      <t>タカ</t>
    </rPh>
    <phoneticPr fontId="1"/>
  </si>
  <si>
    <t>支払欄の内訳</t>
    <rPh sb="0" eb="2">
      <t>シハラ</t>
    </rPh>
    <rPh sb="2" eb="3">
      <t>ラン</t>
    </rPh>
    <rPh sb="4" eb="6">
      <t>ウチワケ</t>
    </rPh>
    <phoneticPr fontId="1"/>
  </si>
  <si>
    <t>備考</t>
    <rPh sb="0" eb="2">
      <t>ビコウ</t>
    </rPh>
    <phoneticPr fontId="1"/>
  </si>
  <si>
    <t>年  月  日</t>
    <rPh sb="0" eb="1">
      <t>ネン</t>
    </rPh>
    <rPh sb="3" eb="4">
      <t>ガツ</t>
    </rPh>
    <rPh sb="6" eb="7">
      <t>ヒ</t>
    </rPh>
    <phoneticPr fontId="1"/>
  </si>
  <si>
    <t>購　入</t>
    <rPh sb="0" eb="1">
      <t>コウ</t>
    </rPh>
    <rPh sb="2" eb="3">
      <t>ニュウ</t>
    </rPh>
    <phoneticPr fontId="1"/>
  </si>
  <si>
    <t>計(A)</t>
    <rPh sb="0" eb="1">
      <t>ケイ</t>
    </rPh>
    <phoneticPr fontId="1"/>
  </si>
  <si>
    <t>貼付(自社)</t>
    <rPh sb="0" eb="1">
      <t>ハ</t>
    </rPh>
    <rPh sb="1" eb="2">
      <t>ツ</t>
    </rPh>
    <rPh sb="3" eb="5">
      <t>ジシャ</t>
    </rPh>
    <phoneticPr fontId="1"/>
  </si>
  <si>
    <t>下請へ交付</t>
    <rPh sb="0" eb="2">
      <t>シタウ</t>
    </rPh>
    <rPh sb="3" eb="5">
      <t>コウフ</t>
    </rPh>
    <phoneticPr fontId="1"/>
  </si>
  <si>
    <t>計(B)</t>
    <rPh sb="0" eb="1">
      <t>ケイ</t>
    </rPh>
    <phoneticPr fontId="1"/>
  </si>
  <si>
    <t>(A)-(B)</t>
  </si>
  <si>
    <t>貼付人員(自社)</t>
    <rPh sb="0" eb="1">
      <t>ハ</t>
    </rPh>
    <rPh sb="1" eb="2">
      <t>ツ</t>
    </rPh>
    <rPh sb="2" eb="4">
      <t>ジンイン</t>
    </rPh>
    <rPh sb="5" eb="7">
      <t>ジシャ</t>
    </rPh>
    <phoneticPr fontId="1"/>
  </si>
  <si>
    <t>貼付人員(下請)</t>
    <rPh sb="0" eb="1">
      <t>ハ</t>
    </rPh>
    <rPh sb="1" eb="2">
      <t>ツ</t>
    </rPh>
    <rPh sb="2" eb="4">
      <t>ジンイン</t>
    </rPh>
    <rPh sb="5" eb="7">
      <t>シタウケ</t>
    </rPh>
    <phoneticPr fontId="1"/>
  </si>
  <si>
    <t>就労月</t>
    <rPh sb="0" eb="2">
      <t>シュウロウ</t>
    </rPh>
    <rPh sb="2" eb="3">
      <t>ツキ</t>
    </rPh>
    <phoneticPr fontId="1"/>
  </si>
  <si>
    <t>前期(前項)繰越</t>
    <rPh sb="0" eb="2">
      <t>ゼンキ</t>
    </rPh>
    <rPh sb="3" eb="5">
      <t>ゼンコウ</t>
    </rPh>
    <rPh sb="6" eb="8">
      <t>クリコシ</t>
    </rPh>
    <phoneticPr fontId="1"/>
  </si>
  <si>
    <t>日分</t>
    <rPh sb="0" eb="1">
      <t>ニチ</t>
    </rPh>
    <rPh sb="1" eb="2">
      <t>ブン</t>
    </rPh>
    <phoneticPr fontId="1"/>
  </si>
  <si>
    <t>年　　月　　日</t>
    <rPh sb="0" eb="1">
      <t>ネン</t>
    </rPh>
    <rPh sb="3" eb="4">
      <t>ガツ</t>
    </rPh>
    <rPh sb="6" eb="7">
      <t>ヒ</t>
    </rPh>
    <phoneticPr fontId="1"/>
  </si>
  <si>
    <t>金融機関名</t>
    <rPh sb="0" eb="2">
      <t>キンユウ</t>
    </rPh>
    <rPh sb="2" eb="4">
      <t>キカン</t>
    </rPh>
    <rPh sb="4" eb="5">
      <t>メイ</t>
    </rPh>
    <phoneticPr fontId="1"/>
  </si>
  <si>
    <t>令和</t>
    <rPh sb="0" eb="2">
      <t>レイワ</t>
    </rPh>
    <phoneticPr fontId="1"/>
  </si>
  <si>
    <t>年</t>
    <rPh sb="0" eb="1">
      <t>ネン</t>
    </rPh>
    <phoneticPr fontId="1"/>
  </si>
  <si>
    <t>月分</t>
    <rPh sb="0" eb="1">
      <t>ガツ</t>
    </rPh>
    <rPh sb="1" eb="2">
      <t>ブン</t>
    </rPh>
    <phoneticPr fontId="1"/>
  </si>
  <si>
    <t>工事期間内
の　合　計</t>
    <rPh sb="0" eb="2">
      <t>コウジ</t>
    </rPh>
    <rPh sb="2" eb="4">
      <t>キカン</t>
    </rPh>
    <rPh sb="4" eb="5">
      <t>ナイ</t>
    </rPh>
    <rPh sb="8" eb="9">
      <t>ゴウ</t>
    </rPh>
    <rPh sb="10" eb="11">
      <t>ケイ</t>
    </rPh>
    <phoneticPr fontId="1"/>
  </si>
  <si>
    <t>円</t>
    <rPh sb="0" eb="1">
      <t>エン</t>
    </rPh>
    <phoneticPr fontId="1"/>
  </si>
  <si>
    <t>(元請負事業者)</t>
    <rPh sb="1" eb="2">
      <t>モト</t>
    </rPh>
    <rPh sb="2" eb="4">
      <t>ウケオイ</t>
    </rPh>
    <rPh sb="4" eb="6">
      <t>ジギョウ</t>
    </rPh>
    <rPh sb="6" eb="7">
      <t>シャ</t>
    </rPh>
    <phoneticPr fontId="1"/>
  </si>
  <si>
    <t>様</t>
    <rPh sb="0" eb="1">
      <t>サマ</t>
    </rPh>
    <phoneticPr fontId="1"/>
  </si>
  <si>
    <t>下請事業者</t>
    <rPh sb="0" eb="2">
      <t>シタウ</t>
    </rPh>
    <rPh sb="2" eb="5">
      <t>ジギョウシャ</t>
    </rPh>
    <phoneticPr fontId="1"/>
  </si>
  <si>
    <t>建設業退職金共済制度加入労働者数報告書</t>
    <rPh sb="0" eb="3">
      <t>ケンセツギョウ</t>
    </rPh>
    <rPh sb="3" eb="6">
      <t>タイショクキン</t>
    </rPh>
    <rPh sb="6" eb="8">
      <t>キョウサイ</t>
    </rPh>
    <rPh sb="8" eb="10">
      <t>セイド</t>
    </rPh>
    <rPh sb="10" eb="12">
      <t>カニュウ</t>
    </rPh>
    <rPh sb="12" eb="15">
      <t>ロウドウシャ</t>
    </rPh>
    <rPh sb="15" eb="16">
      <t>スウ</t>
    </rPh>
    <rPh sb="16" eb="19">
      <t>ホウコクショ</t>
    </rPh>
    <phoneticPr fontId="1"/>
  </si>
  <si>
    <t xml:space="preserve">[工事番号および工事名： </t>
    <rPh sb="1" eb="3">
      <t>コウジ</t>
    </rPh>
    <rPh sb="3" eb="5">
      <t>バンゴウ</t>
    </rPh>
    <rPh sb="8" eb="11">
      <t>コウジメイ</t>
    </rPh>
    <phoneticPr fontId="1"/>
  </si>
  <si>
    <t>]</t>
  </si>
  <si>
    <t>いずれか該当する□を■にしてください。</t>
    <rPh sb="4" eb="6">
      <t>ガイトウ</t>
    </rPh>
    <phoneticPr fontId="1"/>
  </si>
  <si>
    <t>1.建退共制度に加入している。</t>
    <rPh sb="2" eb="5">
      <t>ケンタイキョウ</t>
    </rPh>
    <rPh sb="5" eb="7">
      <t>セイド</t>
    </rPh>
    <rPh sb="8" eb="10">
      <t>カニュウ</t>
    </rPh>
    <phoneticPr fontId="1"/>
  </si>
  <si>
    <t>2.建退共に制度に加入していない</t>
    <rPh sb="2" eb="5">
      <t>ケンタイキョウ</t>
    </rPh>
    <rPh sb="6" eb="8">
      <t>セイド</t>
    </rPh>
    <rPh sb="9" eb="11">
      <t>カニュウ</t>
    </rPh>
    <phoneticPr fontId="1"/>
  </si>
  <si>
    <t>（就労予定労働者数</t>
    <rPh sb="1" eb="3">
      <t>シュウロウ</t>
    </rPh>
    <rPh sb="3" eb="5">
      <t>ヨテイ</t>
    </rPh>
    <rPh sb="5" eb="8">
      <t>ロウドウシャ</t>
    </rPh>
    <rPh sb="8" eb="9">
      <t>スウ</t>
    </rPh>
    <phoneticPr fontId="1"/>
  </si>
  <si>
    <t>人)</t>
    <rPh sb="0" eb="1">
      <t>ニン</t>
    </rPh>
    <phoneticPr fontId="1"/>
  </si>
  <si>
    <t>以下のとおり、建退共制度の対象労働者数等を報告します。</t>
    <rPh sb="0" eb="2">
      <t>イカ</t>
    </rPh>
    <rPh sb="7" eb="10">
      <t>ケンタイキョウ</t>
    </rPh>
    <rPh sb="10" eb="12">
      <t>セイド</t>
    </rPh>
    <rPh sb="13" eb="15">
      <t>タイショウ</t>
    </rPh>
    <rPh sb="15" eb="18">
      <t>ロウドウシャ</t>
    </rPh>
    <rPh sb="18" eb="19">
      <t>スウ</t>
    </rPh>
    <rPh sb="19" eb="20">
      <t>トウ</t>
    </rPh>
    <rPh sb="21" eb="23">
      <t>ホウコク</t>
    </rPh>
    <phoneticPr fontId="1"/>
  </si>
  <si>
    <t>※｢■ 2.建退共制度に加入していない｣に該当した場合は、｢共済契約番号｣は｢－｣、[うち、被共済者数②｣は｢0人｣とし、</t>
    <rPh sb="6" eb="9">
      <t>ケンタイキョウ</t>
    </rPh>
    <rPh sb="9" eb="11">
      <t>セイド</t>
    </rPh>
    <rPh sb="12" eb="14">
      <t>カニュウ</t>
    </rPh>
    <rPh sb="21" eb="23">
      <t>ガイトウ</t>
    </rPh>
    <rPh sb="25" eb="27">
      <t>バアイ</t>
    </rPh>
    <rPh sb="30" eb="32">
      <t>キョウサイ</t>
    </rPh>
    <rPh sb="32" eb="34">
      <t>ケイヤク</t>
    </rPh>
    <rPh sb="34" eb="36">
      <t>バンゴウ</t>
    </rPh>
    <rPh sb="46" eb="47">
      <t>ヒ</t>
    </rPh>
    <rPh sb="47" eb="50">
      <t>キョウサイシャ</t>
    </rPh>
    <rPh sb="50" eb="51">
      <t>スウ</t>
    </rPh>
    <rPh sb="56" eb="57">
      <t>ニン</t>
    </rPh>
    <phoneticPr fontId="1"/>
  </si>
  <si>
    <t>　これ以外の項目は記載してください。</t>
    <rPh sb="6" eb="8">
      <t>コウモク</t>
    </rPh>
    <rPh sb="9" eb="11">
      <t>キサイ</t>
    </rPh>
    <phoneticPr fontId="1"/>
  </si>
  <si>
    <t>事業所名</t>
    <rPh sb="0" eb="3">
      <t>ジギョウショ</t>
    </rPh>
    <rPh sb="3" eb="4">
      <t>メイ</t>
    </rPh>
    <phoneticPr fontId="1"/>
  </si>
  <si>
    <t>就労予定労働者数①</t>
    <rPh sb="0" eb="2">
      <t>シュウロウ</t>
    </rPh>
    <rPh sb="2" eb="4">
      <t>ヨテイ</t>
    </rPh>
    <rPh sb="4" eb="7">
      <t>ロウドウシャ</t>
    </rPh>
    <rPh sb="7" eb="8">
      <t>スウ</t>
    </rPh>
    <phoneticPr fontId="1"/>
  </si>
  <si>
    <t>うち、被共済者数②</t>
    <rPh sb="3" eb="4">
      <t>ヒ</t>
    </rPh>
    <rPh sb="4" eb="7">
      <t>キョウサイシャ</t>
    </rPh>
    <rPh sb="7" eb="8">
      <t>スウ</t>
    </rPh>
    <phoneticPr fontId="1"/>
  </si>
  <si>
    <t>被共済者以外(①-②)</t>
    <rPh sb="0" eb="1">
      <t>ヒ</t>
    </rPh>
    <rPh sb="1" eb="4">
      <t>キョウサイシャ</t>
    </rPh>
    <rPh sb="4" eb="6">
      <t>イガイ</t>
    </rPh>
    <phoneticPr fontId="1"/>
  </si>
  <si>
    <t>(被共済者以外(①-②)の内訳)</t>
    <rPh sb="1" eb="2">
      <t>ヒ</t>
    </rPh>
    <rPh sb="2" eb="5">
      <t>キョウサイシャ</t>
    </rPh>
    <rPh sb="5" eb="7">
      <t>イガイ</t>
    </rPh>
    <rPh sb="13" eb="15">
      <t>ウチワケ</t>
    </rPh>
    <phoneticPr fontId="1"/>
  </si>
  <si>
    <t>企業の役員</t>
    <rPh sb="0" eb="2">
      <t>キギョウ</t>
    </rPh>
    <rPh sb="3" eb="5">
      <t>ヤクイン</t>
    </rPh>
    <phoneticPr fontId="1"/>
  </si>
  <si>
    <t>中退共､商工会など</t>
    <rPh sb="0" eb="1">
      <t>チュウ</t>
    </rPh>
    <rPh sb="1" eb="3">
      <t>タイキョウ</t>
    </rPh>
    <rPh sb="4" eb="7">
      <t>ショウコウカイ</t>
    </rPh>
    <phoneticPr fontId="1"/>
  </si>
  <si>
    <t>自社の退職金制度のみ</t>
    <rPh sb="0" eb="2">
      <t>ジシャ</t>
    </rPh>
    <rPh sb="3" eb="6">
      <t>タイショクキン</t>
    </rPh>
    <rPh sb="6" eb="8">
      <t>セイド</t>
    </rPh>
    <phoneticPr fontId="1"/>
  </si>
  <si>
    <t>その他(具体的に)</t>
    <rPh sb="2" eb="3">
      <t>タ</t>
    </rPh>
    <rPh sb="4" eb="7">
      <t>グタイテキ</t>
    </rPh>
    <phoneticPr fontId="1"/>
  </si>
  <si>
    <t>他の退職金制度に加入</t>
    <rPh sb="0" eb="1">
      <t>タ</t>
    </rPh>
    <rPh sb="2" eb="5">
      <t>タイショクキン</t>
    </rPh>
    <rPh sb="5" eb="7">
      <t>セイド</t>
    </rPh>
    <rPh sb="8" eb="10">
      <t>カニュウ</t>
    </rPh>
    <phoneticPr fontId="1"/>
  </si>
  <si>
    <t>を適用</t>
    <rPh sb="1" eb="3">
      <t>テキヨウ</t>
    </rPh>
    <phoneticPr fontId="1"/>
  </si>
  <si>
    <t>(　　　　　　　　　)</t>
    <phoneticPr fontId="1"/>
  </si>
  <si>
    <t>注1)　自社の退職金制度と建退共制度を両方適用している場合は、被共済者に該当しますので、｢うち､被共済者数②｣にその人数を記載してください。</t>
    <rPh sb="0" eb="1">
      <t>チュウ</t>
    </rPh>
    <rPh sb="4" eb="6">
      <t>ジシャ</t>
    </rPh>
    <rPh sb="7" eb="10">
      <t>タイショクキン</t>
    </rPh>
    <rPh sb="10" eb="12">
      <t>セイド</t>
    </rPh>
    <rPh sb="13" eb="16">
      <t>ケンタイキョウ</t>
    </rPh>
    <rPh sb="16" eb="18">
      <t>セイド</t>
    </rPh>
    <rPh sb="19" eb="21">
      <t>リョウホウ</t>
    </rPh>
    <rPh sb="21" eb="23">
      <t>テキヨウ</t>
    </rPh>
    <rPh sb="27" eb="29">
      <t>バアイ</t>
    </rPh>
    <rPh sb="31" eb="32">
      <t>ヒ</t>
    </rPh>
    <rPh sb="32" eb="35">
      <t>キョウサイシャ</t>
    </rPh>
    <rPh sb="36" eb="38">
      <t>ガイトウ</t>
    </rPh>
    <rPh sb="48" eb="49">
      <t>ヒ</t>
    </rPh>
    <rPh sb="49" eb="52">
      <t>キョウサイシャ</t>
    </rPh>
    <rPh sb="52" eb="53">
      <t>スウ</t>
    </rPh>
    <rPh sb="58" eb="60">
      <t>ニンズウ</t>
    </rPh>
    <rPh sb="61" eb="63">
      <t>キサイ</t>
    </rPh>
    <phoneticPr fontId="1"/>
  </si>
  <si>
    <t>注2)　｢中退共､商工会など他の退職金制度の加入｣の場合は、加入証明書や契約書の写しなど、加入していることが分かる資料をつけてください。</t>
    <rPh sb="0" eb="1">
      <t>チュウ</t>
    </rPh>
    <rPh sb="5" eb="8">
      <t>チュウタイキョウ</t>
    </rPh>
    <rPh sb="9" eb="12">
      <t>ショウコウカイ</t>
    </rPh>
    <rPh sb="14" eb="15">
      <t>タ</t>
    </rPh>
    <rPh sb="16" eb="19">
      <t>タイショクキン</t>
    </rPh>
    <rPh sb="19" eb="21">
      <t>セイド</t>
    </rPh>
    <rPh sb="22" eb="24">
      <t>カニュウ</t>
    </rPh>
    <rPh sb="26" eb="28">
      <t>バアイ</t>
    </rPh>
    <rPh sb="30" eb="32">
      <t>カニュウ</t>
    </rPh>
    <rPh sb="32" eb="35">
      <t>ショウメイショ</t>
    </rPh>
    <rPh sb="36" eb="39">
      <t>ケイヤクショ</t>
    </rPh>
    <rPh sb="40" eb="41">
      <t>ウツ</t>
    </rPh>
    <rPh sb="45" eb="47">
      <t>カニュウ</t>
    </rPh>
    <rPh sb="54" eb="55">
      <t>ワ</t>
    </rPh>
    <rPh sb="57" eb="59">
      <t>シリョウ</t>
    </rPh>
    <phoneticPr fontId="1"/>
  </si>
  <si>
    <t>注3)　｢自社の退職金制度のみを適用｣の場合は、就業規則、退職金規定の写しなど、適用していることが分かる資料をつけてください。</t>
    <rPh sb="0" eb="1">
      <t>チュウ</t>
    </rPh>
    <rPh sb="5" eb="7">
      <t>ジシャ</t>
    </rPh>
    <rPh sb="8" eb="11">
      <t>タイショクキン</t>
    </rPh>
    <rPh sb="11" eb="13">
      <t>セイド</t>
    </rPh>
    <rPh sb="16" eb="18">
      <t>テキヨウ</t>
    </rPh>
    <rPh sb="20" eb="22">
      <t>バアイ</t>
    </rPh>
    <rPh sb="24" eb="26">
      <t>シュウギョウ</t>
    </rPh>
    <rPh sb="26" eb="28">
      <t>キソク</t>
    </rPh>
    <rPh sb="29" eb="32">
      <t>タイショクキン</t>
    </rPh>
    <rPh sb="32" eb="34">
      <t>キテイ</t>
    </rPh>
    <rPh sb="35" eb="36">
      <t>ウツ</t>
    </rPh>
    <rPh sb="40" eb="42">
      <t>テキヨウ</t>
    </rPh>
    <rPh sb="49" eb="50">
      <t>ワ</t>
    </rPh>
    <rPh sb="52" eb="54">
      <t>シリョウ</t>
    </rPh>
    <phoneticPr fontId="1"/>
  </si>
  <si>
    <t>注4)　工事種別、工法等により｢就労予定労働者数①｣が著しく少ない場合は、その理由がわかる資料をつけてください。</t>
    <rPh sb="0" eb="1">
      <t>チュウ</t>
    </rPh>
    <rPh sb="4" eb="6">
      <t>コウジ</t>
    </rPh>
    <rPh sb="6" eb="8">
      <t>シュベツ</t>
    </rPh>
    <rPh sb="9" eb="11">
      <t>コウホウ</t>
    </rPh>
    <rPh sb="11" eb="12">
      <t>トウ</t>
    </rPh>
    <rPh sb="16" eb="18">
      <t>シュウロウ</t>
    </rPh>
    <rPh sb="18" eb="20">
      <t>ヨテイ</t>
    </rPh>
    <rPh sb="20" eb="23">
      <t>ロウドウシャ</t>
    </rPh>
    <rPh sb="23" eb="24">
      <t>スウ</t>
    </rPh>
    <rPh sb="27" eb="28">
      <t>イチジル</t>
    </rPh>
    <rPh sb="30" eb="31">
      <t>スク</t>
    </rPh>
    <rPh sb="33" eb="35">
      <t>バアイ</t>
    </rPh>
    <rPh sb="39" eb="41">
      <t>リユウ</t>
    </rPh>
    <rPh sb="45" eb="47">
      <t>シリョウ</t>
    </rPh>
    <phoneticPr fontId="1"/>
  </si>
  <si>
    <t>建設業退職金共済制度掛金充当実績総括表</t>
    <rPh sb="0" eb="2">
      <t>ケンセツ</t>
    </rPh>
    <rPh sb="2" eb="3">
      <t>ギョウ</t>
    </rPh>
    <rPh sb="3" eb="6">
      <t>タイショクキン</t>
    </rPh>
    <rPh sb="6" eb="8">
      <t>キョウサイ</t>
    </rPh>
    <rPh sb="8" eb="10">
      <t>セイド</t>
    </rPh>
    <rPh sb="10" eb="12">
      <t>カケキン</t>
    </rPh>
    <rPh sb="11" eb="12">
      <t>キン</t>
    </rPh>
    <rPh sb="12" eb="14">
      <t>ジュウトウ</t>
    </rPh>
    <rPh sb="14" eb="16">
      <t>ジッセキ</t>
    </rPh>
    <rPh sb="16" eb="18">
      <t>ソウカツ</t>
    </rPh>
    <rPh sb="18" eb="19">
      <t>ヒョウ</t>
    </rPh>
    <phoneticPr fontId="1"/>
  </si>
  <si>
    <t>一覧表に戻る</t>
    <rPh sb="0" eb="2">
      <t>イチラン</t>
    </rPh>
    <rPh sb="2" eb="3">
      <t>ヒョウ</t>
    </rPh>
    <rPh sb="4" eb="5">
      <t>モド</t>
    </rPh>
    <phoneticPr fontId="1"/>
  </si>
  <si>
    <t>R</t>
    <phoneticPr fontId="1"/>
  </si>
  <si>
    <t>経業第</t>
    <rPh sb="0" eb="1">
      <t>タ</t>
    </rPh>
    <rPh sb="1" eb="2">
      <t>ギョウ</t>
    </rPh>
    <rPh sb="2" eb="3">
      <t>ダイ</t>
    </rPh>
    <phoneticPr fontId="1"/>
  </si>
  <si>
    <t>経営総務課</t>
    <rPh sb="0" eb="2">
      <t>ケイエイ</t>
    </rPh>
    <rPh sb="2" eb="5">
      <t>ソウムカ</t>
    </rPh>
    <phoneticPr fontId="1"/>
  </si>
  <si>
    <t>営業第</t>
    <rPh sb="0" eb="2">
      <t>エイギョウ</t>
    </rPh>
    <rPh sb="2" eb="3">
      <t>ダイ</t>
    </rPh>
    <phoneticPr fontId="1"/>
  </si>
  <si>
    <t>営業課</t>
    <rPh sb="0" eb="2">
      <t>エイギョウ</t>
    </rPh>
    <rPh sb="2" eb="3">
      <t>カ</t>
    </rPh>
    <phoneticPr fontId="1"/>
  </si>
  <si>
    <t>下第</t>
    <rPh sb="0" eb="1">
      <t>シタ</t>
    </rPh>
    <rPh sb="1" eb="2">
      <t>ダイ</t>
    </rPh>
    <phoneticPr fontId="1"/>
  </si>
  <si>
    <t>管業第</t>
    <rPh sb="0" eb="1">
      <t>カン</t>
    </rPh>
    <rPh sb="1" eb="2">
      <t>ギョウ</t>
    </rPh>
    <rPh sb="2" eb="3">
      <t>ダイ</t>
    </rPh>
    <phoneticPr fontId="1"/>
  </si>
  <si>
    <t>管路保全課</t>
    <rPh sb="0" eb="2">
      <t>カンロ</t>
    </rPh>
    <rPh sb="2" eb="5">
      <t>ホゼンカ</t>
    </rPh>
    <phoneticPr fontId="1"/>
  </si>
  <si>
    <t>水修第</t>
    <rPh sb="0" eb="1">
      <t>スイ</t>
    </rPh>
    <rPh sb="1" eb="2">
      <t>シュウ</t>
    </rPh>
    <rPh sb="2" eb="3">
      <t>ダイ</t>
    </rPh>
    <phoneticPr fontId="1"/>
  </si>
  <si>
    <t>消修第</t>
    <rPh sb="0" eb="1">
      <t>ショウ</t>
    </rPh>
    <rPh sb="1" eb="2">
      <t>シュウ</t>
    </rPh>
    <rPh sb="2" eb="3">
      <t>ダイ</t>
    </rPh>
    <phoneticPr fontId="1"/>
  </si>
  <si>
    <t>流下第</t>
    <rPh sb="0" eb="2">
      <t>リュウカ</t>
    </rPh>
    <rPh sb="2" eb="3">
      <t>ダイ</t>
    </rPh>
    <phoneticPr fontId="1"/>
  </si>
  <si>
    <t>取付第</t>
    <rPh sb="0" eb="2">
      <t>トリツケ</t>
    </rPh>
    <rPh sb="2" eb="3">
      <t>ダイ</t>
    </rPh>
    <phoneticPr fontId="1"/>
  </si>
  <si>
    <t>下改第</t>
    <rPh sb="0" eb="1">
      <t>シタ</t>
    </rPh>
    <rPh sb="1" eb="2">
      <t>カイ</t>
    </rPh>
    <rPh sb="2" eb="3">
      <t>ダイ</t>
    </rPh>
    <phoneticPr fontId="1"/>
  </si>
  <si>
    <t>下修第</t>
    <rPh sb="0" eb="1">
      <t>シタ</t>
    </rPh>
    <rPh sb="1" eb="2">
      <t>シュウ</t>
    </rPh>
    <rPh sb="2" eb="3">
      <t>ダイ</t>
    </rPh>
    <phoneticPr fontId="1"/>
  </si>
  <si>
    <t>管下第</t>
    <rPh sb="0" eb="1">
      <t>カン</t>
    </rPh>
    <rPh sb="1" eb="2">
      <t>シタ</t>
    </rPh>
    <rPh sb="2" eb="3">
      <t>ダイ</t>
    </rPh>
    <phoneticPr fontId="1"/>
  </si>
  <si>
    <t>特改第</t>
    <rPh sb="0" eb="1">
      <t>トク</t>
    </rPh>
    <rPh sb="1" eb="2">
      <t>カイ</t>
    </rPh>
    <rPh sb="2" eb="3">
      <t>ダイ</t>
    </rPh>
    <phoneticPr fontId="1"/>
  </si>
  <si>
    <t>特修第</t>
    <rPh sb="0" eb="1">
      <t>トク</t>
    </rPh>
    <rPh sb="1" eb="2">
      <t>シュウ</t>
    </rPh>
    <rPh sb="2" eb="3">
      <t>ダイ</t>
    </rPh>
    <phoneticPr fontId="1"/>
  </si>
  <si>
    <t>管特第</t>
    <rPh sb="0" eb="1">
      <t>カン</t>
    </rPh>
    <rPh sb="1" eb="2">
      <t>トク</t>
    </rPh>
    <rPh sb="2" eb="3">
      <t>ダイ</t>
    </rPh>
    <phoneticPr fontId="1"/>
  </si>
  <si>
    <t>給業第</t>
    <rPh sb="0" eb="1">
      <t>キュウ</t>
    </rPh>
    <rPh sb="1" eb="2">
      <t>ギョウ</t>
    </rPh>
    <rPh sb="2" eb="3">
      <t>ダイ</t>
    </rPh>
    <phoneticPr fontId="1"/>
  </si>
  <si>
    <t>給排水設備課</t>
    <rPh sb="0" eb="1">
      <t>キュウ</t>
    </rPh>
    <rPh sb="1" eb="3">
      <t>ハイスイ</t>
    </rPh>
    <rPh sb="3" eb="5">
      <t>セツビ</t>
    </rPh>
    <rPh sb="5" eb="6">
      <t>カ</t>
    </rPh>
    <phoneticPr fontId="1"/>
  </si>
  <si>
    <t>給水第</t>
    <rPh sb="0" eb="2">
      <t>キュウスイ</t>
    </rPh>
    <rPh sb="2" eb="3">
      <t>ダイ</t>
    </rPh>
    <phoneticPr fontId="1"/>
  </si>
  <si>
    <t>給改第</t>
    <rPh sb="0" eb="1">
      <t>キュウ</t>
    </rPh>
    <rPh sb="1" eb="2">
      <t>カイ</t>
    </rPh>
    <rPh sb="2" eb="3">
      <t>ダイ</t>
    </rPh>
    <phoneticPr fontId="1"/>
  </si>
  <si>
    <t>上量第</t>
    <rPh sb="0" eb="1">
      <t>ジョウ</t>
    </rPh>
    <rPh sb="1" eb="2">
      <t>リョウ</t>
    </rPh>
    <rPh sb="2" eb="3">
      <t>ダイ</t>
    </rPh>
    <phoneticPr fontId="1"/>
  </si>
  <si>
    <t>流下第</t>
    <rPh sb="0" eb="1">
      <t>リュウ</t>
    </rPh>
    <rPh sb="1" eb="2">
      <t>シタ</t>
    </rPh>
    <rPh sb="2" eb="3">
      <t>ダイ</t>
    </rPh>
    <phoneticPr fontId="1"/>
  </si>
  <si>
    <t>下量第</t>
    <rPh sb="0" eb="1">
      <t>シタ</t>
    </rPh>
    <rPh sb="1" eb="2">
      <t>リョウ</t>
    </rPh>
    <rPh sb="2" eb="3">
      <t>ダイ</t>
    </rPh>
    <phoneticPr fontId="1"/>
  </si>
  <si>
    <t>特量第</t>
    <rPh sb="0" eb="1">
      <t>トク</t>
    </rPh>
    <rPh sb="1" eb="2">
      <t>リョウ</t>
    </rPh>
    <rPh sb="2" eb="3">
      <t>ダイ</t>
    </rPh>
    <phoneticPr fontId="1"/>
  </si>
  <si>
    <t>上業第</t>
    <rPh sb="0" eb="1">
      <t>ジョウ</t>
    </rPh>
    <rPh sb="1" eb="2">
      <t>ギョウ</t>
    </rPh>
    <rPh sb="2" eb="3">
      <t>ダイ</t>
    </rPh>
    <phoneticPr fontId="1"/>
  </si>
  <si>
    <t>上水道整備課</t>
    <rPh sb="0" eb="3">
      <t>ジョウスイドウ</t>
    </rPh>
    <rPh sb="3" eb="5">
      <t>セイビ</t>
    </rPh>
    <rPh sb="5" eb="6">
      <t>カ</t>
    </rPh>
    <phoneticPr fontId="1"/>
  </si>
  <si>
    <t>水第</t>
    <rPh sb="0" eb="1">
      <t>スイ</t>
    </rPh>
    <rPh sb="1" eb="2">
      <t>ダイ</t>
    </rPh>
    <phoneticPr fontId="1"/>
  </si>
  <si>
    <t>計業第</t>
    <rPh sb="0" eb="1">
      <t>ケイ</t>
    </rPh>
    <rPh sb="1" eb="2">
      <t>ギョウ</t>
    </rPh>
    <rPh sb="2" eb="3">
      <t>ダイ</t>
    </rPh>
    <phoneticPr fontId="1"/>
  </si>
  <si>
    <t>計画調整課</t>
    <rPh sb="0" eb="2">
      <t>ケイカク</t>
    </rPh>
    <rPh sb="2" eb="4">
      <t>チョウセイ</t>
    </rPh>
    <rPh sb="4" eb="5">
      <t>カ</t>
    </rPh>
    <phoneticPr fontId="1"/>
  </si>
  <si>
    <t>下業第</t>
    <rPh sb="0" eb="1">
      <t>シタ</t>
    </rPh>
    <rPh sb="1" eb="2">
      <t>ギョウ</t>
    </rPh>
    <rPh sb="2" eb="3">
      <t>ダイ</t>
    </rPh>
    <phoneticPr fontId="1"/>
  </si>
  <si>
    <t>下水道整備課</t>
    <rPh sb="0" eb="3">
      <t>ゲスイドウ</t>
    </rPh>
    <rPh sb="3" eb="5">
      <t>セイビ</t>
    </rPh>
    <rPh sb="5" eb="6">
      <t>カ</t>
    </rPh>
    <phoneticPr fontId="1"/>
  </si>
  <si>
    <t>浄業第</t>
    <rPh sb="0" eb="1">
      <t>ジョウ</t>
    </rPh>
    <rPh sb="1" eb="2">
      <t>ギョウ</t>
    </rPh>
    <rPh sb="2" eb="3">
      <t>ダイ</t>
    </rPh>
    <phoneticPr fontId="1"/>
  </si>
  <si>
    <t>佐千原浄水場</t>
    <rPh sb="0" eb="3">
      <t>サチハラ</t>
    </rPh>
    <rPh sb="3" eb="6">
      <t>ジョウスイジョウ</t>
    </rPh>
    <phoneticPr fontId="1"/>
  </si>
  <si>
    <t>浄第</t>
    <rPh sb="0" eb="1">
      <t>ジョウ</t>
    </rPh>
    <rPh sb="1" eb="2">
      <t>ダイ</t>
    </rPh>
    <phoneticPr fontId="1"/>
  </si>
  <si>
    <t>浄修第</t>
    <rPh sb="0" eb="1">
      <t>ジョウ</t>
    </rPh>
    <rPh sb="1" eb="2">
      <t>シュウ</t>
    </rPh>
    <rPh sb="2" eb="3">
      <t>ダイ</t>
    </rPh>
    <phoneticPr fontId="1"/>
  </si>
  <si>
    <t>施業第</t>
    <rPh sb="0" eb="2">
      <t>セギョウ</t>
    </rPh>
    <rPh sb="1" eb="2">
      <t>ギョウ</t>
    </rPh>
    <rPh sb="2" eb="3">
      <t>ダイ</t>
    </rPh>
    <phoneticPr fontId="1"/>
  </si>
  <si>
    <t>施設保全課</t>
    <rPh sb="0" eb="2">
      <t>シセツ</t>
    </rPh>
    <rPh sb="2" eb="4">
      <t>ホゼン</t>
    </rPh>
    <rPh sb="4" eb="5">
      <t>カ</t>
    </rPh>
    <phoneticPr fontId="1"/>
  </si>
  <si>
    <t>下施第</t>
    <rPh sb="0" eb="1">
      <t>シタ</t>
    </rPh>
    <rPh sb="1" eb="2">
      <t>シ</t>
    </rPh>
    <rPh sb="2" eb="3">
      <t>ダイ</t>
    </rPh>
    <phoneticPr fontId="1"/>
  </si>
  <si>
    <t>施修第</t>
    <rPh sb="0" eb="1">
      <t>シ</t>
    </rPh>
    <rPh sb="1" eb="2">
      <t>シュウ</t>
    </rPh>
    <rPh sb="2" eb="3">
      <t>ダイ</t>
    </rPh>
    <phoneticPr fontId="1"/>
  </si>
  <si>
    <t>水道事業等管理者</t>
    <rPh sb="0" eb="2">
      <t>スイドウ</t>
    </rPh>
    <rPh sb="2" eb="4">
      <t>ジギョウ</t>
    </rPh>
    <rPh sb="4" eb="5">
      <t>トウ</t>
    </rPh>
    <rPh sb="5" eb="8">
      <t>カンリシャ</t>
    </rPh>
    <phoneticPr fontId="1"/>
  </si>
  <si>
    <t>※　請負者は、条件確認すべき事項をA欄に記入し、打合せ簿に添付し通知すること。また、当該「通知事項等」を電子データで送付すること。</t>
    <phoneticPr fontId="1"/>
  </si>
  <si>
    <t>※　発注者は、受理したデータを活用し、条件確認に対する回答事項をB欄に記入し、打合わせ簿に添付し通知すること。</t>
    <phoneticPr fontId="1"/>
  </si>
  <si>
    <t>自　重　計　計　測　記　録　表</t>
    <phoneticPr fontId="1"/>
  </si>
  <si>
    <t>過積載防止記録表(自重計計測記録表)</t>
    <phoneticPr fontId="1"/>
  </si>
  <si>
    <t>工事写真(表紙)</t>
    <rPh sb="5" eb="7">
      <t>ヒョウシ</t>
    </rPh>
    <phoneticPr fontId="1"/>
  </si>
  <si>
    <t>&lt;参考様式&gt;</t>
    <rPh sb="1" eb="3">
      <t>サンコウ</t>
    </rPh>
    <rPh sb="3" eb="5">
      <t>ヨウシキ</t>
    </rPh>
    <phoneticPr fontId="1"/>
  </si>
  <si>
    <t>現場代理人</t>
    <phoneticPr fontId="7"/>
  </si>
  <si>
    <t>・</t>
    <phoneticPr fontId="1"/>
  </si>
  <si>
    <t>主任技術者</t>
    <phoneticPr fontId="1"/>
  </si>
  <si>
    <t>監理技術者</t>
    <phoneticPr fontId="7"/>
  </si>
  <si>
    <t>専門技術者</t>
    <phoneticPr fontId="1"/>
  </si>
  <si>
    <t>現場代理人</t>
    <phoneticPr fontId="7"/>
  </si>
  <si>
    <t>・</t>
    <phoneticPr fontId="1"/>
  </si>
  <si>
    <t>主任技術者</t>
    <phoneticPr fontId="1"/>
  </si>
  <si>
    <t>監理技術者</t>
    <phoneticPr fontId="7"/>
  </si>
  <si>
    <t>専門技術者</t>
    <phoneticPr fontId="1"/>
  </si>
  <si>
    <t>建退共証紙貼付実績書</t>
    <phoneticPr fontId="1"/>
  </si>
  <si>
    <t>資料の有無</t>
    <phoneticPr fontId="1"/>
  </si>
  <si>
    <t>資料の有無</t>
    <phoneticPr fontId="1"/>
  </si>
  <si>
    <t>建設業退職金共済証紙貼付状況報告書</t>
    <rPh sb="0" eb="3">
      <t>ケンセツギョウ</t>
    </rPh>
    <rPh sb="3" eb="6">
      <t>タイショクキン</t>
    </rPh>
    <rPh sb="6" eb="8">
      <t>キョウサイ</t>
    </rPh>
    <rPh sb="8" eb="10">
      <t>ショウシ</t>
    </rPh>
    <rPh sb="10" eb="11">
      <t>ハ</t>
    </rPh>
    <rPh sb="11" eb="12">
      <t>ツ</t>
    </rPh>
    <rPh sb="12" eb="14">
      <t>ジョウキョウ</t>
    </rPh>
    <rPh sb="14" eb="17">
      <t>ホウコクショ</t>
    </rPh>
    <phoneticPr fontId="1"/>
  </si>
  <si>
    <t>工事別共済証紙受払簿</t>
    <rPh sb="0" eb="2">
      <t>コウジ</t>
    </rPh>
    <rPh sb="2" eb="3">
      <t>ベツ</t>
    </rPh>
    <rPh sb="3" eb="5">
      <t>キョウサイ</t>
    </rPh>
    <rPh sb="5" eb="7">
      <t>ショウシ</t>
    </rPh>
    <rPh sb="7" eb="9">
      <t>ウケハライ</t>
    </rPh>
    <rPh sb="9" eb="10">
      <t>ボ</t>
    </rPh>
    <phoneticPr fontId="1"/>
  </si>
  <si>
    <t>建設業退職金共済制度加入労働者数報告書(辞退届)</t>
    <rPh sb="0" eb="3">
      <t>ケンセツギョウ</t>
    </rPh>
    <rPh sb="3" eb="6">
      <t>タイショクキン</t>
    </rPh>
    <rPh sb="6" eb="8">
      <t>キョウサイ</t>
    </rPh>
    <rPh sb="8" eb="10">
      <t>セイド</t>
    </rPh>
    <rPh sb="10" eb="12">
      <t>カニュウ</t>
    </rPh>
    <rPh sb="12" eb="15">
      <t>ロウドウシャ</t>
    </rPh>
    <rPh sb="15" eb="16">
      <t>スウ</t>
    </rPh>
    <rPh sb="16" eb="19">
      <t>ホウコクショ</t>
    </rPh>
    <rPh sb="20" eb="22">
      <t>ジタイ</t>
    </rPh>
    <rPh sb="22" eb="23">
      <t>トドケ</t>
    </rPh>
    <phoneticPr fontId="1"/>
  </si>
  <si>
    <t>施工体制台帳</t>
    <rPh sb="0" eb="2">
      <t>セコウ</t>
    </rPh>
    <rPh sb="2" eb="4">
      <t>タイセイ</t>
    </rPh>
    <rPh sb="4" eb="6">
      <t>ダイチョウ</t>
    </rPh>
    <phoneticPr fontId="7"/>
  </si>
  <si>
    <t>加入</t>
  </si>
  <si>
    <t>営業所の名称</t>
    <phoneticPr fontId="7"/>
  </si>
  <si>
    <t>保険加入
の有無</t>
    <phoneticPr fontId="7"/>
  </si>
  <si>
    <t>営業所の名称</t>
    <phoneticPr fontId="7"/>
  </si>
  <si>
    <t>保険加入
の有無</t>
    <phoneticPr fontId="7"/>
  </si>
  <si>
    <t>書面による</t>
    <phoneticPr fontId="1"/>
  </si>
  <si>
    <t>書面による</t>
    <phoneticPr fontId="1"/>
  </si>
  <si>
    <t>再下請負通知書</t>
    <rPh sb="0" eb="1">
      <t>サイ</t>
    </rPh>
    <rPh sb="1" eb="2">
      <t>シタ</t>
    </rPh>
    <rPh sb="2" eb="4">
      <t>ウケオイ</t>
    </rPh>
    <rPh sb="4" eb="7">
      <t>ツウチショ</t>
    </rPh>
    <phoneticPr fontId="7"/>
  </si>
  <si>
    <t>《再下請負関係》</t>
    <phoneticPr fontId="7"/>
  </si>
  <si>
    <t>△△△△建設株式会社</t>
  </si>
  <si>
    <t>営業所の名称</t>
    <phoneticPr fontId="7"/>
  </si>
  <si>
    <t>安全衛生推進者名</t>
    <phoneticPr fontId="7"/>
  </si>
  <si>
    <t>雇用管理責任者名</t>
    <phoneticPr fontId="7"/>
  </si>
  <si>
    <t>※再下請通知書の添付書類（建設業法施行規則第１４条の４第３項）
・再下請通知人が再下請人と締結した当初契約及び変更契約の契約書面の写し（公共工事以外の建設工事について締結されるものに係るものは、請負代金の額に係る部分を除く）</t>
    <phoneticPr fontId="1"/>
  </si>
  <si>
    <t>専門技術者名</t>
    <phoneticPr fontId="7"/>
  </si>
  <si>
    <t>主任技術者名</t>
    <phoneticPr fontId="7"/>
  </si>
  <si>
    <t>資格内容</t>
    <phoneticPr fontId="1"/>
  </si>
  <si>
    <t>担当工事内容</t>
    <phoneticPr fontId="1"/>
  </si>
  <si>
    <t>《再下請負関係》</t>
    <phoneticPr fontId="7"/>
  </si>
  <si>
    <t>保険加入
の有無</t>
    <phoneticPr fontId="7"/>
  </si>
  <si>
    <t>保険加入
の有無</t>
    <phoneticPr fontId="7"/>
  </si>
  <si>
    <t>安全衛生推進者名</t>
    <phoneticPr fontId="7"/>
  </si>
  <si>
    <t>雇用管理責任者名</t>
    <phoneticPr fontId="7"/>
  </si>
  <si>
    <t>※再下請通知書の添付書類（建設業法施行規則第１４条の４第３項）
・再下請通知人が再下請人と締結した当初契約及び変更契約の契約書面の写し（公共工事以外の建設工事について締結されるものに係るものは、請負代金の額に係る部分を除く）</t>
    <phoneticPr fontId="1"/>
  </si>
  <si>
    <t>主任技術者名</t>
    <phoneticPr fontId="7"/>
  </si>
  <si>
    <t>資格内容</t>
    <phoneticPr fontId="1"/>
  </si>
  <si>
    <t>担当工事内容</t>
    <phoneticPr fontId="1"/>
  </si>
  <si>
    <t>施工体制台帳様式</t>
    <phoneticPr fontId="1"/>
  </si>
  <si>
    <t>作　　業　　員　　名　　簿</t>
  </si>
  <si>
    <t>元請_x000D_
確認欄</t>
  </si>
  <si>
    <t>事業所の名称_x000D_
・現場ID</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</si>
  <si>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</si>
  <si>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</si>
  <si>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t>
  </si>
  <si>
    <t>一次会社名</t>
  </si>
  <si>
    <t>(</t>
  </si>
  <si>
    <t>)会社名</t>
  </si>
  <si>
    <t>・事業者ID</t>
  </si>
  <si>
    <t>番号</t>
  </si>
  <si>
    <t>ふりがな</t>
  </si>
  <si>
    <t>職種</t>
  </si>
  <si>
    <t>※</t>
  </si>
  <si>
    <t>生年月日</t>
  </si>
  <si>
    <t>健康保険</t>
    <phoneticPr fontId="1"/>
  </si>
  <si>
    <t>建設業退職金_x000D_
共済制度</t>
    <phoneticPr fontId="1"/>
  </si>
  <si>
    <t>教　育・資　格・免　許</t>
  </si>
  <si>
    <t>入場年月日</t>
  </si>
  <si>
    <t>年金保険</t>
    <phoneticPr fontId="1"/>
  </si>
  <si>
    <t>年齢</t>
  </si>
  <si>
    <t>中小企業退職金共済制度</t>
    <phoneticPr fontId="1"/>
  </si>
  <si>
    <t>雇入・職長_x000D_
特別教育</t>
    <phoneticPr fontId="1"/>
  </si>
  <si>
    <t>技能講習</t>
    <phoneticPr fontId="1"/>
  </si>
  <si>
    <t>免　許</t>
    <phoneticPr fontId="1"/>
  </si>
  <si>
    <t>受入教育_x000D_
実施年月日</t>
  </si>
  <si>
    <t>技能者ID</t>
  </si>
  <si>
    <t>雇用保険</t>
    <phoneticPr fontId="1"/>
  </si>
  <si>
    <t>年　　月　　日</t>
    <phoneticPr fontId="1"/>
  </si>
  <si>
    <t>年　　月　　日</t>
    <phoneticPr fontId="1"/>
  </si>
  <si>
    <t>（注)１.※印欄には次の記号を入れる。</t>
  </si>
  <si>
    <t>（注）３．各社別に作成するのが原則だが、リース機械等の運転者は一緒でもよい。</t>
  </si>
  <si>
    <t>（注）４．資格・免許等の写しを添付することが望ましい。</t>
  </si>
  <si>
    <t>（注）５．健康保険欄には、左欄に健康保険の名称（健康保険組合、協会けんぽ、_x000D_ 建設国保、国民健康保険）を記載。上記の保険に加入しておらず、後期高齢者で_x000D_ ある等により、国民健康保険の適用除外である場合には、左欄に「適用除外」と記_x000D_載。</t>
    <phoneticPr fontId="1"/>
  </si>
  <si>
    <t>現</t>
    <rPh sb="0" eb="1">
      <t>ゲン</t>
    </rPh>
    <phoneticPr fontId="1"/>
  </si>
  <si>
    <t xml:space="preserve"> …現場代理人</t>
    <phoneticPr fontId="1"/>
  </si>
  <si>
    <t>作</t>
    <rPh sb="0" eb="1">
      <t>サク</t>
    </rPh>
    <phoneticPr fontId="1"/>
  </si>
  <si>
    <t xml:space="preserve"> …作業主任者（（注）2.)</t>
    <phoneticPr fontId="1"/>
  </si>
  <si>
    <t>女</t>
    <rPh sb="0" eb="1">
      <t>オンナ</t>
    </rPh>
    <phoneticPr fontId="1"/>
  </si>
  <si>
    <t xml:space="preserve"> …女性作業員</t>
    <phoneticPr fontId="1"/>
  </si>
  <si>
    <t>未</t>
    <rPh sb="0" eb="1">
      <t>ミ</t>
    </rPh>
    <phoneticPr fontId="1"/>
  </si>
  <si>
    <t xml:space="preserve"> …18歳未満の作業員</t>
    <phoneticPr fontId="1"/>
  </si>
  <si>
    <t>（注）６．年金保険欄には、左欄に年金保険の名称（厚生年金、国民年金）を記載。_x000D_各年金の受給者である場合は、左欄に「受給者」と記載。</t>
    <phoneticPr fontId="1"/>
  </si>
  <si>
    <t>主</t>
    <rPh sb="0" eb="1">
      <t>シュ</t>
    </rPh>
    <phoneticPr fontId="1"/>
  </si>
  <si>
    <t xml:space="preserve"> …主任技術者</t>
    <phoneticPr fontId="1"/>
  </si>
  <si>
    <t>職</t>
    <rPh sb="0" eb="1">
      <t>ショク</t>
    </rPh>
    <phoneticPr fontId="1"/>
  </si>
  <si>
    <t xml:space="preserve"> …職　長</t>
    <phoneticPr fontId="1"/>
  </si>
  <si>
    <t>安</t>
    <rPh sb="0" eb="1">
      <t>アン</t>
    </rPh>
    <phoneticPr fontId="1"/>
  </si>
  <si>
    <t xml:space="preserve"> …安全衛生責任者</t>
    <phoneticPr fontId="1"/>
  </si>
  <si>
    <t>能</t>
    <rPh sb="0" eb="1">
      <t>ノウ</t>
    </rPh>
    <phoneticPr fontId="1"/>
  </si>
  <si>
    <t xml:space="preserve"> …能力向上教育</t>
    <phoneticPr fontId="1"/>
  </si>
  <si>
    <t>再</t>
    <rPh sb="0" eb="1">
      <t>サイ</t>
    </rPh>
    <phoneticPr fontId="1"/>
  </si>
  <si>
    <t xml:space="preserve"> …危険有害業務・再発防止教育</t>
    <phoneticPr fontId="1"/>
  </si>
  <si>
    <t>（注）７．雇用保険欄には右欄に被保険者番号の下４けたを記載。（日雇労働被保_x000D_ 険者の場合には左欄に「日雇保険」と記載）事業主である等により雇用保険の適用_x000D_ 除外である場合には左欄に「適用除外」と記載。</t>
    <phoneticPr fontId="1"/>
  </si>
  <si>
    <t>周</t>
    <rPh sb="0" eb="1">
      <t>シュウ</t>
    </rPh>
    <phoneticPr fontId="1"/>
  </si>
  <si>
    <t xml:space="preserve"> …外国人技能実習生</t>
    <phoneticPr fontId="1"/>
  </si>
  <si>
    <t>就</t>
    <rPh sb="0" eb="1">
      <t>シュウ</t>
    </rPh>
    <phoneticPr fontId="1"/>
  </si>
  <si>
    <t xml:space="preserve"> …外国人建設就労者</t>
    <phoneticPr fontId="1"/>
  </si>
  <si>
    <t>1特</t>
    <rPh sb="1" eb="2">
      <t>トク</t>
    </rPh>
    <phoneticPr fontId="1"/>
  </si>
  <si>
    <t xml:space="preserve"> …１号特定技能外国人</t>
    <phoneticPr fontId="1"/>
  </si>
  <si>
    <t>（注）８．建設業退職金共済制度及び中小企業退職金共済制度への加入の有無につい_x000D_ては、それぞれの欄に「有」又は「無」と記載。</t>
    <phoneticPr fontId="1"/>
  </si>
  <si>
    <t>（注）９．安全衛生に関する教育の内容（例：雇入時教育、職長教育、建設用リフト_x000D_の運転の業務に係る特別教育）については「雇入・職長特別教育」欄に記載。</t>
    <phoneticPr fontId="1"/>
  </si>
  <si>
    <t>（注）２.作業主任者は作業を直接指揮する義務を負うので、同時に施工されている他の現場や、同一現場においても_x000D_ 他の作業個所との作業主任者を兼務することは、法的に認められていないので、複数の選任としなければならない。</t>
    <phoneticPr fontId="1"/>
  </si>
  <si>
    <t>（注）１０．建設工事に係る知識及び技術又は技能に関する資格（例：登録○○基幹_x000D_技能者、○級○○施工管理技士）を有する場合は、「免許」欄に記載。</t>
    <phoneticPr fontId="1"/>
  </si>
  <si>
    <t>（注）１１．記載事項の一部について、別紙を用いて記載しても差し支えない。</t>
  </si>
  <si>
    <t>主任技術者資格</t>
    <rPh sb="0" eb="2">
      <t>シュニン</t>
    </rPh>
    <rPh sb="2" eb="4">
      <t>ギジュツ</t>
    </rPh>
    <rPh sb="4" eb="5">
      <t>シャ</t>
    </rPh>
    <rPh sb="5" eb="7">
      <t>シカク</t>
    </rPh>
    <phoneticPr fontId="1"/>
  </si>
  <si>
    <t>建退共被共済者番号</t>
    <rPh sb="0" eb="3">
      <t>ケンタイキョウ</t>
    </rPh>
    <phoneticPr fontId="1"/>
  </si>
  <si>
    <t>現場</t>
    <rPh sb="0" eb="2">
      <t>ゲンバ</t>
    </rPh>
    <phoneticPr fontId="1"/>
  </si>
  <si>
    <t>主任</t>
    <rPh sb="0" eb="2">
      <t>シュニン</t>
    </rPh>
    <phoneticPr fontId="1"/>
  </si>
  <si>
    <t>職長</t>
    <rPh sb="0" eb="2">
      <t>ショクチョウ</t>
    </rPh>
    <phoneticPr fontId="1"/>
  </si>
  <si>
    <t>作業主任</t>
    <rPh sb="0" eb="2">
      <t>サギョウ</t>
    </rPh>
    <rPh sb="2" eb="4">
      <t>シュニン</t>
    </rPh>
    <phoneticPr fontId="1"/>
  </si>
  <si>
    <t>安全衛生</t>
    <rPh sb="0" eb="2">
      <t>アンゼン</t>
    </rPh>
    <rPh sb="2" eb="4">
      <t>エイセイ</t>
    </rPh>
    <phoneticPr fontId="1"/>
  </si>
  <si>
    <t>能力向上</t>
    <rPh sb="0" eb="2">
      <t>ノウリョク</t>
    </rPh>
    <rPh sb="2" eb="4">
      <t>コウジョウ</t>
    </rPh>
    <phoneticPr fontId="1"/>
  </si>
  <si>
    <t>危険有害</t>
    <rPh sb="0" eb="2">
      <t>キケン</t>
    </rPh>
    <rPh sb="2" eb="4">
      <t>ユウガイ</t>
    </rPh>
    <phoneticPr fontId="1"/>
  </si>
  <si>
    <t>女性</t>
    <rPh sb="0" eb="2">
      <t>ジョセイ</t>
    </rPh>
    <phoneticPr fontId="1"/>
  </si>
  <si>
    <t>18歳</t>
    <rPh sb="2" eb="3">
      <t>サイ</t>
    </rPh>
    <phoneticPr fontId="1"/>
  </si>
  <si>
    <t>実習生</t>
    <rPh sb="0" eb="3">
      <t>ジッシュウセイ</t>
    </rPh>
    <phoneticPr fontId="1"/>
  </si>
  <si>
    <t>就労者</t>
    <rPh sb="0" eb="2">
      <t>シュウロウ</t>
    </rPh>
    <rPh sb="2" eb="3">
      <t>シャ</t>
    </rPh>
    <phoneticPr fontId="1"/>
  </si>
  <si>
    <t>特定技能</t>
    <rPh sb="0" eb="2">
      <t>トクテイ</t>
    </rPh>
    <rPh sb="2" eb="4">
      <t>ギノウ</t>
    </rPh>
    <phoneticPr fontId="1"/>
  </si>
  <si>
    <t>健康保険</t>
  </si>
  <si>
    <t>年金保険</t>
  </si>
  <si>
    <t>雇用保険</t>
  </si>
  <si>
    <t>建設業退職金_x000D_
共済制度</t>
  </si>
  <si>
    <t>中小企業退職金共済制度</t>
  </si>
  <si>
    <t>雇入・職長_x000D_
特別教育</t>
  </si>
  <si>
    <t>技能講習</t>
  </si>
  <si>
    <t>免許</t>
    <phoneticPr fontId="1"/>
  </si>
  <si>
    <t>免許</t>
    <phoneticPr fontId="1"/>
  </si>
  <si>
    <t>作業員名簿(参考様式)</t>
    <rPh sb="0" eb="3">
      <t>サギョウイン</t>
    </rPh>
    <rPh sb="3" eb="5">
      <t>メイボ</t>
    </rPh>
    <rPh sb="6" eb="8">
      <t>サンコウ</t>
    </rPh>
    <rPh sb="8" eb="10">
      <t>ヨウシキ</t>
    </rPh>
    <phoneticPr fontId="1"/>
  </si>
  <si>
    <t>R4都計第100</t>
  </si>
  <si>
    <t>○○○道路修繕工事2</t>
  </si>
  <si>
    <t>一宮市本町二丁目5番６号2</t>
  </si>
  <si>
    <t>一宮22号線</t>
  </si>
  <si>
    <t>都計第100号</t>
  </si>
  <si>
    <t>一宮市尾西町木曽川1-1-1</t>
  </si>
  <si>
    <t>無</t>
  </si>
  <si>
    <t>元請負事業者</t>
    <rPh sb="0" eb="1">
      <t>モト</t>
    </rPh>
    <rPh sb="1" eb="3">
      <t>ウケオイ</t>
    </rPh>
    <rPh sb="3" eb="5">
      <t>ジギョウ</t>
    </rPh>
    <rPh sb="5" eb="6">
      <t>シャ</t>
    </rPh>
    <phoneticPr fontId="1"/>
  </si>
  <si>
    <t>再資源化等報告書</t>
    <phoneticPr fontId="1"/>
  </si>
  <si>
    <t>令和　　年　　月　　日</t>
    <rPh sb="0" eb="2">
      <t>レイワ</t>
    </rPh>
    <rPh sb="4" eb="5">
      <t>ネン</t>
    </rPh>
    <rPh sb="7" eb="8">
      <t>ガツ</t>
    </rPh>
    <rPh sb="10" eb="11">
      <t>ヒ</t>
    </rPh>
    <phoneticPr fontId="1"/>
  </si>
  <si>
    <t>下請契約</t>
    <rPh sb="0" eb="2">
      <t>シタウ</t>
    </rPh>
    <rPh sb="2" eb="4">
      <t>ケイヤク</t>
    </rPh>
    <phoneticPr fontId="8"/>
  </si>
  <si>
    <t>△△△△建設株式会社</t>
    <phoneticPr fontId="1"/>
  </si>
  <si>
    <t>営業所住所</t>
    <rPh sb="0" eb="3">
      <t>エイギョウショ</t>
    </rPh>
    <rPh sb="3" eb="5">
      <t>ジュウショ</t>
    </rPh>
    <phoneticPr fontId="1"/>
  </si>
  <si>
    <t>一宮市尾西町木曽川1-1-1</t>
    <phoneticPr fontId="1"/>
  </si>
  <si>
    <t>保険加入
の有無</t>
    <phoneticPr fontId="1"/>
  </si>
  <si>
    <t>加入</t>
    <phoneticPr fontId="1"/>
  </si>
  <si>
    <t>加入</t>
    <phoneticPr fontId="1"/>
  </si>
  <si>
    <t>××××</t>
    <phoneticPr fontId="1"/>
  </si>
  <si>
    <t>△△△△</t>
    <phoneticPr fontId="1"/>
  </si>
  <si>
    <t>□□□□</t>
    <phoneticPr fontId="1"/>
  </si>
  <si>
    <t>TEL</t>
    <phoneticPr fontId="1"/>
  </si>
  <si>
    <t>非専任</t>
    <rPh sb="0" eb="1">
      <t>ヒ</t>
    </rPh>
    <rPh sb="1" eb="3">
      <t>センニン</t>
    </rPh>
    <phoneticPr fontId="1"/>
  </si>
  <si>
    <t>非専任</t>
    <rPh sb="0" eb="1">
      <t>ヒ</t>
    </rPh>
    <phoneticPr fontId="1"/>
  </si>
  <si>
    <t>〒</t>
    <phoneticPr fontId="1"/>
  </si>
  <si>
    <t>〒</t>
    <phoneticPr fontId="1"/>
  </si>
  <si>
    <t>TEL</t>
    <phoneticPr fontId="1"/>
  </si>
  <si>
    <t>TEL</t>
    <phoneticPr fontId="1"/>
  </si>
  <si>
    <t>（</t>
    <phoneticPr fontId="1"/>
  </si>
  <si>
    <t>)作成</t>
    <rPh sb="1" eb="3">
      <t>サクセイ</t>
    </rPh>
    <phoneticPr fontId="1"/>
  </si>
  <si>
    <t>書面による</t>
    <phoneticPr fontId="1"/>
  </si>
  <si>
    <t>書面による</t>
    <phoneticPr fontId="1"/>
  </si>
  <si>
    <t>1次</t>
    <rPh sb="1" eb="2">
      <t>ジ</t>
    </rPh>
    <phoneticPr fontId="1"/>
  </si>
  <si>
    <t>建退共共済の加入の有無</t>
    <rPh sb="6" eb="8">
      <t>カニュウ</t>
    </rPh>
    <phoneticPr fontId="1"/>
  </si>
  <si>
    <t>令和　　年　　月　日</t>
    <rPh sb="0" eb="2">
      <t>レイワ</t>
    </rPh>
    <phoneticPr fontId="1"/>
  </si>
  <si>
    <t>から</t>
    <phoneticPr fontId="1"/>
  </si>
  <si>
    <t>令和　　年　　月　日</t>
    <phoneticPr fontId="1"/>
  </si>
  <si>
    <t>まで</t>
    <phoneticPr fontId="1"/>
  </si>
  <si>
    <t>貼付枚数
合計（枚）</t>
    <phoneticPr fontId="12"/>
  </si>
  <si>
    <t>(参考様式)</t>
    <rPh sb="1" eb="3">
      <t>サンコウ</t>
    </rPh>
    <rPh sb="3" eb="5">
      <t>ヨウシキ</t>
    </rPh>
    <phoneticPr fontId="1"/>
  </si>
  <si>
    <t>設計図面と数量計算書に使用した寸法、記号及び規格の不整合</t>
    <rPh sb="22" eb="24">
      <t>キカク</t>
    </rPh>
    <phoneticPr fontId="1"/>
  </si>
  <si>
    <t>一宮市長　中野　正康</t>
    <phoneticPr fontId="1"/>
  </si>
  <si>
    <t>元ファイルの場所</t>
    <rPh sb="0" eb="1">
      <t>モト</t>
    </rPh>
    <rPh sb="6" eb="8">
      <t>バショ</t>
    </rPh>
    <phoneticPr fontId="1"/>
  </si>
  <si>
    <t>契約課HP</t>
    <rPh sb="0" eb="2">
      <t>ケイヤク</t>
    </rPh>
    <rPh sb="2" eb="3">
      <t>カ</t>
    </rPh>
    <phoneticPr fontId="1"/>
  </si>
  <si>
    <t>工事登録証明書</t>
    <phoneticPr fontId="1"/>
  </si>
  <si>
    <t>建設副産物情報交換ｼｽﾃﾑ</t>
    <phoneticPr fontId="1"/>
  </si>
  <si>
    <t>建設副産物情報交換ｼｽﾃﾑ</t>
    <phoneticPr fontId="1"/>
  </si>
  <si>
    <t>工事書類一覧表</t>
    <phoneticPr fontId="1"/>
  </si>
  <si>
    <t>R5.10月現在</t>
    <phoneticPr fontId="1"/>
  </si>
  <si>
    <t>※このファイルは工事書類の作成を補助するため提出・提示書類の一部をまとめたものです。</t>
    <rPh sb="8" eb="10">
      <t>コウジ</t>
    </rPh>
    <rPh sb="10" eb="12">
      <t>ショルイ</t>
    </rPh>
    <rPh sb="13" eb="15">
      <t>サクセイ</t>
    </rPh>
    <rPh sb="16" eb="18">
      <t>ホジョ</t>
    </rPh>
    <rPh sb="22" eb="24">
      <t>テイシュツ</t>
    </rPh>
    <rPh sb="25" eb="27">
      <t>テイジ</t>
    </rPh>
    <rPh sb="27" eb="29">
      <t>ショルイ</t>
    </rPh>
    <rPh sb="30" eb="32">
      <t>イチブ</t>
    </rPh>
    <phoneticPr fontId="1"/>
  </si>
  <si>
    <t>建退共HP</t>
    <rPh sb="0" eb="3">
      <t>ケンタイキョウ</t>
    </rPh>
    <phoneticPr fontId="1"/>
  </si>
  <si>
    <r>
      <t>施工体制台帳</t>
    </r>
    <r>
      <rPr>
        <u/>
        <sz val="12"/>
        <color theme="1"/>
        <rFont val="ＭＳ 明朝"/>
        <family val="1"/>
        <charset val="128"/>
      </rPr>
      <t>（国土交通省の最新の様式を使うこと）</t>
    </r>
    <phoneticPr fontId="1"/>
  </si>
  <si>
    <t>国土交通省HP</t>
    <phoneticPr fontId="1"/>
  </si>
  <si>
    <t>工事記録(参考様式)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</si>
</sst>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quot;　円&quot;"/>
    <numFmt numFmtId="177" formatCode="&quot;¥&quot;#,###&quot;.－&quot;"/>
    <numFmt numFmtId="178" formatCode="[$-411]ggge&quot;年&quot;m&quot;月&quot;d&quot;日&quot;;@"/>
    <numFmt numFmtId="179" formatCode="&quot;¥&quot;#,###&quot;-&quot;"/>
    <numFmt numFmtId="180" formatCode="&quot;第&quot;#######&quot;号&quot;"/>
    <numFmt numFmtId="181" formatCode="[$-411]ge\.m\.d;@"/>
    <numFmt numFmtId="182" formatCode="0_ "/>
    <numFmt numFmtId="183" formatCode="0.0_ "/>
    <numFmt numFmtId="184" formatCode="0.0"/>
    <numFmt numFmtId="185" formatCode="#,##0&quot;円&quot;"/>
    <numFmt numFmtId="186" formatCode="&quot;至　&quot;[$-411]ggge&quot;年&quot;m&quot;月&quot;d&quot;日&quot;"/>
    <numFmt numFmtId="187" formatCode="&quot;自　&quot;[$-411]ggge&quot;年&quot;m&quot;月&quot;d&quot;日&quot;"/>
    <numFmt numFmtId="188" formatCode="##."/>
    <numFmt numFmtId="189" formatCode="AM/PM\ h:mm\ "/>
    <numFmt numFmtId="190" formatCode="&quot;(&quot;##&quot;)&quot;"/>
    <numFmt numFmtId="191" formatCode="0.00_ "/>
    <numFmt numFmtId="192" formatCode="&quot;第  &quot;#,##0"/>
    <numFmt numFmtId="193" formatCode="&quot;¥&quot;#,###&quot;－&quot;"/>
    <numFmt numFmtId="194" formatCode="ggge&quot;年&quot;m&quot;月&quot;"/>
    <numFmt numFmtId="195" formatCode="&quot;金&quot;#,###&quot;円&quot;"/>
    <numFmt numFmtId="196" formatCode="&quot;氏名&quot;##"/>
    <numFmt numFmtId="197" formatCode="0_);[Red]\(0\)"/>
    <numFmt numFmtId="198" formatCode="&quot;金　&quot;#,###&quot;　円&quot;"/>
    <numFmt numFmtId="199" formatCode="&quot;第　&quot;####&quot;　番&quot;"/>
    <numFmt numFmtId="200" formatCode="&quot;第　&quot;####&quot;　号&quot;"/>
    <numFmt numFmtId="201" formatCode="#,##0_);[Red]\(#,##0\)"/>
    <numFmt numFmtId="202" formatCode="&quot;金 &quot;#,###&quot; 円&quot;"/>
    <numFmt numFmtId="203" formatCode="0.0%"/>
    <numFmt numFmtId="204" formatCode="#,##0_ "/>
    <numFmt numFmtId="205" formatCode="###&quot;％&quot;"/>
    <numFmt numFmtId="206" formatCode="&quot;(&quot;ggge&quot;年&quot;m&quot;月&quot;d&quot;日現在)&quot;"/>
    <numFmt numFmtId="207" formatCode="ggge&quot;年&quot;m&quot;月&quot;d&quot;日から&quot;"/>
    <numFmt numFmtId="208" formatCode="ggge&quot;年&quot;m&quot;月&quot;d&quot;日まで&quot;"/>
    <numFmt numFmtId="209" formatCode="&quot;(&quot;ggge&quot;年&quot;m&quot;月&quot;d&quot;日)作成&quot;"/>
    <numFmt numFmtId="210" formatCode="0000"/>
    <numFmt numFmtId="211" formatCode="##&quot;歳&quot;"/>
  </numFmts>
  <fonts count="110">
    <font>
      <sz val="11"/>
      <color theme="1"/>
      <name val="ＭＳ Ｐゴシック"/>
      <family val="2"/>
      <charset val="128"/>
    </font>
    <font>
      <sz val="6"/>
      <name val="ＭＳ Ｐゴシック"/>
      <family val="2"/>
      <charset val="128"/>
    </font>
    <font>
      <sz val="12"/>
      <color theme="1"/>
      <name val="ＭＳ 明朝"/>
      <family val="1"/>
      <charset val="128"/>
    </font>
    <font>
      <sz val="16"/>
      <color theme="1"/>
      <name val="ＭＳ 明朝"/>
      <family val="1"/>
      <charset val="128"/>
    </font>
    <font>
      <sz val="6"/>
      <name val="游ゴシック"/>
      <family val="2"/>
      <charset val="128"/>
      <scheme val="minor"/>
    </font>
    <font>
      <sz val="10.5"/>
      <name val="ＭＳ 明朝"/>
      <family val="1"/>
      <charset val="128"/>
    </font>
    <font>
      <sz val="14"/>
      <name val="ＭＳ 明朝"/>
      <family val="1"/>
      <charset val="128"/>
    </font>
    <font>
      <sz val="6"/>
      <name val="ＭＳ Ｐゴシック"/>
      <family val="3"/>
      <charset val="128"/>
    </font>
    <font>
      <b/>
      <sz val="14"/>
      <name val="ＭＳ 明朝"/>
      <family val="1"/>
      <charset val="128"/>
    </font>
    <font>
      <b/>
      <sz val="10.5"/>
      <name val="ＭＳ 明朝"/>
      <family val="1"/>
      <charset val="128"/>
    </font>
    <font>
      <u/>
      <sz val="11"/>
      <color theme="10"/>
      <name val="ＭＳ Ｐゴシック"/>
      <family val="2"/>
      <charset val="128"/>
    </font>
    <font>
      <sz val="10.8"/>
      <name val="游ゴシック"/>
      <family val="3"/>
      <charset val="128"/>
      <scheme val="minor"/>
    </font>
    <font>
      <sz val="6"/>
      <name val="明朝"/>
      <family val="1"/>
      <charset val="128"/>
    </font>
    <font>
      <sz val="12"/>
      <name val="游ゴシック"/>
      <family val="3"/>
      <charset val="128"/>
      <scheme val="minor"/>
    </font>
    <font>
      <sz val="11"/>
      <name val="游ゴシック"/>
      <family val="3"/>
      <charset val="128"/>
      <scheme val="minor"/>
    </font>
    <font>
      <sz val="18"/>
      <name val="游ゴシック"/>
      <family val="3"/>
      <charset val="128"/>
      <scheme val="minor"/>
    </font>
    <font>
      <b/>
      <sz val="16"/>
      <name val="游ゴシック"/>
      <family val="3"/>
      <charset val="128"/>
      <scheme val="minor"/>
    </font>
    <font>
      <sz val="14"/>
      <name val="游ゴシック"/>
      <family val="3"/>
      <charset val="128"/>
      <scheme val="minor"/>
    </font>
    <font>
      <b/>
      <sz val="12"/>
      <name val="游ゴシック"/>
      <family val="3"/>
      <charset val="128"/>
      <scheme val="minor"/>
    </font>
    <font>
      <sz val="8"/>
      <name val="游ゴシック"/>
      <family val="3"/>
      <charset val="128"/>
      <scheme val="minor"/>
    </font>
    <font>
      <i/>
      <sz val="11"/>
      <name val="游ゴシック"/>
      <family val="3"/>
      <charset val="128"/>
      <scheme val="minor"/>
    </font>
    <font>
      <sz val="11"/>
      <name val="明朝"/>
      <family val="1"/>
      <charset val="128"/>
    </font>
    <font>
      <sz val="9"/>
      <name val="游ゴシック"/>
      <family val="3"/>
      <charset val="128"/>
      <scheme val="minor"/>
    </font>
    <font>
      <sz val="10"/>
      <name val="游ゴシック"/>
      <family val="3"/>
      <charset val="128"/>
      <scheme val="minor"/>
    </font>
    <font>
      <sz val="10.5"/>
      <color theme="1"/>
      <name val="ＭＳ 明朝"/>
      <family val="1"/>
      <charset val="128"/>
    </font>
    <font>
      <sz val="11"/>
      <name val="ＭＳ Ｐゴシック"/>
      <family val="3"/>
      <charset val="128"/>
    </font>
    <font>
      <sz val="14"/>
      <color rgb="FF000000"/>
      <name val="ＭＳ 明朝"/>
      <family val="1"/>
      <charset val="128"/>
    </font>
    <font>
      <sz val="8"/>
      <color theme="1"/>
      <name val="ＭＳ 明朝"/>
      <family val="1"/>
      <charset val="128"/>
    </font>
    <font>
      <u/>
      <sz val="12"/>
      <color theme="1"/>
      <name val="ＭＳ 明朝"/>
      <family val="1"/>
      <charset val="128"/>
    </font>
    <font>
      <sz val="9"/>
      <color rgb="FF000000"/>
      <name val="ＭＳ 明朝"/>
      <family val="1"/>
      <charset val="128"/>
    </font>
    <font>
      <sz val="8"/>
      <color rgb="FF000000"/>
      <name val="ＭＳ 明朝"/>
      <family val="1"/>
      <charset val="128"/>
    </font>
    <font>
      <sz val="9"/>
      <color theme="1"/>
      <name val="ＭＳ 明朝"/>
      <family val="1"/>
      <charset val="128"/>
    </font>
    <font>
      <sz val="10.5"/>
      <color rgb="FF000000"/>
      <name val="ＭＳ 明朝"/>
      <family val="1"/>
      <charset val="128"/>
    </font>
    <font>
      <sz val="11"/>
      <color rgb="FF000000"/>
      <name val="ＭＳ 明朝"/>
      <family val="1"/>
      <charset val="128"/>
    </font>
    <font>
      <sz val="11"/>
      <name val="ＭＳ 明朝"/>
      <family val="1"/>
      <charset val="128"/>
    </font>
    <font>
      <sz val="11"/>
      <color theme="1"/>
      <name val="ＭＳ 明朝"/>
      <family val="1"/>
      <charset val="128"/>
    </font>
    <font>
      <sz val="9"/>
      <name val="ＭＳ 明朝"/>
      <family val="1"/>
      <charset val="128"/>
    </font>
    <font>
      <sz val="8"/>
      <name val="ＭＳ 明朝"/>
      <family val="1"/>
      <charset val="128"/>
    </font>
    <font>
      <sz val="10"/>
      <color theme="1"/>
      <name val="ＭＳ 明朝"/>
      <family val="1"/>
      <charset val="128"/>
    </font>
    <font>
      <sz val="18"/>
      <color theme="1"/>
      <name val="ＭＳ 明朝"/>
      <family val="1"/>
      <charset val="128"/>
    </font>
    <font>
      <sz val="10"/>
      <name val="ＭＳ 明朝"/>
      <family val="1"/>
      <charset val="128"/>
    </font>
    <font>
      <sz val="14"/>
      <color theme="1"/>
      <name val="ＭＳ 明朝"/>
      <family val="1"/>
      <charset val="128"/>
    </font>
    <font>
      <sz val="7"/>
      <color theme="1"/>
      <name val="ＭＳ 明朝"/>
      <family val="1"/>
      <charset val="128"/>
    </font>
    <font>
      <sz val="8.5"/>
      <color theme="1"/>
      <name val="ＭＳ 明朝"/>
      <family val="1"/>
      <charset val="128"/>
    </font>
    <font>
      <sz val="12"/>
      <color rgb="FF000000"/>
      <name val="ＭＳ 明朝"/>
      <family val="1"/>
      <charset val="128"/>
    </font>
    <font>
      <sz val="6.5"/>
      <color theme="1"/>
      <name val="ＭＳ 明朝"/>
      <family val="1"/>
      <charset val="128"/>
    </font>
    <font>
      <sz val="6"/>
      <color theme="1"/>
      <name val="ＭＳ 明朝"/>
      <family val="1"/>
      <charset val="128"/>
    </font>
    <font>
      <sz val="7"/>
      <name val="ＭＳ 明朝"/>
      <family val="1"/>
      <charset val="128"/>
    </font>
    <font>
      <sz val="11"/>
      <color theme="1"/>
      <name val="ＭＳ Ｐゴシック"/>
      <family val="2"/>
      <charset val="128"/>
    </font>
    <font>
      <sz val="9"/>
      <color theme="1"/>
      <name val="ＭＳ Ｐゴシック"/>
      <family val="2"/>
      <charset val="128"/>
    </font>
    <font>
      <sz val="11"/>
      <color theme="1"/>
      <name val="ＭＳ Ｐゴシック"/>
      <family val="3"/>
      <charset val="128"/>
    </font>
    <font>
      <b/>
      <sz val="14"/>
      <color theme="1"/>
      <name val="ＭＳ 明朝"/>
      <family val="1"/>
      <charset val="128"/>
    </font>
    <font>
      <b/>
      <sz val="16"/>
      <color theme="1"/>
      <name val="ＭＳ 明朝"/>
      <family val="1"/>
      <charset val="128"/>
    </font>
    <font>
      <sz val="20"/>
      <name val="ＭＳ 明朝"/>
      <family val="1"/>
      <charset val="128"/>
    </font>
    <font>
      <sz val="10.8"/>
      <name val="ＭＳ 明朝"/>
      <family val="1"/>
      <charset val="128"/>
    </font>
    <font>
      <b/>
      <sz val="14"/>
      <color indexed="8"/>
      <name val="ＭＳ 明朝"/>
      <family val="1"/>
      <charset val="128"/>
    </font>
    <font>
      <sz val="11"/>
      <color indexed="8"/>
      <name val="ＭＳ 明朝"/>
      <family val="1"/>
      <charset val="128"/>
    </font>
    <font>
      <b/>
      <sz val="18"/>
      <color theme="1"/>
      <name val="ＭＳ 明朝"/>
      <family val="1"/>
      <charset val="128"/>
    </font>
    <font>
      <u/>
      <sz val="11"/>
      <color theme="10"/>
      <name val="ＭＳ 明朝"/>
      <family val="1"/>
      <charset val="128"/>
    </font>
    <font>
      <b/>
      <sz val="12"/>
      <color theme="1"/>
      <name val="ＭＳ 明朝"/>
      <family val="1"/>
      <charset val="128"/>
    </font>
    <font>
      <sz val="12"/>
      <name val="ＭＳ 明朝"/>
      <family val="1"/>
      <charset val="128"/>
    </font>
    <font>
      <b/>
      <sz val="10"/>
      <name val="ＭＳ 明朝"/>
      <family val="1"/>
      <charset val="128"/>
    </font>
    <font>
      <b/>
      <sz val="9"/>
      <name val="ＭＳ 明朝"/>
      <family val="1"/>
      <charset val="128"/>
    </font>
    <font>
      <sz val="13"/>
      <name val="ＭＳ 明朝"/>
      <family val="1"/>
      <charset val="128"/>
    </font>
    <font>
      <b/>
      <sz val="11"/>
      <name val="ＭＳ 明朝"/>
      <family val="1"/>
      <charset val="128"/>
    </font>
    <font>
      <sz val="6"/>
      <name val="ＭＳ 明朝"/>
      <family val="1"/>
      <charset val="128"/>
    </font>
    <font>
      <b/>
      <sz val="16"/>
      <name val="ＭＳ 明朝"/>
      <family val="1"/>
      <charset val="128"/>
    </font>
    <font>
      <sz val="8"/>
      <color theme="1"/>
      <name val="ＭＳ Ｐゴシック"/>
      <family val="2"/>
      <charset val="128"/>
    </font>
    <font>
      <sz val="11"/>
      <color theme="0"/>
      <name val="ＭＳ 明朝"/>
      <family val="1"/>
      <charset val="128"/>
    </font>
    <font>
      <b/>
      <sz val="24"/>
      <name val="ＭＳ 明朝"/>
      <family val="1"/>
      <charset val="128"/>
    </font>
    <font>
      <sz val="20"/>
      <color theme="1"/>
      <name val="ＭＳ 明朝"/>
      <family val="1"/>
      <charset val="128"/>
    </font>
    <font>
      <sz val="24"/>
      <color theme="1"/>
      <name val="ＭＳ 明朝"/>
      <family val="1"/>
      <charset val="128"/>
    </font>
    <font>
      <sz val="12"/>
      <color theme="1"/>
      <name val="ＭＳ Ｐ明朝"/>
      <family val="1"/>
      <charset val="128"/>
    </font>
    <font>
      <sz val="10"/>
      <color theme="1"/>
      <name val="ＭＳ Ｐゴシック"/>
      <family val="2"/>
      <charset val="128"/>
    </font>
    <font>
      <b/>
      <sz val="24"/>
      <color theme="1"/>
      <name val="ＭＳ 明朝"/>
      <family val="1"/>
      <charset val="128"/>
    </font>
    <font>
      <u/>
      <sz val="14"/>
      <color rgb="FF000000"/>
      <name val="ＭＳ 明朝"/>
      <family val="1"/>
      <charset val="128"/>
    </font>
    <font>
      <sz val="10"/>
      <color rgb="FF000000"/>
      <name val="ＭＳ 明朝"/>
      <family val="1"/>
      <charset val="128"/>
    </font>
    <font>
      <sz val="10.5"/>
      <color theme="1"/>
      <name val="Century"/>
      <family val="1"/>
    </font>
    <font>
      <sz val="12"/>
      <color theme="1"/>
      <name val="Century"/>
      <family val="1"/>
    </font>
    <font>
      <sz val="10"/>
      <color theme="1"/>
      <name val="Century"/>
      <family val="1"/>
    </font>
    <font>
      <b/>
      <sz val="12"/>
      <color theme="1"/>
      <name val="Century"/>
      <family val="1"/>
    </font>
    <font>
      <sz val="18"/>
      <name val="ＭＳ 明朝"/>
      <family val="1"/>
      <charset val="128"/>
    </font>
    <font>
      <sz val="16"/>
      <name val="ＭＳ 明朝"/>
      <family val="1"/>
      <charset val="128"/>
    </font>
    <font>
      <sz val="12"/>
      <color theme="1"/>
      <name val="ＭＳ Ｐゴシック"/>
      <family val="2"/>
      <charset val="128"/>
    </font>
    <font>
      <b/>
      <sz val="18"/>
      <name val="ＭＳ 明朝"/>
      <family val="1"/>
      <charset val="128"/>
    </font>
    <font>
      <sz val="11"/>
      <name val="ＭＳ Ｐ明朝"/>
      <family val="1"/>
      <charset val="128"/>
    </font>
    <font>
      <sz val="10.8"/>
      <name val="ＭＳ Ｐ明朝"/>
      <family val="1"/>
      <charset val="128"/>
    </font>
    <font>
      <b/>
      <sz val="12"/>
      <name val="ＭＳ 明朝"/>
      <family val="1"/>
      <charset val="128"/>
    </font>
    <font>
      <sz val="11"/>
      <name val="ＭＳ Ｐゴシック"/>
      <family val="2"/>
      <charset val="128"/>
    </font>
    <font>
      <sz val="9"/>
      <name val="ＭＳ Ｐゴシック"/>
      <family val="2"/>
      <charset val="128"/>
    </font>
    <font>
      <sz val="14"/>
      <name val="ＭＳ Ｐゴシック"/>
      <family val="2"/>
      <charset val="128"/>
    </font>
    <font>
      <sz val="10.8"/>
      <color theme="0"/>
      <name val="游ゴシック"/>
      <family val="3"/>
      <charset val="128"/>
      <scheme val="minor"/>
    </font>
    <font>
      <sz val="8"/>
      <color theme="0"/>
      <name val="游ゴシック"/>
      <family val="3"/>
      <charset val="128"/>
      <scheme val="minor"/>
    </font>
    <font>
      <sz val="10"/>
      <color theme="0"/>
      <name val="游ゴシック"/>
      <family val="3"/>
      <charset val="128"/>
      <scheme val="minor"/>
    </font>
    <font>
      <sz val="11"/>
      <color theme="0"/>
      <name val="ＭＳ Ｐゴシック"/>
      <family val="2"/>
      <charset val="128"/>
    </font>
    <font>
      <u/>
      <sz val="11"/>
      <name val="ＭＳ 明朝"/>
      <family val="1"/>
      <charset val="128"/>
    </font>
    <font>
      <u/>
      <sz val="6"/>
      <color theme="1"/>
      <name val="ＭＳ 明朝"/>
      <family val="1"/>
      <charset val="128"/>
    </font>
    <font>
      <b/>
      <sz val="9"/>
      <color indexed="81"/>
      <name val="MS P ゴシック"/>
      <family val="3"/>
      <charset val="128"/>
    </font>
    <font>
      <sz val="9"/>
      <color indexed="81"/>
      <name val="MS P ゴシック"/>
      <family val="3"/>
      <charset val="128"/>
    </font>
    <font>
      <sz val="18"/>
      <color theme="1"/>
      <name val="ＭＳ Ｐゴシック"/>
      <family val="2"/>
      <charset val="128"/>
    </font>
    <font>
      <sz val="10"/>
      <color theme="1"/>
      <name val="ＭＳ Ｐ明朝"/>
      <family val="1"/>
      <charset val="128"/>
    </font>
    <font>
      <b/>
      <sz val="18"/>
      <color theme="1"/>
      <name val="ＭＳ Ｐ明朝"/>
      <family val="1"/>
      <charset val="128"/>
    </font>
    <font>
      <sz val="18"/>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sz val="9"/>
      <color theme="0"/>
      <name val="ＭＳ Ｐ明朝"/>
      <family val="1"/>
      <charset val="128"/>
    </font>
    <font>
      <sz val="10"/>
      <color theme="0"/>
      <name val="ＭＳ Ｐ明朝"/>
      <family val="1"/>
      <charset val="128"/>
    </font>
    <font>
      <u/>
      <sz val="11"/>
      <name val="ＭＳ Ｐゴシック"/>
      <family val="2"/>
      <charset val="128"/>
    </font>
    <font>
      <sz val="12"/>
      <color rgb="FFFF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66FFFF"/>
        <bgColor indexed="64"/>
      </patternFill>
    </fill>
    <fill>
      <patternFill patternType="solid">
        <fgColor rgb="FFFFFF99"/>
        <bgColor indexed="64"/>
      </patternFill>
    </fill>
  </fills>
  <borders count="261">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auto="1"/>
      </right>
      <top style="hair">
        <color indexed="64"/>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auto="1"/>
      </bottom>
      <diagonal/>
    </border>
    <border>
      <left/>
      <right style="thin">
        <color indexed="64"/>
      </right>
      <top/>
      <bottom style="hair">
        <color auto="1"/>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thin">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style="thin">
        <color rgb="FF000000"/>
      </top>
      <bottom/>
      <diagonal/>
    </border>
    <border>
      <left style="hair">
        <color rgb="FF000000"/>
      </left>
      <right/>
      <top/>
      <bottom style="hair">
        <color rgb="FF000000"/>
      </bottom>
      <diagonal/>
    </border>
    <border>
      <left/>
      <right style="thin">
        <color rgb="FF000000"/>
      </right>
      <top style="thin">
        <color rgb="FF000000"/>
      </top>
      <bottom/>
      <diagonal/>
    </border>
    <border>
      <left/>
      <right style="thin">
        <color rgb="FF000000"/>
      </right>
      <top/>
      <bottom style="hair">
        <color rgb="FF000000"/>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hair">
        <color rgb="FF000000"/>
      </right>
      <top style="hair">
        <color rgb="FF000000"/>
      </top>
      <bottom style="thin">
        <color indexed="64"/>
      </bottom>
      <diagonal/>
    </border>
    <border>
      <left style="hair">
        <color rgb="FF000000"/>
      </left>
      <right/>
      <top style="hair">
        <color rgb="FF000000"/>
      </top>
      <bottom style="thin">
        <color indexed="64"/>
      </bottom>
      <diagonal/>
    </border>
    <border>
      <left/>
      <right style="thin">
        <color rgb="FF000000"/>
      </right>
      <top style="hair">
        <color rgb="FF000000"/>
      </top>
      <bottom style="thin">
        <color indexed="64"/>
      </bottom>
      <diagonal/>
    </border>
    <border>
      <left style="hair">
        <color rgb="FF000000"/>
      </left>
      <right/>
      <top style="hair">
        <color auto="1"/>
      </top>
      <bottom style="hair">
        <color auto="1"/>
      </bottom>
      <diagonal/>
    </border>
    <border>
      <left style="hair">
        <color rgb="FF000000"/>
      </left>
      <right/>
      <top style="hair">
        <color auto="1"/>
      </top>
      <bottom style="thin">
        <color indexed="64"/>
      </bottom>
      <diagonal/>
    </border>
    <border>
      <left style="hair">
        <color rgb="FF000000"/>
      </left>
      <right/>
      <top style="thin">
        <color auto="1"/>
      </top>
      <bottom/>
      <diagonal/>
    </border>
    <border>
      <left/>
      <right style="hair">
        <color rgb="FF000000"/>
      </right>
      <top style="thin">
        <color auto="1"/>
      </top>
      <bottom/>
      <diagonal/>
    </border>
    <border>
      <left style="hair">
        <color rgb="FF000000"/>
      </left>
      <right/>
      <top/>
      <bottom/>
      <diagonal/>
    </border>
    <border>
      <left/>
      <right style="hair">
        <color rgb="FF000000"/>
      </right>
      <top/>
      <bottom/>
      <diagonal/>
    </border>
    <border>
      <left style="hair">
        <color rgb="FF000000"/>
      </left>
      <right/>
      <top/>
      <bottom style="hair">
        <color auto="1"/>
      </bottom>
      <diagonal/>
    </border>
    <border>
      <left/>
      <right style="hair">
        <color rgb="FF000000"/>
      </right>
      <top/>
      <bottom style="hair">
        <color auto="1"/>
      </bottom>
      <diagonal/>
    </border>
    <border>
      <left/>
      <right style="hair">
        <color rgb="FF000000"/>
      </right>
      <top style="hair">
        <color auto="1"/>
      </top>
      <bottom style="hair">
        <color auto="1"/>
      </bottom>
      <diagonal/>
    </border>
    <border>
      <left/>
      <right style="hair">
        <color rgb="FF000000"/>
      </right>
      <top style="hair">
        <color auto="1"/>
      </top>
      <bottom style="thin">
        <color auto="1"/>
      </bottom>
      <diagonal/>
    </border>
    <border>
      <left style="hair">
        <color auto="1"/>
      </left>
      <right/>
      <top style="thin">
        <color auto="1"/>
      </top>
      <bottom/>
      <diagonal/>
    </border>
    <border>
      <left/>
      <right style="hair">
        <color auto="1"/>
      </right>
      <top style="thin">
        <color indexed="64"/>
      </top>
      <bottom/>
      <diagonal/>
    </border>
    <border>
      <left style="thin">
        <color rgb="FF000000"/>
      </left>
      <right/>
      <top/>
      <bottom/>
      <diagonal/>
    </border>
    <border>
      <left style="hair">
        <color indexed="64"/>
      </left>
      <right style="hair">
        <color rgb="FF000000"/>
      </right>
      <top style="thin">
        <color indexed="64"/>
      </top>
      <bottom style="hair">
        <color auto="1"/>
      </bottom>
      <diagonal/>
    </border>
    <border>
      <left style="hair">
        <color indexed="64"/>
      </left>
      <right style="hair">
        <color rgb="FF000000"/>
      </right>
      <top style="hair">
        <color indexed="64"/>
      </top>
      <bottom style="hair">
        <color indexed="64"/>
      </bottom>
      <diagonal/>
    </border>
    <border>
      <left style="dotted">
        <color auto="1"/>
      </left>
      <right style="thin">
        <color indexed="64"/>
      </right>
      <top/>
      <bottom style="dotted">
        <color auto="1"/>
      </bottom>
      <diagonal/>
    </border>
    <border>
      <left/>
      <right style="thin">
        <color indexed="64"/>
      </right>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top style="thin">
        <color indexed="64"/>
      </top>
      <bottom style="dotted">
        <color indexed="64"/>
      </bottom>
      <diagonal/>
    </border>
    <border>
      <left/>
      <right style="hair">
        <color auto="1"/>
      </right>
      <top/>
      <bottom style="thin">
        <color auto="1"/>
      </bottom>
      <diagonal/>
    </border>
    <border>
      <left style="thin">
        <color indexed="64"/>
      </left>
      <right style="hair">
        <color auto="1"/>
      </right>
      <top style="hair">
        <color indexed="64"/>
      </top>
      <bottom/>
      <diagonal/>
    </border>
    <border>
      <left style="thin">
        <color indexed="64"/>
      </left>
      <right style="hair">
        <color auto="1"/>
      </right>
      <top/>
      <bottom/>
      <diagonal/>
    </border>
    <border>
      <left style="thin">
        <color indexed="64"/>
      </left>
      <right style="hair">
        <color auto="1"/>
      </right>
      <top/>
      <bottom style="hair">
        <color indexed="64"/>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thin">
        <color indexed="64"/>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hair">
        <color auto="1"/>
      </right>
      <top/>
      <bottom/>
      <diagonal/>
    </border>
    <border>
      <left style="hair">
        <color indexed="64"/>
      </left>
      <right style="hair">
        <color auto="1"/>
      </right>
      <top/>
      <bottom style="thin">
        <color auto="1"/>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hair">
        <color indexed="64"/>
      </top>
      <bottom style="hair">
        <color indexed="64"/>
      </bottom>
      <diagonal/>
    </border>
    <border>
      <left style="dotted">
        <color indexed="64"/>
      </left>
      <right style="hair">
        <color auto="1"/>
      </right>
      <top style="hair">
        <color indexed="64"/>
      </top>
      <bottom style="hair">
        <color indexed="64"/>
      </bottom>
      <diagonal/>
    </border>
    <border>
      <left style="thin">
        <color indexed="64"/>
      </left>
      <right style="dotted">
        <color indexed="64"/>
      </right>
      <top style="hair">
        <color indexed="64"/>
      </top>
      <bottom style="thin">
        <color auto="1"/>
      </bottom>
      <diagonal/>
    </border>
    <border>
      <left style="dotted">
        <color indexed="64"/>
      </left>
      <right style="hair">
        <color auto="1"/>
      </right>
      <top style="hair">
        <color indexed="64"/>
      </top>
      <bottom style="thin">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right style="hair">
        <color auto="1"/>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auto="1"/>
      </left>
      <right/>
      <top style="double">
        <color indexed="64"/>
      </top>
      <bottom style="thin">
        <color indexed="64"/>
      </bottom>
      <diagonal/>
    </border>
    <border>
      <left/>
      <right/>
      <top style="double">
        <color indexed="64"/>
      </top>
      <bottom style="thin">
        <color indexed="64"/>
      </bottom>
      <diagonal/>
    </border>
    <border>
      <left/>
      <right style="hair">
        <color auto="1"/>
      </right>
      <top style="double">
        <color indexed="64"/>
      </top>
      <bottom style="thin">
        <color indexed="64"/>
      </bottom>
      <diagonal/>
    </border>
    <border>
      <left/>
      <right style="thin">
        <color indexed="64"/>
      </right>
      <top style="double">
        <color indexed="64"/>
      </top>
      <bottom style="thin">
        <color indexed="64"/>
      </bottom>
      <diagonal/>
    </border>
    <border diagonalDown="1">
      <left style="hair">
        <color auto="1"/>
      </left>
      <right/>
      <top style="double">
        <color indexed="64"/>
      </top>
      <bottom style="thin">
        <color indexed="64"/>
      </bottom>
      <diagonal style="hair">
        <color auto="1"/>
      </diagonal>
    </border>
    <border diagonalDown="1">
      <left/>
      <right/>
      <top style="double">
        <color indexed="64"/>
      </top>
      <bottom style="thin">
        <color indexed="64"/>
      </bottom>
      <diagonal style="hair">
        <color auto="1"/>
      </diagonal>
    </border>
    <border diagonalDown="1">
      <left/>
      <right style="hair">
        <color auto="1"/>
      </right>
      <top style="double">
        <color indexed="64"/>
      </top>
      <bottom style="thin">
        <color indexed="64"/>
      </bottom>
      <diagonal style="hair">
        <color auto="1"/>
      </diagonal>
    </border>
    <border diagonalDown="1">
      <left style="double">
        <color indexed="64"/>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left style="hair">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hair">
        <color auto="1"/>
      </right>
      <top style="dotted">
        <color auto="1"/>
      </top>
      <bottom style="hair">
        <color auto="1"/>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auto="1"/>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auto="1"/>
      </right>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10" fillId="0" borderId="0" applyNumberFormat="0" applyFill="0" applyBorder="0" applyAlignment="0" applyProtection="0">
      <alignment vertical="center"/>
    </xf>
    <xf numFmtId="0" fontId="25" fillId="0" borderId="0">
      <alignment vertical="center"/>
    </xf>
    <xf numFmtId="38" fontId="48" fillId="0" borderId="0" applyFont="0" applyFill="0" applyBorder="0" applyAlignment="0" applyProtection="0">
      <alignment vertical="center"/>
    </xf>
    <xf numFmtId="0" fontId="50" fillId="0" borderId="0">
      <alignment vertical="center"/>
    </xf>
    <xf numFmtId="0" fontId="25" fillId="0" borderId="0">
      <alignment vertical="center"/>
    </xf>
    <xf numFmtId="0" fontId="25" fillId="0" borderId="0">
      <alignment vertical="center"/>
    </xf>
  </cellStyleXfs>
  <cellXfs count="4007">
    <xf numFmtId="0" fontId="0" fillId="0" borderId="0" xfId="0">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left"/>
    </xf>
    <xf numFmtId="0" fontId="2" fillId="0" borderId="0" xfId="0" applyFont="1" applyFill="1" applyAlignment="1">
      <alignment horizontal="left" vertical="center"/>
    </xf>
    <xf numFmtId="0" fontId="5" fillId="0" borderId="0" xfId="0" applyFont="1" applyBorder="1" applyAlignment="1"/>
    <xf numFmtId="49" fontId="5" fillId="0" borderId="0" xfId="0" applyNumberFormat="1" applyFont="1" applyBorder="1" applyAlignment="1"/>
    <xf numFmtId="49" fontId="5" fillId="0" borderId="0" xfId="0" applyNumberFormat="1" applyFont="1" applyAlignment="1"/>
    <xf numFmtId="0" fontId="5" fillId="0" borderId="21" xfId="0" applyFont="1" applyBorder="1" applyAlignment="1">
      <alignment horizontal="left"/>
    </xf>
    <xf numFmtId="0" fontId="5" fillId="0" borderId="25" xfId="0" applyFont="1" applyBorder="1" applyAlignment="1">
      <alignment horizontal="left"/>
    </xf>
    <xf numFmtId="0" fontId="5" fillId="0" borderId="28" xfId="0" applyFont="1" applyBorder="1" applyAlignment="1">
      <alignment horizontal="left"/>
    </xf>
    <xf numFmtId="49" fontId="9" fillId="0" borderId="0" xfId="0" applyNumberFormat="1" applyFont="1" applyAlignment="1"/>
    <xf numFmtId="0" fontId="19" fillId="0" borderId="0" xfId="0" applyFont="1" applyFill="1" applyBorder="1" applyAlignment="1">
      <alignment horizontal="center"/>
    </xf>
    <xf numFmtId="177" fontId="19" fillId="0" borderId="0" xfId="0" applyNumberFormat="1" applyFont="1" applyFill="1" applyBorder="1" applyAlignment="1">
      <alignment vertical="center"/>
    </xf>
    <xf numFmtId="0" fontId="11" fillId="0" borderId="0" xfId="0" applyFont="1" applyFill="1" applyBorder="1" applyAlignment="1"/>
    <xf numFmtId="41"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NumberFormat="1" applyFont="1" applyFill="1" applyBorder="1" applyAlignment="1">
      <alignment vertical="center"/>
    </xf>
    <xf numFmtId="0" fontId="14" fillId="0" borderId="0" xfId="0" applyFont="1" applyFill="1" applyBorder="1" applyAlignment="1"/>
    <xf numFmtId="3"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vertical="center"/>
    </xf>
    <xf numFmtId="0" fontId="5" fillId="0" borderId="69" xfId="2" applyFont="1" applyBorder="1" applyAlignment="1">
      <alignment vertical="center"/>
    </xf>
    <xf numFmtId="0" fontId="5" fillId="0" borderId="70" xfId="2" applyFont="1" applyBorder="1" applyAlignment="1">
      <alignment vertical="center"/>
    </xf>
    <xf numFmtId="0" fontId="5" fillId="0" borderId="70" xfId="2" applyFont="1" applyBorder="1" applyAlignment="1">
      <alignment horizontal="right" vertical="center"/>
    </xf>
    <xf numFmtId="0" fontId="5" fillId="0" borderId="0" xfId="2" applyFont="1" applyBorder="1" applyAlignment="1">
      <alignment horizontal="justify" vertical="center"/>
    </xf>
    <xf numFmtId="0" fontId="8" fillId="0" borderId="0" xfId="2" applyFont="1" applyBorder="1" applyAlignment="1">
      <alignment horizontal="center" vertical="center"/>
    </xf>
    <xf numFmtId="0" fontId="5" fillId="0" borderId="0" xfId="2" applyFont="1" applyBorder="1" applyAlignment="1">
      <alignment horizontal="left" vertical="center" wrapText="1"/>
    </xf>
    <xf numFmtId="0" fontId="5" fillId="0" borderId="0" xfId="2" applyFont="1" applyBorder="1" applyAlignment="1">
      <alignment horizontal="left" vertical="center" wrapText="1" indent="2"/>
    </xf>
    <xf numFmtId="0" fontId="5" fillId="0" borderId="22" xfId="2" applyFont="1" applyBorder="1" applyAlignment="1">
      <alignment horizontal="left" vertical="center" wrapText="1" indent="1"/>
    </xf>
    <xf numFmtId="0" fontId="5" fillId="0" borderId="21" xfId="2" applyFont="1" applyBorder="1" applyAlignment="1">
      <alignment horizontal="left" vertical="center" indent="1"/>
    </xf>
    <xf numFmtId="0" fontId="5" fillId="0" borderId="22" xfId="2" applyFont="1" applyBorder="1" applyAlignment="1">
      <alignment horizontal="left" vertical="center" indent="1"/>
    </xf>
    <xf numFmtId="0" fontId="34" fillId="0" borderId="0" xfId="2" applyFont="1">
      <alignment vertical="center"/>
    </xf>
    <xf numFmtId="0" fontId="34" fillId="0" borderId="26" xfId="2" applyFont="1" applyBorder="1">
      <alignment vertical="center"/>
    </xf>
    <xf numFmtId="0" fontId="34" fillId="0" borderId="0" xfId="2" applyFont="1" applyBorder="1">
      <alignment vertical="center"/>
    </xf>
    <xf numFmtId="0" fontId="34" fillId="0" borderId="44" xfId="2" applyFont="1" applyBorder="1">
      <alignment vertical="center"/>
    </xf>
    <xf numFmtId="0" fontId="5" fillId="0" borderId="0" xfId="2" applyFont="1">
      <alignment vertical="center"/>
    </xf>
    <xf numFmtId="0" fontId="34" fillId="0" borderId="0" xfId="2" applyFont="1" applyBorder="1" applyAlignment="1">
      <alignment horizontal="left" vertical="center" indent="2"/>
    </xf>
    <xf numFmtId="0" fontId="34" fillId="0" borderId="71" xfId="2" applyFont="1" applyBorder="1" applyAlignment="1">
      <alignment vertical="center"/>
    </xf>
    <xf numFmtId="0" fontId="34" fillId="0" borderId="0" xfId="2" applyFont="1" applyBorder="1" applyAlignment="1">
      <alignment vertical="center"/>
    </xf>
    <xf numFmtId="0" fontId="34" fillId="0" borderId="23" xfId="2" applyFont="1" applyBorder="1">
      <alignment vertical="center"/>
    </xf>
    <xf numFmtId="0" fontId="5" fillId="0" borderId="0" xfId="2" applyFont="1" applyAlignment="1">
      <alignment horizontal="justify" vertical="center"/>
    </xf>
    <xf numFmtId="0" fontId="34" fillId="0" borderId="22" xfId="2" applyFont="1" applyBorder="1">
      <alignment vertical="center"/>
    </xf>
    <xf numFmtId="0" fontId="34" fillId="0" borderId="43" xfId="2" applyFont="1" applyBorder="1">
      <alignment vertical="center"/>
    </xf>
    <xf numFmtId="0" fontId="37" fillId="0" borderId="0" xfId="2" applyFont="1" applyBorder="1" applyAlignment="1">
      <alignment horizontal="center" vertical="center" wrapText="1"/>
    </xf>
    <xf numFmtId="0" fontId="37" fillId="0" borderId="0" xfId="2" applyFont="1" applyBorder="1" applyAlignment="1">
      <alignment horizontal="center" vertical="center"/>
    </xf>
    <xf numFmtId="0" fontId="34" fillId="0" borderId="23" xfId="2" applyFont="1" applyBorder="1" applyAlignment="1">
      <alignment vertical="center"/>
    </xf>
    <xf numFmtId="0" fontId="34" fillId="0" borderId="26" xfId="2" applyFont="1" applyBorder="1" applyAlignment="1">
      <alignment vertical="center"/>
    </xf>
    <xf numFmtId="0" fontId="34" fillId="0" borderId="30" xfId="2" applyFont="1" applyBorder="1" applyAlignment="1">
      <alignment vertical="center"/>
    </xf>
    <xf numFmtId="0" fontId="38" fillId="0" borderId="0" xfId="0" applyFont="1" applyAlignment="1">
      <alignment horizontal="centerContinuous" vertical="center"/>
    </xf>
    <xf numFmtId="0" fontId="39" fillId="0" borderId="0" xfId="0" applyFont="1" applyAlignment="1">
      <alignment horizontal="centerContinuous" vertical="center"/>
    </xf>
    <xf numFmtId="0" fontId="34" fillId="0" borderId="0" xfId="2" applyFont="1" applyAlignment="1">
      <alignment horizontal="centerContinuous" vertical="center"/>
    </xf>
    <xf numFmtId="0" fontId="38" fillId="0" borderId="52" xfId="0" applyFont="1" applyBorder="1" applyAlignment="1">
      <alignment horizontal="center" vertical="center"/>
    </xf>
    <xf numFmtId="0" fontId="38" fillId="0" borderId="73" xfId="0" applyFont="1" applyBorder="1" applyAlignment="1">
      <alignment horizontal="right" vertical="center"/>
    </xf>
    <xf numFmtId="0" fontId="38" fillId="0" borderId="54" xfId="0" applyFont="1" applyBorder="1" applyAlignment="1">
      <alignment horizontal="right" vertical="center"/>
    </xf>
    <xf numFmtId="0" fontId="35" fillId="0" borderId="0" xfId="0" applyFont="1">
      <alignment vertical="center"/>
    </xf>
    <xf numFmtId="0" fontId="41" fillId="0" borderId="0" xfId="0" applyFont="1" applyAlignment="1">
      <alignment horizontal="centerContinuous" vertical="center"/>
    </xf>
    <xf numFmtId="0" fontId="35" fillId="0" borderId="0" xfId="0" applyFont="1" applyAlignment="1">
      <alignment horizontal="centerContinuous" vertical="center"/>
    </xf>
    <xf numFmtId="0" fontId="38" fillId="0" borderId="5" xfId="0" applyFont="1" applyBorder="1" applyAlignment="1">
      <alignment horizontal="center" vertical="center" wrapText="1"/>
    </xf>
    <xf numFmtId="0" fontId="38" fillId="0" borderId="31" xfId="0" applyFont="1" applyBorder="1" applyAlignment="1">
      <alignment horizontal="right" vertical="center" wrapText="1"/>
    </xf>
    <xf numFmtId="0" fontId="38" fillId="0" borderId="32" xfId="0" applyFont="1" applyBorder="1" applyAlignment="1">
      <alignment horizontal="right" vertical="center" wrapText="1"/>
    </xf>
    <xf numFmtId="0" fontId="38" fillId="0" borderId="33" xfId="0" applyFont="1" applyBorder="1" applyAlignment="1">
      <alignment horizontal="center" vertical="center" wrapText="1"/>
    </xf>
    <xf numFmtId="0" fontId="2" fillId="0" borderId="8" xfId="0" applyFont="1" applyBorder="1" applyAlignment="1">
      <alignment horizontal="left" vertical="center" wrapText="1"/>
    </xf>
    <xf numFmtId="0" fontId="38" fillId="0" borderId="65" xfId="0" applyFont="1" applyBorder="1" applyAlignment="1">
      <alignment horizontal="center" vertical="center" wrapText="1"/>
    </xf>
    <xf numFmtId="0" fontId="38" fillId="0" borderId="61" xfId="0" applyFont="1" applyBorder="1" applyAlignment="1">
      <alignment horizontal="right" vertical="center" wrapText="1"/>
    </xf>
    <xf numFmtId="0" fontId="38" fillId="0" borderId="62" xfId="0" applyFont="1" applyBorder="1" applyAlignment="1">
      <alignment horizontal="right" vertical="center" wrapText="1"/>
    </xf>
    <xf numFmtId="0" fontId="38" fillId="0" borderId="63" xfId="0" applyFont="1" applyBorder="1" applyAlignment="1">
      <alignment horizontal="center" vertical="center" wrapText="1"/>
    </xf>
    <xf numFmtId="0" fontId="2" fillId="0" borderId="11" xfId="0" applyFont="1" applyBorder="1" applyAlignment="1">
      <alignment horizontal="left" vertical="center" wrapText="1"/>
    </xf>
    <xf numFmtId="0" fontId="38" fillId="0" borderId="66" xfId="0" applyFont="1" applyBorder="1" applyAlignment="1">
      <alignment horizontal="center" vertical="center" wrapText="1"/>
    </xf>
    <xf numFmtId="0" fontId="38" fillId="0" borderId="0" xfId="0" applyFont="1" applyAlignment="1">
      <alignment horizontal="left" vertical="center" indent="2"/>
    </xf>
    <xf numFmtId="0" fontId="38" fillId="0" borderId="0" xfId="0" applyFont="1" applyAlignment="1">
      <alignment horizontal="left" vertical="center"/>
    </xf>
    <xf numFmtId="0" fontId="2" fillId="0" borderId="8"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11" xfId="0" applyFont="1" applyBorder="1" applyAlignment="1">
      <alignment horizontal="center" vertical="center" wrapText="1"/>
    </xf>
    <xf numFmtId="0" fontId="31" fillId="0" borderId="0" xfId="0" applyFont="1" applyAlignment="1">
      <alignment horizontal="left" vertical="center" indent="1"/>
    </xf>
    <xf numFmtId="0" fontId="24" fillId="0" borderId="0" xfId="0" applyFont="1" applyAlignment="1">
      <alignment horizontal="left" vertical="center" indent="10"/>
    </xf>
    <xf numFmtId="0" fontId="31" fillId="0" borderId="0" xfId="0" applyFont="1" applyAlignment="1">
      <alignment horizontal="left" vertical="center" indent="10"/>
    </xf>
    <xf numFmtId="0" fontId="31" fillId="0" borderId="0" xfId="0" applyFont="1" applyAlignment="1">
      <alignment horizontal="left" vertical="center" indent="15"/>
    </xf>
    <xf numFmtId="0" fontId="34" fillId="0" borderId="29" xfId="2" applyFont="1" applyBorder="1">
      <alignment vertical="center"/>
    </xf>
    <xf numFmtId="0" fontId="34" fillId="0" borderId="50" xfId="2" applyFont="1" applyBorder="1" applyAlignment="1">
      <alignment horizontal="centerContinuous" vertical="center"/>
    </xf>
    <xf numFmtId="0" fontId="34" fillId="0" borderId="3" xfId="2" applyFont="1" applyBorder="1">
      <alignment vertical="center"/>
    </xf>
    <xf numFmtId="0" fontId="34" fillId="0" borderId="45" xfId="2" applyFont="1" applyBorder="1">
      <alignment vertical="center"/>
    </xf>
    <xf numFmtId="0" fontId="29" fillId="0" borderId="0" xfId="0" applyFont="1" applyBorder="1" applyAlignment="1">
      <alignment horizontal="left" vertical="center"/>
    </xf>
    <xf numFmtId="0" fontId="27" fillId="0" borderId="0" xfId="0" applyFont="1" applyBorder="1" applyAlignment="1">
      <alignment horizontal="left" vertical="center"/>
    </xf>
    <xf numFmtId="0" fontId="31" fillId="0" borderId="0" xfId="0" applyFont="1" applyBorder="1" applyAlignment="1">
      <alignment horizontal="left" vertical="center"/>
    </xf>
    <xf numFmtId="0" fontId="31" fillId="0" borderId="45" xfId="0" applyFont="1" applyBorder="1" applyAlignment="1">
      <alignment horizontal="left" vertical="center"/>
    </xf>
    <xf numFmtId="0" fontId="32" fillId="0" borderId="0" xfId="0" applyFont="1" applyBorder="1" applyAlignment="1">
      <alignment horizontal="left" vertical="center"/>
    </xf>
    <xf numFmtId="0" fontId="32" fillId="0" borderId="45" xfId="0" applyFont="1" applyBorder="1" applyAlignment="1">
      <alignment horizontal="left" vertical="center"/>
    </xf>
    <xf numFmtId="0" fontId="24" fillId="0" borderId="0" xfId="0" applyFont="1" applyBorder="1" applyAlignment="1">
      <alignment horizontal="left" vertical="center"/>
    </xf>
    <xf numFmtId="0" fontId="2" fillId="0" borderId="0" xfId="0" applyFont="1" applyBorder="1" applyAlignment="1">
      <alignment horizontal="left" vertical="center"/>
    </xf>
    <xf numFmtId="0" fontId="34" fillId="0" borderId="46" xfId="2" applyFont="1" applyBorder="1">
      <alignment vertical="center"/>
    </xf>
    <xf numFmtId="0" fontId="34" fillId="0" borderId="47" xfId="2" applyFont="1" applyBorder="1">
      <alignment vertical="center"/>
    </xf>
    <xf numFmtId="0" fontId="34" fillId="0" borderId="2" xfId="2" applyFont="1" applyBorder="1">
      <alignment vertical="center"/>
    </xf>
    <xf numFmtId="0" fontId="26" fillId="0" borderId="49" xfId="0" applyFont="1" applyBorder="1" applyAlignment="1">
      <alignment horizontal="centerContinuous"/>
    </xf>
    <xf numFmtId="0" fontId="24" fillId="0" borderId="0" xfId="0" applyFont="1" applyAlignment="1">
      <alignment vertical="center"/>
    </xf>
    <xf numFmtId="0" fontId="38" fillId="0" borderId="0" xfId="0" applyFont="1" applyAlignment="1">
      <alignment vertical="center"/>
    </xf>
    <xf numFmtId="0" fontId="27"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38" fillId="0" borderId="0" xfId="0" applyFont="1" applyBorder="1" applyAlignment="1">
      <alignment vertical="center"/>
    </xf>
    <xf numFmtId="0" fontId="34" fillId="0" borderId="28" xfId="2" applyFont="1" applyBorder="1" applyAlignment="1">
      <alignment vertical="center"/>
    </xf>
    <xf numFmtId="0" fontId="31" fillId="0" borderId="0" xfId="0" applyFont="1" applyAlignment="1">
      <alignment horizontal="right" vertical="center"/>
    </xf>
    <xf numFmtId="0" fontId="36" fillId="0" borderId="0" xfId="2" applyFont="1" applyAlignment="1">
      <alignment vertical="center"/>
    </xf>
    <xf numFmtId="0" fontId="36" fillId="0" borderId="29" xfId="2" applyFont="1" applyBorder="1" applyAlignment="1">
      <alignment vertical="center"/>
    </xf>
    <xf numFmtId="0" fontId="31" fillId="0" borderId="75" xfId="0" applyFont="1" applyBorder="1" applyAlignment="1">
      <alignment vertical="center"/>
    </xf>
    <xf numFmtId="0" fontId="31" fillId="0" borderId="72" xfId="0" applyFont="1" applyBorder="1" applyAlignment="1">
      <alignment vertical="center"/>
    </xf>
    <xf numFmtId="0" fontId="31" fillId="0" borderId="76" xfId="0" applyFont="1" applyBorder="1" applyAlignment="1">
      <alignment vertical="center"/>
    </xf>
    <xf numFmtId="0" fontId="31" fillId="0" borderId="80" xfId="0" applyFont="1" applyBorder="1" applyAlignment="1">
      <alignment vertical="center"/>
    </xf>
    <xf numFmtId="0" fontId="31" fillId="0" borderId="0" xfId="0" applyFont="1" applyBorder="1" applyAlignment="1">
      <alignment vertical="center"/>
    </xf>
    <xf numFmtId="0" fontId="31" fillId="0" borderId="78" xfId="0" applyFont="1" applyBorder="1" applyAlignment="1">
      <alignment vertical="center"/>
    </xf>
    <xf numFmtId="0" fontId="31" fillId="0" borderId="79" xfId="0" applyFont="1" applyBorder="1" applyAlignment="1">
      <alignment vertical="center"/>
    </xf>
    <xf numFmtId="0" fontId="31" fillId="0" borderId="77" xfId="0" applyFont="1" applyBorder="1" applyAlignment="1">
      <alignment vertical="center"/>
    </xf>
    <xf numFmtId="0" fontId="31" fillId="0" borderId="26" xfId="0" applyFont="1" applyBorder="1" applyAlignment="1">
      <alignment vertical="center"/>
    </xf>
    <xf numFmtId="0" fontId="36" fillId="0" borderId="30" xfId="2" applyFont="1" applyBorder="1" applyAlignment="1">
      <alignment vertical="center"/>
    </xf>
    <xf numFmtId="0" fontId="36" fillId="0" borderId="28" xfId="2" applyFont="1" applyBorder="1" applyAlignment="1">
      <alignment vertical="center"/>
    </xf>
    <xf numFmtId="0" fontId="31" fillId="0" borderId="0" xfId="0" applyFont="1" applyBorder="1" applyAlignment="1">
      <alignment horizontal="left" vertical="center" indent="1"/>
    </xf>
    <xf numFmtId="0" fontId="36" fillId="0" borderId="81" xfId="2" applyFont="1" applyBorder="1" applyAlignment="1">
      <alignment vertical="center"/>
    </xf>
    <xf numFmtId="0" fontId="36" fillId="0" borderId="82" xfId="2" applyFont="1" applyBorder="1" applyAlignment="1">
      <alignment vertical="center"/>
    </xf>
    <xf numFmtId="0" fontId="31" fillId="0" borderId="29" xfId="0" applyFont="1" applyBorder="1" applyAlignment="1">
      <alignment horizontal="left" vertical="center" indent="1"/>
    </xf>
    <xf numFmtId="0" fontId="36" fillId="0" borderId="77" xfId="2" applyFont="1" applyBorder="1" applyAlignment="1">
      <alignment vertical="center"/>
    </xf>
    <xf numFmtId="0" fontId="36" fillId="0" borderId="78" xfId="2" applyFont="1" applyBorder="1" applyAlignment="1">
      <alignment vertical="center"/>
    </xf>
    <xf numFmtId="0" fontId="36" fillId="0" borderId="80" xfId="2" applyFont="1" applyBorder="1" applyAlignment="1">
      <alignment vertical="center"/>
    </xf>
    <xf numFmtId="0" fontId="36" fillId="0" borderId="0" xfId="2" applyFont="1" applyBorder="1" applyAlignment="1">
      <alignment vertical="center"/>
    </xf>
    <xf numFmtId="0" fontId="27" fillId="0" borderId="0" xfId="0" applyFont="1" applyBorder="1" applyAlignment="1">
      <alignment vertical="center"/>
    </xf>
    <xf numFmtId="0" fontId="5" fillId="0" borderId="21" xfId="2" applyFont="1" applyBorder="1" applyAlignment="1">
      <alignment horizontal="center" vertical="center" textRotation="255" wrapText="1"/>
    </xf>
    <xf numFmtId="0" fontId="5" fillId="0" borderId="25" xfId="2" applyFont="1" applyBorder="1" applyAlignment="1">
      <alignment horizontal="center" vertical="center" textRotation="255" wrapText="1"/>
    </xf>
    <xf numFmtId="0" fontId="5" fillId="0" borderId="28" xfId="2" applyFont="1" applyBorder="1" applyAlignment="1">
      <alignment horizontal="center" vertical="center" textRotation="255" wrapText="1"/>
    </xf>
    <xf numFmtId="0" fontId="34" fillId="0" borderId="1" xfId="2" applyFont="1" applyBorder="1">
      <alignment vertical="center"/>
    </xf>
    <xf numFmtId="0" fontId="31" fillId="0" borderId="26" xfId="0" applyFont="1" applyBorder="1" applyAlignment="1">
      <alignment horizontal="left" vertical="center" indent="1"/>
    </xf>
    <xf numFmtId="0" fontId="31" fillId="0" borderId="30" xfId="0" applyFont="1" applyBorder="1" applyAlignment="1">
      <alignment horizontal="left" vertical="center" indent="1"/>
    </xf>
    <xf numFmtId="0" fontId="36" fillId="0" borderId="21" xfId="2" applyFont="1" applyBorder="1" applyAlignment="1">
      <alignment vertical="center"/>
    </xf>
    <xf numFmtId="0" fontId="34" fillId="0" borderId="25" xfId="2" applyFont="1" applyBorder="1" applyAlignment="1">
      <alignment vertical="center"/>
    </xf>
    <xf numFmtId="0" fontId="5" fillId="0" borderId="22" xfId="2" applyFont="1" applyBorder="1" applyAlignment="1">
      <alignment vertical="center"/>
    </xf>
    <xf numFmtId="0" fontId="5" fillId="0" borderId="22" xfId="2" applyFont="1" applyBorder="1" applyAlignment="1">
      <alignment vertical="center" wrapText="1"/>
    </xf>
    <xf numFmtId="0" fontId="34" fillId="0" borderId="25" xfId="2" applyFont="1" applyBorder="1">
      <alignment vertical="center"/>
    </xf>
    <xf numFmtId="0" fontId="34" fillId="0" borderId="44" xfId="2" applyFont="1" applyBorder="1" applyAlignment="1">
      <alignment vertical="center"/>
    </xf>
    <xf numFmtId="0" fontId="31" fillId="0" borderId="25" xfId="0" applyFont="1" applyBorder="1" applyAlignment="1">
      <alignment horizontal="left" vertical="center"/>
    </xf>
    <xf numFmtId="0" fontId="31" fillId="0" borderId="28" xfId="0" applyFont="1" applyBorder="1" applyAlignment="1">
      <alignment horizontal="left" vertical="center" indent="1"/>
    </xf>
    <xf numFmtId="0" fontId="36" fillId="0" borderId="20" xfId="2" applyFont="1" applyBorder="1" applyAlignment="1">
      <alignment vertical="center"/>
    </xf>
    <xf numFmtId="0" fontId="36" fillId="0" borderId="24" xfId="2" applyFont="1" applyBorder="1" applyAlignment="1">
      <alignment vertical="center"/>
    </xf>
    <xf numFmtId="0" fontId="35" fillId="0" borderId="29" xfId="0" applyFont="1" applyBorder="1" applyAlignment="1">
      <alignment vertical="center"/>
    </xf>
    <xf numFmtId="0" fontId="34" fillId="0" borderId="48" xfId="2" applyFont="1" applyBorder="1" applyAlignment="1">
      <alignment vertical="center"/>
    </xf>
    <xf numFmtId="0" fontId="2" fillId="0" borderId="0" xfId="0" applyFont="1" applyAlignment="1">
      <alignment horizontal="justify" vertical="center"/>
    </xf>
    <xf numFmtId="0" fontId="34" fillId="0" borderId="0" xfId="2" applyFont="1" applyAlignment="1">
      <alignment vertical="top"/>
    </xf>
    <xf numFmtId="0" fontId="2" fillId="0" borderId="0" xfId="0" applyFont="1" applyAlignment="1">
      <alignment vertical="top"/>
    </xf>
    <xf numFmtId="0" fontId="28" fillId="0" borderId="0" xfId="0" applyFont="1" applyAlignment="1">
      <alignment horizontal="left" vertical="center"/>
    </xf>
    <xf numFmtId="0" fontId="2" fillId="0" borderId="0" xfId="0" applyFont="1" applyAlignment="1">
      <alignment horizontal="left" vertical="center" indent="1"/>
    </xf>
    <xf numFmtId="0" fontId="35" fillId="0" borderId="138" xfId="0" applyFont="1" applyBorder="1" applyAlignment="1">
      <alignment vertical="center"/>
    </xf>
    <xf numFmtId="0" fontId="34" fillId="0" borderId="21" xfId="2" applyFont="1" applyBorder="1" applyAlignment="1">
      <alignment vertical="center"/>
    </xf>
    <xf numFmtId="0" fontId="35" fillId="0" borderId="141" xfId="0" applyFont="1" applyBorder="1" applyAlignment="1">
      <alignment vertical="center"/>
    </xf>
    <xf numFmtId="0" fontId="35" fillId="0" borderId="137" xfId="0" applyFont="1" applyBorder="1" applyAlignment="1">
      <alignment vertical="center"/>
    </xf>
    <xf numFmtId="0" fontId="35" fillId="0" borderId="27" xfId="0" applyFont="1" applyBorder="1" applyAlignment="1">
      <alignment vertical="center"/>
    </xf>
    <xf numFmtId="0" fontId="34" fillId="0" borderId="42" xfId="2" applyFont="1" applyBorder="1" applyAlignment="1">
      <alignment vertical="center"/>
    </xf>
    <xf numFmtId="0" fontId="34" fillId="0" borderId="139" xfId="2" applyFont="1" applyBorder="1" applyAlignment="1">
      <alignment vertical="center"/>
    </xf>
    <xf numFmtId="0" fontId="34" fillId="0" borderId="140" xfId="2" applyFont="1" applyBorder="1" applyAlignment="1">
      <alignment vertical="center"/>
    </xf>
    <xf numFmtId="0" fontId="32" fillId="0" borderId="0" xfId="0" applyFont="1" applyAlignment="1">
      <alignment horizontal="right" vertical="center"/>
    </xf>
    <xf numFmtId="0" fontId="5" fillId="0" borderId="2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42"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0" xfId="2" applyFont="1" applyBorder="1" applyAlignment="1">
      <alignment horizontal="justify" vertical="center" wrapText="1"/>
    </xf>
    <xf numFmtId="0" fontId="5" fillId="0" borderId="0" xfId="2" applyFont="1" applyBorder="1" applyAlignment="1">
      <alignment horizontal="left" vertical="center" indent="1"/>
    </xf>
    <xf numFmtId="178" fontId="5" fillId="0" borderId="0" xfId="2" applyNumberFormat="1" applyFont="1" applyBorder="1" applyAlignment="1">
      <alignment horizontal="right" vertical="center" wrapText="1" indent="1"/>
    </xf>
    <xf numFmtId="0" fontId="2" fillId="0" borderId="0" xfId="0" applyFont="1" applyFill="1" applyAlignment="1">
      <alignment horizontal="center" vertical="center"/>
    </xf>
    <xf numFmtId="0" fontId="38" fillId="0" borderId="8" xfId="0" applyFont="1" applyBorder="1" applyAlignment="1">
      <alignment horizontal="left" vertical="center" wrapText="1"/>
    </xf>
    <xf numFmtId="0" fontId="38" fillId="0" borderId="11" xfId="0" applyFont="1" applyBorder="1" applyAlignment="1">
      <alignment horizontal="left"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5" fillId="0" borderId="0" xfId="2" applyFont="1" applyBorder="1" applyAlignment="1">
      <alignment horizontal="left" vertical="center" wrapText="1" indent="1"/>
    </xf>
    <xf numFmtId="0" fontId="9" fillId="0" borderId="0" xfId="2" applyFont="1" applyBorder="1" applyAlignment="1">
      <alignment horizontal="justify" vertical="center" wrapText="1"/>
    </xf>
    <xf numFmtId="0" fontId="5" fillId="0" borderId="21"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29" xfId="2" applyFont="1" applyBorder="1" applyAlignment="1">
      <alignment horizontal="center" vertical="center" wrapText="1"/>
    </xf>
    <xf numFmtId="0" fontId="34" fillId="0" borderId="0" xfId="2" applyFont="1" applyAlignment="1">
      <alignment vertical="center"/>
    </xf>
    <xf numFmtId="0" fontId="35" fillId="0" borderId="0" xfId="0" applyFont="1" applyBorder="1" applyAlignment="1">
      <alignment vertical="center"/>
    </xf>
    <xf numFmtId="0" fontId="5" fillId="0" borderId="0" xfId="2" applyFont="1" applyBorder="1" applyAlignment="1">
      <alignment vertical="center"/>
    </xf>
    <xf numFmtId="0" fontId="35" fillId="0" borderId="0" xfId="0" applyFont="1" applyAlignment="1">
      <alignment vertical="center"/>
    </xf>
    <xf numFmtId="0" fontId="5" fillId="0" borderId="0" xfId="2" applyFont="1" applyBorder="1" applyAlignment="1">
      <alignment vertical="center" wrapText="1"/>
    </xf>
    <xf numFmtId="0" fontId="34" fillId="0" borderId="29" xfId="2" applyFont="1" applyBorder="1" applyAlignment="1">
      <alignment vertical="center"/>
    </xf>
    <xf numFmtId="0" fontId="27" fillId="0" borderId="88" xfId="0" applyFont="1" applyBorder="1" applyAlignment="1">
      <alignment vertical="center"/>
    </xf>
    <xf numFmtId="0" fontId="27" fillId="0" borderId="89" xfId="0" applyFont="1" applyBorder="1" applyAlignment="1">
      <alignment vertical="center"/>
    </xf>
    <xf numFmtId="0" fontId="27" fillId="0" borderId="91" xfId="0" applyFont="1" applyBorder="1" applyAlignment="1">
      <alignment vertical="center"/>
    </xf>
    <xf numFmtId="0" fontId="34" fillId="0" borderId="88" xfId="2" applyFont="1" applyBorder="1" applyAlignment="1">
      <alignment vertical="center"/>
    </xf>
    <xf numFmtId="0" fontId="34" fillId="0" borderId="94" xfId="2" applyFont="1" applyBorder="1" applyAlignment="1">
      <alignment vertical="center"/>
    </xf>
    <xf numFmtId="0" fontId="27" fillId="0" borderId="35" xfId="0" applyFont="1" applyBorder="1" applyAlignment="1">
      <alignment vertical="center"/>
    </xf>
    <xf numFmtId="0" fontId="34" fillId="0" borderId="36" xfId="2" applyFont="1" applyBorder="1" applyAlignment="1">
      <alignment vertical="center"/>
    </xf>
    <xf numFmtId="0" fontId="34" fillId="0" borderId="96" xfId="2" applyFont="1" applyBorder="1" applyAlignment="1">
      <alignment vertical="center"/>
    </xf>
    <xf numFmtId="0" fontId="27" fillId="0" borderId="40" xfId="0" applyFont="1" applyBorder="1" applyAlignment="1">
      <alignment vertical="center"/>
    </xf>
    <xf numFmtId="0" fontId="34" fillId="0" borderId="34" xfId="2" applyFont="1" applyBorder="1" applyAlignment="1">
      <alignment vertical="center"/>
    </xf>
    <xf numFmtId="0" fontId="34" fillId="0" borderId="98" xfId="2" applyFont="1" applyBorder="1" applyAlignment="1">
      <alignment vertical="center"/>
    </xf>
    <xf numFmtId="0" fontId="31" fillId="0" borderId="95" xfId="0" applyFont="1" applyBorder="1" applyAlignment="1">
      <alignment vertical="center"/>
    </xf>
    <xf numFmtId="0" fontId="31" fillId="0" borderId="36" xfId="0" applyFont="1" applyBorder="1" applyAlignment="1">
      <alignment vertical="center"/>
    </xf>
    <xf numFmtId="0" fontId="31" fillId="0" borderId="97" xfId="0" applyFont="1" applyBorder="1" applyAlignment="1">
      <alignment vertical="center"/>
    </xf>
    <xf numFmtId="0" fontId="31" fillId="0" borderId="34" xfId="0" applyFont="1" applyBorder="1" applyAlignment="1">
      <alignment vertical="center"/>
    </xf>
    <xf numFmtId="0" fontId="31" fillId="0" borderId="87" xfId="0" applyFont="1" applyBorder="1" applyAlignment="1">
      <alignment vertical="center"/>
    </xf>
    <xf numFmtId="0" fontId="31" fillId="0" borderId="88" xfId="0" applyFont="1" applyBorder="1" applyAlignment="1">
      <alignment vertical="center"/>
    </xf>
    <xf numFmtId="0" fontId="31" fillId="0" borderId="89" xfId="0" applyFont="1" applyBorder="1" applyAlignment="1">
      <alignment vertical="center"/>
    </xf>
    <xf numFmtId="0" fontId="24" fillId="0" borderId="0" xfId="0" applyFont="1" applyBorder="1" applyAlignment="1">
      <alignment vertical="center"/>
    </xf>
    <xf numFmtId="0" fontId="27" fillId="0" borderId="38" xfId="0" applyFont="1" applyBorder="1" applyAlignment="1">
      <alignment vertical="center"/>
    </xf>
    <xf numFmtId="0" fontId="45" fillId="0" borderId="35" xfId="0" applyFont="1" applyBorder="1" applyAlignment="1">
      <alignment vertical="center"/>
    </xf>
    <xf numFmtId="0" fontId="31" fillId="0" borderId="97" xfId="0" applyFont="1" applyBorder="1" applyAlignment="1">
      <alignment vertical="top"/>
    </xf>
    <xf numFmtId="0" fontId="31" fillId="0" borderId="34" xfId="0" applyFont="1" applyBorder="1" applyAlignment="1">
      <alignment vertical="top"/>
    </xf>
    <xf numFmtId="0" fontId="31" fillId="0" borderId="41" xfId="0" applyFont="1" applyBorder="1" applyAlignment="1">
      <alignment vertical="top"/>
    </xf>
    <xf numFmtId="0" fontId="27" fillId="0" borderId="87" xfId="0" applyFont="1" applyBorder="1" applyAlignment="1">
      <alignment vertical="top"/>
    </xf>
    <xf numFmtId="0" fontId="27" fillId="0" borderId="88" xfId="0" applyFont="1" applyBorder="1" applyAlignment="1">
      <alignment vertical="top"/>
    </xf>
    <xf numFmtId="0" fontId="27" fillId="0" borderId="89" xfId="0" applyFont="1" applyBorder="1" applyAlignment="1">
      <alignment vertical="top"/>
    </xf>
    <xf numFmtId="0" fontId="27" fillId="0" borderId="95" xfId="0" applyFont="1" applyBorder="1" applyAlignment="1">
      <alignment vertical="top"/>
    </xf>
    <xf numFmtId="0" fontId="27" fillId="0" borderId="36" xfId="0" applyFont="1" applyBorder="1" applyAlignment="1">
      <alignment vertical="top"/>
    </xf>
    <xf numFmtId="0" fontId="27" fillId="0" borderId="97" xfId="0" applyFont="1" applyBorder="1" applyAlignment="1">
      <alignment vertical="top"/>
    </xf>
    <xf numFmtId="0" fontId="27" fillId="0" borderId="34" xfId="0" applyFont="1" applyBorder="1" applyAlignment="1">
      <alignment vertical="top"/>
    </xf>
    <xf numFmtId="0" fontId="27" fillId="0" borderId="41" xfId="0" applyFont="1" applyBorder="1" applyAlignment="1">
      <alignment vertical="top"/>
    </xf>
    <xf numFmtId="0" fontId="35" fillId="0" borderId="98" xfId="0" applyFont="1" applyBorder="1" applyAlignment="1">
      <alignment vertical="top"/>
    </xf>
    <xf numFmtId="0" fontId="31" fillId="0" borderId="36" xfId="0" applyFont="1" applyBorder="1" applyAlignment="1">
      <alignment horizontal="center" vertical="center"/>
    </xf>
    <xf numFmtId="0" fontId="31" fillId="0" borderId="0" xfId="0" applyFont="1" applyBorder="1" applyAlignment="1">
      <alignment horizontal="center" vertical="center"/>
    </xf>
    <xf numFmtId="0" fontId="31" fillId="0" borderId="34" xfId="0" applyFont="1" applyBorder="1" applyAlignment="1">
      <alignment horizontal="center" vertical="center"/>
    </xf>
    <xf numFmtId="0" fontId="31" fillId="0" borderId="91" xfId="0" applyFont="1" applyBorder="1" applyAlignment="1">
      <alignment vertical="center"/>
    </xf>
    <xf numFmtId="0" fontId="27" fillId="0" borderId="98" xfId="0" applyFont="1" applyBorder="1" applyAlignment="1">
      <alignment vertical="top"/>
    </xf>
    <xf numFmtId="0" fontId="27" fillId="0" borderId="93" xfId="0" applyFont="1" applyBorder="1" applyAlignment="1">
      <alignment vertical="top"/>
    </xf>
    <xf numFmtId="0" fontId="27" fillId="0" borderId="94" xfId="0" applyFont="1" applyBorder="1" applyAlignment="1">
      <alignment vertical="top"/>
    </xf>
    <xf numFmtId="0" fontId="27" fillId="0" borderId="25" xfId="0" applyFont="1" applyBorder="1" applyAlignment="1">
      <alignment vertical="top"/>
    </xf>
    <xf numFmtId="0" fontId="27" fillId="0" borderId="0" xfId="0" applyFont="1" applyBorder="1" applyAlignment="1">
      <alignment vertical="top"/>
    </xf>
    <xf numFmtId="0" fontId="27" fillId="0" borderId="28" xfId="0" applyFont="1" applyBorder="1" applyAlignment="1">
      <alignment vertical="top"/>
    </xf>
    <xf numFmtId="0" fontId="27" fillId="0" borderId="29" xfId="0" applyFont="1" applyBorder="1" applyAlignment="1">
      <alignment vertical="top"/>
    </xf>
    <xf numFmtId="0" fontId="27" fillId="0" borderId="142" xfId="0" applyFont="1" applyBorder="1" applyAlignment="1">
      <alignment vertical="top"/>
    </xf>
    <xf numFmtId="0" fontId="35" fillId="0" borderId="0" xfId="0" applyFont="1" applyAlignment="1">
      <alignment vertical="top"/>
    </xf>
    <xf numFmtId="0" fontId="27" fillId="0" borderId="96" xfId="0" applyFont="1" applyBorder="1" applyAlignment="1">
      <alignment vertical="top"/>
    </xf>
    <xf numFmtId="0" fontId="27" fillId="0" borderId="26" xfId="0" applyFont="1" applyBorder="1" applyAlignment="1">
      <alignment vertical="top"/>
    </xf>
    <xf numFmtId="0" fontId="27" fillId="0" borderId="147" xfId="0" applyFont="1" applyBorder="1" applyAlignment="1">
      <alignment vertical="top"/>
    </xf>
    <xf numFmtId="0" fontId="27" fillId="0" borderId="132" xfId="0" applyFont="1" applyBorder="1" applyAlignment="1">
      <alignment vertical="top"/>
    </xf>
    <xf numFmtId="0" fontId="27" fillId="0" borderId="22" xfId="0" applyFont="1" applyBorder="1" applyAlignment="1">
      <alignment vertical="top"/>
    </xf>
    <xf numFmtId="0" fontId="27" fillId="0" borderId="23" xfId="0" applyFont="1" applyBorder="1" applyAlignment="1">
      <alignment vertical="top"/>
    </xf>
    <xf numFmtId="0" fontId="27" fillId="0" borderId="133" xfId="0" applyFont="1" applyBorder="1" applyAlignment="1">
      <alignment vertical="top"/>
    </xf>
    <xf numFmtId="0" fontId="27" fillId="0" borderId="90" xfId="0" applyFont="1" applyBorder="1" applyAlignment="1">
      <alignment vertical="top"/>
    </xf>
    <xf numFmtId="0" fontId="27" fillId="0" borderId="84" xfId="0" applyFont="1" applyBorder="1" applyAlignment="1">
      <alignment vertical="top"/>
    </xf>
    <xf numFmtId="0" fontId="27" fillId="0" borderId="85" xfId="0" applyFont="1" applyBorder="1" applyAlignment="1">
      <alignment vertical="top"/>
    </xf>
    <xf numFmtId="0" fontId="35" fillId="0" borderId="22" xfId="0" applyFont="1" applyBorder="1" applyAlignment="1">
      <alignment vertical="top"/>
    </xf>
    <xf numFmtId="0" fontId="35" fillId="0" borderId="23" xfId="0" applyFont="1" applyBorder="1" applyAlignment="1">
      <alignment vertical="top"/>
    </xf>
    <xf numFmtId="0" fontId="35" fillId="0" borderId="36" xfId="0" applyFont="1" applyBorder="1" applyAlignment="1">
      <alignment vertical="top"/>
    </xf>
    <xf numFmtId="0" fontId="35" fillId="0" borderId="96" xfId="0" applyFont="1" applyBorder="1" applyAlignment="1">
      <alignment vertical="top"/>
    </xf>
    <xf numFmtId="0" fontId="35" fillId="0" borderId="29" xfId="0" applyFont="1" applyBorder="1" applyAlignment="1">
      <alignment vertical="top"/>
    </xf>
    <xf numFmtId="0" fontId="35" fillId="0" borderId="30" xfId="0" applyFont="1" applyBorder="1" applyAlignment="1">
      <alignment vertical="top"/>
    </xf>
    <xf numFmtId="0" fontId="27" fillId="0" borderId="38" xfId="0" applyFont="1" applyBorder="1" applyAlignment="1">
      <alignment horizontal="center" vertical="top"/>
    </xf>
    <xf numFmtId="0" fontId="27" fillId="0" borderId="0" xfId="0" applyFont="1" applyBorder="1" applyAlignment="1">
      <alignment horizontal="center" vertical="top"/>
    </xf>
    <xf numFmtId="0" fontId="27" fillId="0" borderId="39" xfId="0" applyFont="1" applyBorder="1" applyAlignment="1">
      <alignment horizontal="center" vertical="top"/>
    </xf>
    <xf numFmtId="0" fontId="27" fillId="0" borderId="147" xfId="0" applyFont="1" applyBorder="1" applyAlignment="1">
      <alignment horizontal="center" vertical="top"/>
    </xf>
    <xf numFmtId="0" fontId="27" fillId="0" borderId="29" xfId="0" applyFont="1" applyBorder="1" applyAlignment="1">
      <alignment horizontal="center" vertical="top"/>
    </xf>
    <xf numFmtId="0" fontId="27" fillId="0" borderId="142" xfId="0" applyFont="1" applyBorder="1" applyAlignment="1">
      <alignment horizontal="center" vertical="top"/>
    </xf>
    <xf numFmtId="0" fontId="35" fillId="0" borderId="0" xfId="0" applyFont="1" applyBorder="1" applyAlignment="1">
      <alignment vertical="top"/>
    </xf>
    <xf numFmtId="0" fontId="35" fillId="0" borderId="26" xfId="0" applyFont="1" applyBorder="1" applyAlignment="1">
      <alignment vertical="top"/>
    </xf>
    <xf numFmtId="0" fontId="2" fillId="0" borderId="0" xfId="0" applyFont="1" applyBorder="1" applyAlignment="1">
      <alignment vertical="center"/>
    </xf>
    <xf numFmtId="0" fontId="38" fillId="0" borderId="0" xfId="0" applyFont="1">
      <alignment vertical="center"/>
    </xf>
    <xf numFmtId="0" fontId="38" fillId="0" borderId="28" xfId="0" applyFont="1" applyBorder="1" applyAlignment="1">
      <alignment vertical="center"/>
    </xf>
    <xf numFmtId="0" fontId="38" fillId="0" borderId="29" xfId="0" applyFont="1" applyBorder="1" applyAlignment="1">
      <alignment vertical="center"/>
    </xf>
    <xf numFmtId="0" fontId="38" fillId="0" borderId="25" xfId="0" applyFont="1" applyBorder="1" applyAlignment="1">
      <alignment vertical="center"/>
    </xf>
    <xf numFmtId="0" fontId="34" fillId="0" borderId="0" xfId="2" applyFont="1" applyAlignment="1">
      <alignment horizontal="right" vertical="center"/>
    </xf>
    <xf numFmtId="0" fontId="34" fillId="0" borderId="50" xfId="2" applyFont="1" applyBorder="1">
      <alignment vertical="center"/>
    </xf>
    <xf numFmtId="0" fontId="35" fillId="0" borderId="21" xfId="0" applyFont="1" applyBorder="1" applyAlignment="1">
      <alignment horizontal="center" vertical="center"/>
    </xf>
    <xf numFmtId="0" fontId="35" fillId="0" borderId="42" xfId="0" applyFont="1" applyBorder="1" applyAlignment="1">
      <alignment horizontal="center" vertical="center"/>
    </xf>
    <xf numFmtId="0" fontId="35" fillId="0" borderId="0" xfId="0" applyFont="1" applyFill="1" applyAlignment="1">
      <alignment vertical="center"/>
    </xf>
    <xf numFmtId="0" fontId="27" fillId="0" borderId="45" xfId="0" applyFont="1" applyBorder="1" applyAlignment="1">
      <alignment horizontal="centerContinuous" vertical="center"/>
    </xf>
    <xf numFmtId="0" fontId="34" fillId="0" borderId="0" xfId="2" applyFont="1" applyBorder="1" applyAlignment="1">
      <alignment horizontal="centerContinuous" vertical="center"/>
    </xf>
    <xf numFmtId="0" fontId="34" fillId="0" borderId="3" xfId="2" applyFont="1" applyBorder="1" applyAlignment="1">
      <alignment horizontal="centerContinuous" vertical="center"/>
    </xf>
    <xf numFmtId="0" fontId="35" fillId="0" borderId="0" xfId="0" applyFont="1" applyAlignment="1">
      <alignment horizontal="left" vertical="center"/>
    </xf>
    <xf numFmtId="0" fontId="24" fillId="0" borderId="0" xfId="0" applyFont="1" applyAlignment="1">
      <alignment horizontal="left" vertical="center"/>
    </xf>
    <xf numFmtId="0" fontId="37" fillId="0" borderId="32" xfId="2" applyFont="1" applyBorder="1" applyAlignment="1">
      <alignment vertical="top"/>
    </xf>
    <xf numFmtId="0" fontId="37" fillId="0" borderId="34" xfId="2" applyFont="1" applyBorder="1" applyAlignment="1">
      <alignment vertical="top"/>
    </xf>
    <xf numFmtId="0" fontId="37" fillId="0" borderId="88" xfId="2" applyFont="1" applyBorder="1" applyAlignment="1">
      <alignment vertical="center"/>
    </xf>
    <xf numFmtId="0" fontId="44" fillId="0" borderId="0" xfId="0" applyFont="1" applyAlignment="1">
      <alignment horizontal="centerContinuous" vertical="center"/>
    </xf>
    <xf numFmtId="0" fontId="44" fillId="0" borderId="29" xfId="0" applyFont="1" applyBorder="1" applyAlignment="1">
      <alignment horizontal="centerContinuous" vertical="center"/>
    </xf>
    <xf numFmtId="0" fontId="35" fillId="0" borderId="29" xfId="0" applyFont="1" applyBorder="1" applyAlignment="1">
      <alignment horizontal="centerContinuous" vertical="center"/>
    </xf>
    <xf numFmtId="0" fontId="2" fillId="0" borderId="0" xfId="0" applyFont="1" applyAlignment="1">
      <alignment horizontal="centerContinuous" vertical="center"/>
    </xf>
    <xf numFmtId="0" fontId="35" fillId="0" borderId="20" xfId="0" applyFont="1" applyBorder="1" applyAlignment="1">
      <alignment vertical="center"/>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19" xfId="0" applyFont="1" applyBorder="1" applyAlignment="1">
      <alignment horizontal="center" vertical="center" wrapText="1"/>
    </xf>
    <xf numFmtId="0" fontId="27" fillId="0" borderId="0" xfId="0" applyFont="1" applyAlignment="1">
      <alignment vertical="top"/>
    </xf>
    <xf numFmtId="0" fontId="35" fillId="0" borderId="23" xfId="0" applyFont="1" applyBorder="1" applyAlignment="1">
      <alignment horizontal="left" vertical="center" indent="1"/>
    </xf>
    <xf numFmtId="0" fontId="27" fillId="0" borderId="0" xfId="0" applyFont="1" applyAlignment="1">
      <alignment horizontal="left" vertical="center"/>
    </xf>
    <xf numFmtId="0" fontId="24" fillId="0" borderId="0" xfId="0" applyFont="1" applyAlignment="1">
      <alignment horizontal="left" vertical="center" indent="15"/>
    </xf>
    <xf numFmtId="0" fontId="24" fillId="0" borderId="0" xfId="0" applyFont="1" applyAlignment="1">
      <alignment horizontal="left" vertical="center" indent="2"/>
    </xf>
    <xf numFmtId="0" fontId="24" fillId="0" borderId="0" xfId="0" applyFont="1" applyAlignment="1">
      <alignment horizontal="left" vertical="center" indent="8"/>
    </xf>
    <xf numFmtId="0" fontId="38" fillId="0" borderId="0" xfId="0" applyFont="1" applyAlignment="1">
      <alignment horizontal="left" vertical="center" indent="15"/>
    </xf>
    <xf numFmtId="0" fontId="38" fillId="0" borderId="0" xfId="0" applyFont="1" applyAlignment="1">
      <alignment horizontal="left" vertical="center" indent="4"/>
    </xf>
    <xf numFmtId="0" fontId="41"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centerContinuous" vertical="center"/>
    </xf>
    <xf numFmtId="0" fontId="31" fillId="0" borderId="26" xfId="0" applyFont="1" applyBorder="1" applyAlignment="1">
      <alignment horizontal="center" vertical="center"/>
    </xf>
    <xf numFmtId="0" fontId="53" fillId="0" borderId="0" xfId="4" applyFont="1" applyFill="1" applyAlignment="1">
      <alignment horizontal="left" vertical="center"/>
    </xf>
    <xf numFmtId="0" fontId="35" fillId="0" borderId="19" xfId="0" applyFont="1" applyBorder="1" applyAlignment="1">
      <alignment vertical="center"/>
    </xf>
    <xf numFmtId="0" fontId="34" fillId="0" borderId="0" xfId="2" applyFont="1" applyFill="1">
      <alignment vertical="center"/>
    </xf>
    <xf numFmtId="0" fontId="35" fillId="0" borderId="0" xfId="0" applyFont="1" applyFill="1" applyAlignment="1"/>
    <xf numFmtId="0" fontId="54" fillId="0" borderId="0" xfId="0" applyFont="1" applyFill="1" applyBorder="1" applyAlignment="1">
      <alignment horizontal="center"/>
    </xf>
    <xf numFmtId="0" fontId="34" fillId="0" borderId="0" xfId="2" applyFont="1" applyFill="1" applyAlignment="1">
      <alignment horizontal="right" vertical="center"/>
    </xf>
    <xf numFmtId="0" fontId="54" fillId="0" borderId="0" xfId="0" applyFont="1" applyFill="1" applyAlignment="1">
      <alignment horizontal="center"/>
    </xf>
    <xf numFmtId="0" fontId="34" fillId="0" borderId="19" xfId="2" applyFont="1" applyFill="1" applyBorder="1" applyAlignment="1">
      <alignment horizontal="distributed" vertical="center" justifyLastLine="1"/>
    </xf>
    <xf numFmtId="0" fontId="34" fillId="0" borderId="43" xfId="2" applyFont="1" applyFill="1" applyBorder="1">
      <alignment vertical="center"/>
    </xf>
    <xf numFmtId="0" fontId="34" fillId="0" borderId="44" xfId="2" applyFont="1" applyFill="1" applyBorder="1">
      <alignment vertical="center"/>
    </xf>
    <xf numFmtId="0" fontId="34" fillId="0" borderId="42" xfId="2" applyFont="1" applyFill="1" applyBorder="1" applyAlignment="1">
      <alignment horizontal="center" vertical="center"/>
    </xf>
    <xf numFmtId="58" fontId="34" fillId="0" borderId="43" xfId="2" applyNumberFormat="1" applyFont="1" applyFill="1" applyBorder="1" applyAlignment="1">
      <alignment horizontal="center" vertical="center"/>
    </xf>
    <xf numFmtId="58" fontId="34" fillId="0" borderId="43" xfId="2" applyNumberFormat="1" applyFont="1" applyFill="1" applyBorder="1" applyAlignment="1">
      <alignment horizontal="left" vertical="center"/>
    </xf>
    <xf numFmtId="58" fontId="34" fillId="0" borderId="44" xfId="2" applyNumberFormat="1" applyFont="1" applyFill="1" applyBorder="1" applyAlignment="1">
      <alignment horizontal="left" vertical="center"/>
    </xf>
    <xf numFmtId="0" fontId="34" fillId="0" borderId="0" xfId="2" applyFont="1" applyFill="1" applyAlignment="1">
      <alignment vertical="center"/>
    </xf>
    <xf numFmtId="0" fontId="2" fillId="0" borderId="0" xfId="0" applyFont="1" applyAlignment="1"/>
    <xf numFmtId="0" fontId="2" fillId="0" borderId="0" xfId="0" applyFont="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57" fillId="0" borderId="25" xfId="0" applyFont="1" applyBorder="1" applyAlignment="1">
      <alignment horizontal="centerContinuous" vertical="center"/>
    </xf>
    <xf numFmtId="0" fontId="57" fillId="0" borderId="0" xfId="0" applyFont="1" applyAlignment="1">
      <alignment horizontal="centerContinuous" vertical="center"/>
    </xf>
    <xf numFmtId="0" fontId="57" fillId="0" borderId="0" xfId="0" applyFont="1" applyBorder="1" applyAlignment="1">
      <alignment horizontal="centerContinuous" vertical="center"/>
    </xf>
    <xf numFmtId="0" fontId="57" fillId="0" borderId="26" xfId="0" applyFont="1" applyBorder="1" applyAlignment="1">
      <alignment horizontal="centerContinuous" vertical="center"/>
    </xf>
    <xf numFmtId="0" fontId="2" fillId="0" borderId="25" xfId="0" applyFont="1" applyBorder="1">
      <alignment vertical="center"/>
    </xf>
    <xf numFmtId="0" fontId="2" fillId="0" borderId="0" xfId="0" applyFont="1" applyBorder="1">
      <alignment vertical="center"/>
    </xf>
    <xf numFmtId="0" fontId="2" fillId="0" borderId="26"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indent="1"/>
    </xf>
    <xf numFmtId="0" fontId="2" fillId="0" borderId="0" xfId="0" applyFont="1" applyBorder="1" applyAlignment="1">
      <alignment horizontal="center" vertical="center"/>
    </xf>
    <xf numFmtId="0" fontId="2" fillId="0" borderId="25" xfId="0" applyFont="1" applyBorder="1" applyAlignment="1">
      <alignment horizontal="centerContinuous" vertical="center"/>
    </xf>
    <xf numFmtId="0" fontId="2" fillId="0" borderId="0" xfId="0" applyFont="1" applyBorder="1" applyAlignment="1">
      <alignment horizontal="centerContinuous" vertical="center"/>
    </xf>
    <xf numFmtId="0" fontId="2" fillId="0" borderId="26" xfId="0" applyFont="1" applyBorder="1" applyAlignment="1">
      <alignment horizontal="centerContinuous" vertical="center"/>
    </xf>
    <xf numFmtId="0" fontId="2" fillId="0" borderId="97" xfId="0" applyFont="1" applyBorder="1" applyAlignment="1">
      <alignment horizontal="centerContinuous" vertical="center"/>
    </xf>
    <xf numFmtId="0" fontId="2" fillId="0" borderId="34" xfId="0" applyFont="1" applyBorder="1" applyAlignment="1">
      <alignment horizontal="centerContinuous" vertical="center"/>
    </xf>
    <xf numFmtId="0" fontId="2" fillId="0" borderId="98" xfId="0" applyFont="1" applyBorder="1" applyAlignment="1">
      <alignment horizontal="centerContinuous" vertical="center"/>
    </xf>
    <xf numFmtId="0" fontId="2" fillId="0" borderId="97" xfId="0" applyFont="1" applyBorder="1">
      <alignment vertical="center"/>
    </xf>
    <xf numFmtId="0" fontId="2" fillId="0" borderId="41" xfId="0" applyFont="1" applyBorder="1">
      <alignment vertical="center"/>
    </xf>
    <xf numFmtId="0" fontId="2" fillId="0" borderId="34" xfId="0" applyFont="1" applyBorder="1">
      <alignment vertical="center"/>
    </xf>
    <xf numFmtId="0" fontId="2" fillId="0" borderId="98" xfId="0" applyFont="1" applyBorder="1">
      <alignment vertical="center"/>
    </xf>
    <xf numFmtId="0" fontId="2" fillId="0" borderId="86" xfId="0" applyFont="1" applyBorder="1">
      <alignment vertical="center"/>
    </xf>
    <xf numFmtId="0" fontId="2" fillId="0" borderId="33" xfId="0" applyFont="1" applyBorder="1">
      <alignment vertical="center"/>
    </xf>
    <xf numFmtId="0" fontId="2" fillId="0" borderId="32" xfId="0" applyFont="1" applyBorder="1">
      <alignment vertical="center"/>
    </xf>
    <xf numFmtId="0" fontId="2" fillId="0" borderId="93" xfId="0" applyFont="1" applyBorder="1">
      <alignment vertical="center"/>
    </xf>
    <xf numFmtId="0" fontId="2" fillId="0" borderId="95" xfId="0" applyFont="1" applyBorder="1">
      <alignment vertical="center"/>
    </xf>
    <xf numFmtId="0" fontId="2" fillId="0" borderId="37" xfId="0" applyFont="1" applyBorder="1">
      <alignment vertical="center"/>
    </xf>
    <xf numFmtId="0" fontId="2" fillId="0" borderId="36" xfId="0" applyFont="1" applyBorder="1">
      <alignment vertical="center"/>
    </xf>
    <xf numFmtId="0" fontId="2" fillId="0" borderId="36" xfId="0" applyFont="1" applyBorder="1" applyAlignment="1">
      <alignment horizontal="center" vertical="center"/>
    </xf>
    <xf numFmtId="0" fontId="2" fillId="0" borderId="96" xfId="0" applyFont="1" applyBorder="1">
      <alignment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xf>
    <xf numFmtId="0" fontId="2" fillId="0" borderId="87" xfId="0" applyFont="1" applyBorder="1">
      <alignment vertical="center"/>
    </xf>
    <xf numFmtId="0" fontId="2" fillId="0" borderId="89" xfId="0" applyFont="1" applyBorder="1">
      <alignment vertical="center"/>
    </xf>
    <xf numFmtId="0" fontId="2" fillId="0" borderId="88" xfId="0" applyFont="1" applyBorder="1">
      <alignment vertical="center"/>
    </xf>
    <xf numFmtId="0" fontId="2" fillId="0" borderId="94" xfId="0" applyFont="1" applyBorder="1">
      <alignment vertical="center"/>
    </xf>
    <xf numFmtId="0" fontId="2" fillId="0" borderId="48" xfId="0" applyFont="1" applyBorder="1" applyAlignment="1">
      <alignment horizontal="righ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51" fillId="0" borderId="0" xfId="0" applyFont="1" applyAlignment="1">
      <alignment horizontal="centerContinuous" vertical="center"/>
    </xf>
    <xf numFmtId="0" fontId="2" fillId="0" borderId="4" xfId="0" applyFont="1" applyBorder="1" applyAlignment="1">
      <alignment horizontal="right" vertical="center" wrapText="1"/>
    </xf>
    <xf numFmtId="0" fontId="2" fillId="0" borderId="5" xfId="0" applyFont="1" applyBorder="1" applyAlignment="1">
      <alignment horizontal="left" vertical="center" wrapText="1"/>
    </xf>
    <xf numFmtId="0" fontId="58" fillId="0" borderId="7" xfId="1" applyFont="1" applyBorder="1" applyAlignment="1">
      <alignment horizontal="righ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59" fillId="0" borderId="10" xfId="0" applyFont="1" applyBorder="1" applyAlignment="1">
      <alignment horizontal="right" vertical="center" wrapText="1"/>
    </xf>
    <xf numFmtId="0" fontId="2" fillId="0" borderId="12" xfId="0" applyFont="1" applyBorder="1" applyAlignment="1">
      <alignment horizontal="left" vertical="center" wrapText="1"/>
    </xf>
    <xf numFmtId="0" fontId="2" fillId="0" borderId="0" xfId="0" applyFont="1" applyAlignment="1">
      <alignment horizontal="right" vertical="center"/>
    </xf>
    <xf numFmtId="181" fontId="35" fillId="0" borderId="21" xfId="0" applyNumberFormat="1" applyFont="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distributed" vertical="center"/>
    </xf>
    <xf numFmtId="0" fontId="2" fillId="0" borderId="0" xfId="0" applyFont="1" applyFill="1" applyAlignment="1">
      <alignment horizontal="left" indent="1"/>
    </xf>
    <xf numFmtId="0" fontId="5" fillId="0" borderId="2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6" xfId="2" applyFont="1" applyBorder="1" applyAlignment="1">
      <alignment horizontal="center" vertical="center" wrapText="1"/>
    </xf>
    <xf numFmtId="0" fontId="9" fillId="0" borderId="0" xfId="2" applyFont="1" applyBorder="1" applyAlignment="1">
      <alignment horizontal="justify" vertical="center" wrapText="1"/>
    </xf>
    <xf numFmtId="0" fontId="5" fillId="0" borderId="43" xfId="2" applyFont="1" applyBorder="1" applyAlignment="1">
      <alignment horizontal="justify" vertical="center" wrapText="1"/>
    </xf>
    <xf numFmtId="0" fontId="5" fillId="0" borderId="0" xfId="2" applyFont="1" applyBorder="1" applyAlignment="1">
      <alignment horizontal="justify" vertical="center" wrapText="1"/>
    </xf>
    <xf numFmtId="0" fontId="5" fillId="0" borderId="0" xfId="2" applyFont="1" applyBorder="1" applyAlignment="1">
      <alignment horizontal="left" vertical="center" indent="1"/>
    </xf>
    <xf numFmtId="0" fontId="35" fillId="0" borderId="0" xfId="0" applyFont="1" applyAlignment="1">
      <alignment horizontal="left" vertical="center" indent="1"/>
    </xf>
    <xf numFmtId="0" fontId="5" fillId="0" borderId="21"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29" xfId="2" applyFont="1" applyBorder="1" applyAlignment="1">
      <alignment horizontal="center" vertical="center" wrapText="1"/>
    </xf>
    <xf numFmtId="0" fontId="35" fillId="0" borderId="0" xfId="0" applyFont="1" applyAlignment="1">
      <alignment vertical="center"/>
    </xf>
    <xf numFmtId="0" fontId="5" fillId="0" borderId="0" xfId="2" applyFont="1" applyBorder="1" applyAlignment="1">
      <alignment horizontal="left" vertical="center" wrapText="1" indent="1"/>
    </xf>
    <xf numFmtId="0" fontId="5" fillId="0" borderId="0" xfId="2"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horizontal="center" vertical="center"/>
    </xf>
    <xf numFmtId="0" fontId="60" fillId="0" borderId="0" xfId="0" applyFont="1" applyBorder="1" applyAlignment="1"/>
    <xf numFmtId="0" fontId="2" fillId="0" borderId="0" xfId="0" applyFont="1" applyFill="1" applyAlignment="1">
      <alignment horizontal="centerContinuous" vertical="center"/>
    </xf>
    <xf numFmtId="49" fontId="61" fillId="0" borderId="29" xfId="0" applyNumberFormat="1" applyFont="1" applyFill="1" applyBorder="1" applyAlignment="1">
      <alignment horizontal="right" vertical="center"/>
    </xf>
    <xf numFmtId="0" fontId="40" fillId="0" borderId="0" xfId="0" applyFont="1" applyBorder="1" applyAlignment="1"/>
    <xf numFmtId="181" fontId="35" fillId="0" borderId="42" xfId="0" applyNumberFormat="1" applyFont="1" applyBorder="1" applyAlignment="1">
      <alignment horizontal="center" vertical="center"/>
    </xf>
    <xf numFmtId="0" fontId="5" fillId="0" borderId="0" xfId="2" applyFont="1" applyBorder="1" applyAlignment="1">
      <alignment horizontal="justify" vertical="center" wrapText="1"/>
    </xf>
    <xf numFmtId="0" fontId="35" fillId="0" borderId="0" xfId="0" applyFont="1" applyAlignment="1">
      <alignment horizontal="left" vertical="center" indent="1"/>
    </xf>
    <xf numFmtId="0" fontId="35" fillId="0" borderId="8" xfId="0" applyFont="1" applyBorder="1" applyAlignment="1">
      <alignment horizontal="center" vertical="center"/>
    </xf>
    <xf numFmtId="0" fontId="35" fillId="0" borderId="8" xfId="0" applyFont="1" applyBorder="1" applyAlignment="1">
      <alignment horizontal="left" vertical="center" indent="1"/>
    </xf>
    <xf numFmtId="0" fontId="35" fillId="0" borderId="0" xfId="0" applyFont="1" applyAlignment="1">
      <alignment horizontal="center" vertical="center"/>
    </xf>
    <xf numFmtId="0" fontId="24" fillId="0" borderId="8" xfId="0" applyFont="1" applyBorder="1" applyAlignment="1">
      <alignment horizontal="left" vertical="center" wrapText="1"/>
    </xf>
    <xf numFmtId="0" fontId="24" fillId="0" borderId="74" xfId="0" applyFont="1" applyBorder="1" applyAlignment="1">
      <alignment horizontal="left" vertical="center" wrapText="1"/>
    </xf>
    <xf numFmtId="0" fontId="24" fillId="0" borderId="57" xfId="0" applyFont="1" applyBorder="1" applyAlignment="1">
      <alignment horizontal="left" vertical="center" wrapText="1"/>
    </xf>
    <xf numFmtId="0" fontId="24" fillId="0" borderId="55" xfId="0" applyFont="1" applyBorder="1" applyAlignment="1">
      <alignment horizontal="left"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35" fillId="0" borderId="0" xfId="0" applyFont="1" applyAlignment="1">
      <alignment horizontal="left" vertical="center"/>
    </xf>
    <xf numFmtId="0" fontId="24" fillId="0" borderId="0" xfId="0" applyFont="1" applyAlignment="1">
      <alignment horizontal="distributed" vertical="center" justifyLastLine="1"/>
    </xf>
    <xf numFmtId="0" fontId="24" fillId="0" borderId="0" xfId="0" applyFont="1" applyAlignment="1">
      <alignment horizontal="right" vertical="center" indent="1"/>
    </xf>
    <xf numFmtId="0" fontId="24" fillId="0" borderId="0" xfId="0" applyFont="1" applyAlignment="1">
      <alignment horizontal="centerContinuous" vertical="center"/>
    </xf>
    <xf numFmtId="0" fontId="35" fillId="0" borderId="56" xfId="0" applyFont="1" applyBorder="1" applyAlignment="1">
      <alignment horizontal="center" vertical="center" wrapText="1"/>
    </xf>
    <xf numFmtId="0" fontId="38" fillId="0" borderId="0" xfId="0" applyFont="1" applyAlignment="1">
      <alignment horizontal="right" vertical="center"/>
    </xf>
    <xf numFmtId="0" fontId="31" fillId="0" borderId="0" xfId="0" applyFont="1" applyAlignment="1">
      <alignment horizontal="left" vertical="center"/>
    </xf>
    <xf numFmtId="0" fontId="38" fillId="0" borderId="8" xfId="0" applyFont="1" applyBorder="1" applyAlignment="1">
      <alignment horizontal="center" vertical="center"/>
    </xf>
    <xf numFmtId="0" fontId="38" fillId="0" borderId="74" xfId="0" applyFont="1" applyBorder="1" applyAlignment="1">
      <alignment horizontal="left" vertical="center"/>
    </xf>
    <xf numFmtId="0" fontId="38" fillId="0" borderId="55" xfId="0" applyFont="1" applyBorder="1" applyAlignment="1">
      <alignment horizontal="left" vertical="center"/>
    </xf>
    <xf numFmtId="38" fontId="38" fillId="0" borderId="8" xfId="3" applyFont="1" applyBorder="1" applyAlignment="1">
      <alignment horizontal="right" vertical="center"/>
    </xf>
    <xf numFmtId="38" fontId="38" fillId="0" borderId="57" xfId="3" applyFont="1" applyBorder="1" applyAlignment="1">
      <alignment horizontal="right" vertical="center"/>
    </xf>
    <xf numFmtId="0" fontId="38" fillId="0" borderId="57" xfId="0" applyFont="1" applyBorder="1" applyAlignment="1">
      <alignment horizontal="center" vertical="center"/>
    </xf>
    <xf numFmtId="0" fontId="24" fillId="0" borderId="0" xfId="0" applyFont="1" applyAlignment="1">
      <alignment horizontal="distributed" vertical="center"/>
    </xf>
    <xf numFmtId="0" fontId="35" fillId="0" borderId="0" xfId="0" applyFont="1" applyAlignment="1">
      <alignment horizontal="left" vertical="center" indent="1"/>
    </xf>
    <xf numFmtId="0" fontId="35" fillId="0" borderId="32" xfId="0" applyFont="1" applyBorder="1" applyAlignment="1">
      <alignment horizontal="left" vertical="center" indent="1"/>
    </xf>
    <xf numFmtId="0" fontId="35" fillId="0" borderId="0" xfId="0" applyFont="1" applyAlignment="1">
      <alignment vertical="center"/>
    </xf>
    <xf numFmtId="0" fontId="31" fillId="0" borderId="28" xfId="0" applyFont="1" applyBorder="1" applyAlignment="1">
      <alignment vertical="center"/>
    </xf>
    <xf numFmtId="0" fontId="31" fillId="0" borderId="29" xfId="0" applyFont="1" applyBorder="1" applyAlignment="1">
      <alignment vertical="center"/>
    </xf>
    <xf numFmtId="0" fontId="31" fillId="0" borderId="30" xfId="0" applyFont="1" applyBorder="1" applyAlignment="1">
      <alignment vertical="center"/>
    </xf>
    <xf numFmtId="0" fontId="35" fillId="0" borderId="8" xfId="0" applyFont="1" applyBorder="1" applyAlignment="1">
      <alignment horizontal="center" vertical="center"/>
    </xf>
    <xf numFmtId="0" fontId="35" fillId="0" borderId="74" xfId="0" applyFont="1" applyBorder="1" applyAlignment="1">
      <alignment horizontal="center" vertical="center"/>
    </xf>
    <xf numFmtId="0" fontId="35" fillId="0" borderId="53" xfId="0" applyFont="1" applyBorder="1" applyAlignment="1">
      <alignment horizontal="left" vertical="center" indent="1"/>
    </xf>
    <xf numFmtId="0" fontId="35" fillId="0" borderId="55" xfId="0" applyFont="1" applyBorder="1" applyAlignment="1">
      <alignment horizontal="left" vertical="center" indent="1"/>
    </xf>
    <xf numFmtId="0" fontId="35" fillId="0" borderId="55" xfId="0" applyFont="1" applyBorder="1" applyAlignment="1">
      <alignment horizontal="center" vertical="center"/>
    </xf>
    <xf numFmtId="0" fontId="35" fillId="0" borderId="54" xfId="0" applyFont="1" applyBorder="1" applyAlignment="1">
      <alignment horizontal="center" vertical="center"/>
    </xf>
    <xf numFmtId="0" fontId="35" fillId="0" borderId="53" xfId="0" applyFont="1" applyBorder="1" applyAlignment="1">
      <alignment horizontal="center" vertical="center"/>
    </xf>
    <xf numFmtId="0" fontId="35" fillId="0" borderId="74" xfId="0" applyFont="1" applyBorder="1" applyAlignment="1">
      <alignment horizontal="left" vertical="center" indent="1"/>
    </xf>
    <xf numFmtId="0" fontId="35" fillId="0" borderId="0" xfId="0" applyFont="1" applyAlignment="1">
      <alignment horizontal="center" vertical="center"/>
    </xf>
    <xf numFmtId="0" fontId="35" fillId="0" borderId="84" xfId="0" applyFont="1" applyBorder="1" applyAlignment="1">
      <alignment horizontal="left" vertical="center" indent="1"/>
    </xf>
    <xf numFmtId="0" fontId="35" fillId="0" borderId="33" xfId="0" applyFont="1" applyBorder="1" applyAlignment="1">
      <alignment horizontal="left" vertical="center" indent="1"/>
    </xf>
    <xf numFmtId="0" fontId="35" fillId="0" borderId="88" xfId="0" applyFont="1" applyBorder="1" applyAlignment="1">
      <alignment horizontal="left" vertical="center" indent="1"/>
    </xf>
    <xf numFmtId="0" fontId="35" fillId="0" borderId="89" xfId="0" applyFont="1" applyBorder="1" applyAlignment="1">
      <alignment horizontal="left" vertical="center" indent="1"/>
    </xf>
    <xf numFmtId="0" fontId="35" fillId="0" borderId="29" xfId="0" applyFont="1" applyBorder="1" applyAlignment="1">
      <alignment horizontal="right" vertical="center"/>
    </xf>
    <xf numFmtId="0" fontId="5" fillId="0" borderId="43" xfId="2" applyFont="1" applyBorder="1" applyAlignment="1">
      <alignment horizontal="left" vertical="center" indent="1"/>
    </xf>
    <xf numFmtId="0" fontId="5" fillId="0" borderId="43" xfId="2" applyFont="1" applyBorder="1" applyAlignment="1">
      <alignment vertical="center"/>
    </xf>
    <xf numFmtId="0" fontId="5" fillId="0" borderId="43" xfId="2" applyFont="1" applyBorder="1" applyAlignment="1">
      <alignment horizontal="right" vertical="center"/>
    </xf>
    <xf numFmtId="0" fontId="5" fillId="0" borderId="0" xfId="2" applyFont="1" applyBorder="1" applyAlignment="1">
      <alignment horizontal="right" vertical="center"/>
    </xf>
    <xf numFmtId="0" fontId="35" fillId="0" borderId="73" xfId="0" applyFont="1" applyBorder="1" applyAlignment="1">
      <alignment horizontal="center" vertical="center"/>
    </xf>
    <xf numFmtId="0" fontId="35" fillId="0" borderId="163" xfId="0" applyFont="1" applyBorder="1" applyAlignment="1">
      <alignment horizontal="center" vertical="center"/>
    </xf>
    <xf numFmtId="0" fontId="35" fillId="0" borderId="164" xfId="0" applyFont="1" applyBorder="1" applyAlignment="1">
      <alignment horizontal="center" vertical="center"/>
    </xf>
    <xf numFmtId="0" fontId="34" fillId="0" borderId="0" xfId="0" applyFont="1">
      <alignment vertical="center"/>
    </xf>
    <xf numFmtId="0" fontId="64" fillId="0" borderId="0" xfId="0" applyFont="1" applyAlignment="1">
      <alignment vertical="center"/>
    </xf>
    <xf numFmtId="0" fontId="8" fillId="0" borderId="0" xfId="0" applyFont="1" applyAlignme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47" xfId="0" applyFont="1" applyBorder="1" applyAlignment="1">
      <alignment vertical="center"/>
    </xf>
    <xf numFmtId="0" fontId="65" fillId="0" borderId="42" xfId="0" applyFont="1" applyBorder="1" applyAlignment="1">
      <alignment horizontal="center" vertical="center" wrapText="1"/>
    </xf>
    <xf numFmtId="0" fontId="40" fillId="0" borderId="173" xfId="0" applyFont="1" applyBorder="1" applyAlignment="1">
      <alignment horizontal="center" vertical="center"/>
    </xf>
    <xf numFmtId="182" fontId="34" fillId="0" borderId="19" xfId="0" applyNumberFormat="1" applyFont="1" applyBorder="1">
      <alignment vertical="center"/>
    </xf>
    <xf numFmtId="0" fontId="34" fillId="0" borderId="19" xfId="0" applyFont="1" applyBorder="1">
      <alignment vertical="center"/>
    </xf>
    <xf numFmtId="0" fontId="34" fillId="0" borderId="42" xfId="0" applyFont="1" applyBorder="1">
      <alignment vertical="center"/>
    </xf>
    <xf numFmtId="0" fontId="34" fillId="0" borderId="176" xfId="0" applyFont="1" applyBorder="1">
      <alignment vertical="center"/>
    </xf>
    <xf numFmtId="0" fontId="40" fillId="0" borderId="177" xfId="0" applyFont="1" applyBorder="1" applyAlignment="1">
      <alignment horizontal="center" vertical="center"/>
    </xf>
    <xf numFmtId="182" fontId="34" fillId="0" borderId="20" xfId="0" applyNumberFormat="1" applyFont="1" applyBorder="1">
      <alignment vertical="center"/>
    </xf>
    <xf numFmtId="0" fontId="34" fillId="0" borderId="20" xfId="0" applyFont="1" applyBorder="1">
      <alignment vertical="center"/>
    </xf>
    <xf numFmtId="0" fontId="34" fillId="0" borderId="21" xfId="0" applyFont="1" applyBorder="1">
      <alignment vertical="center"/>
    </xf>
    <xf numFmtId="0" fontId="34" fillId="0" borderId="178" xfId="0" applyFont="1" applyBorder="1">
      <alignment vertical="center"/>
    </xf>
    <xf numFmtId="0" fontId="34" fillId="3" borderId="177" xfId="0" applyFont="1" applyFill="1" applyBorder="1" applyAlignment="1">
      <alignment horizontal="center" vertical="center"/>
    </xf>
    <xf numFmtId="0" fontId="34" fillId="3" borderId="20" xfId="0" applyFont="1" applyFill="1" applyBorder="1" applyAlignment="1">
      <alignment horizontal="center" vertical="center"/>
    </xf>
    <xf numFmtId="0" fontId="34" fillId="3" borderId="21" xfId="0" applyFont="1" applyFill="1" applyBorder="1" applyAlignment="1">
      <alignment horizontal="center" vertical="center"/>
    </xf>
    <xf numFmtId="0" fontId="34" fillId="3" borderId="178" xfId="0" applyFont="1" applyFill="1" applyBorder="1">
      <alignment vertical="center"/>
    </xf>
    <xf numFmtId="0" fontId="34" fillId="3" borderId="181" xfId="0" applyFont="1" applyFill="1" applyBorder="1" applyAlignment="1">
      <alignment horizontal="center" vertical="center"/>
    </xf>
    <xf numFmtId="0" fontId="34" fillId="3" borderId="182" xfId="0" applyFont="1" applyFill="1" applyBorder="1" applyAlignment="1">
      <alignment horizontal="center" vertical="center"/>
    </xf>
    <xf numFmtId="0" fontId="34" fillId="3" borderId="183" xfId="0" applyFont="1" applyFill="1" applyBorder="1">
      <alignment vertical="center"/>
    </xf>
    <xf numFmtId="0" fontId="37" fillId="0" borderId="47" xfId="0" applyFont="1" applyBorder="1" applyAlignment="1">
      <alignment vertical="center"/>
    </xf>
    <xf numFmtId="0" fontId="36" fillId="0" borderId="0" xfId="0" applyFont="1" applyAlignment="1">
      <alignment horizontal="right" vertical="center"/>
    </xf>
    <xf numFmtId="0" fontId="47" fillId="3" borderId="20" xfId="0" applyFont="1" applyFill="1" applyBorder="1" applyAlignment="1">
      <alignment horizontal="center" vertical="center" shrinkToFit="1"/>
    </xf>
    <xf numFmtId="0" fontId="36" fillId="0" borderId="28" xfId="0" applyFont="1" applyBorder="1" applyAlignment="1">
      <alignment horizontal="center" vertical="center" wrapText="1"/>
    </xf>
    <xf numFmtId="183" fontId="34" fillId="0" borderId="21" xfId="0" applyNumberFormat="1" applyFont="1" applyFill="1" applyBorder="1" applyAlignment="1">
      <alignment horizontal="right" vertical="center"/>
    </xf>
    <xf numFmtId="183" fontId="34" fillId="0" borderId="182" xfId="0" applyNumberFormat="1" applyFont="1" applyFill="1" applyBorder="1" applyAlignment="1">
      <alignment horizontal="right" vertical="center"/>
    </xf>
    <xf numFmtId="0" fontId="34" fillId="0" borderId="47" xfId="0" applyFont="1" applyBorder="1" applyAlignment="1">
      <alignment horizontal="right" vertical="center"/>
    </xf>
    <xf numFmtId="184" fontId="34" fillId="0" borderId="42" xfId="0" applyNumberFormat="1" applyFont="1" applyBorder="1">
      <alignment vertical="center"/>
    </xf>
    <xf numFmtId="184" fontId="34" fillId="0" borderId="21" xfId="0" applyNumberFormat="1" applyFont="1" applyBorder="1">
      <alignment vertical="center"/>
    </xf>
    <xf numFmtId="0" fontId="66" fillId="0" borderId="0" xfId="0" applyFont="1" applyAlignment="1">
      <alignment vertical="center"/>
    </xf>
    <xf numFmtId="0" fontId="40" fillId="0" borderId="0" xfId="0" applyFont="1" applyAlignment="1">
      <alignment vertical="center"/>
    </xf>
    <xf numFmtId="0" fontId="40" fillId="0" borderId="73" xfId="0" applyFont="1" applyBorder="1" applyAlignment="1">
      <alignment horizontal="center" vertical="center"/>
    </xf>
    <xf numFmtId="0" fontId="34" fillId="0" borderId="74" xfId="0" applyFont="1" applyBorder="1">
      <alignment vertical="center"/>
    </xf>
    <xf numFmtId="0" fontId="35" fillId="0" borderId="0" xfId="0" applyFont="1" applyAlignment="1">
      <alignment horizontal="right" vertical="center"/>
    </xf>
    <xf numFmtId="0" fontId="40" fillId="0" borderId="56" xfId="0" applyFont="1" applyBorder="1" applyAlignment="1">
      <alignment horizontal="center" vertical="center" shrinkToFit="1"/>
    </xf>
    <xf numFmtId="0" fontId="34" fillId="0" borderId="33" xfId="0" applyFont="1" applyBorder="1">
      <alignment vertical="center"/>
    </xf>
    <xf numFmtId="0" fontId="34" fillId="0" borderId="33" xfId="0" applyFont="1" applyFill="1" applyBorder="1" applyAlignment="1">
      <alignment horizontal="center" vertical="center"/>
    </xf>
    <xf numFmtId="0" fontId="34" fillId="0" borderId="89"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8" xfId="0" applyFont="1" applyFill="1" applyBorder="1" applyAlignment="1">
      <alignment horizontal="center" vertical="center"/>
    </xf>
    <xf numFmtId="0" fontId="35" fillId="0" borderId="33" xfId="0" applyFont="1" applyFill="1" applyBorder="1" applyAlignment="1">
      <alignment horizontal="right" vertical="center"/>
    </xf>
    <xf numFmtId="0" fontId="34" fillId="0" borderId="74" xfId="0" applyFont="1" applyFill="1" applyBorder="1" applyAlignment="1">
      <alignment horizontal="right" vertical="center"/>
    </xf>
    <xf numFmtId="0" fontId="34" fillId="0" borderId="57" xfId="0" applyFont="1" applyFill="1" applyBorder="1" applyAlignment="1">
      <alignment horizontal="center" vertical="center"/>
    </xf>
    <xf numFmtId="0" fontId="34" fillId="0" borderId="91" xfId="0" applyFont="1" applyFill="1" applyBorder="1" applyAlignment="1">
      <alignment horizontal="center" vertical="center"/>
    </xf>
    <xf numFmtId="0" fontId="35" fillId="0" borderId="89" xfId="0" applyFont="1" applyFill="1" applyBorder="1" applyAlignment="1">
      <alignment horizontal="right" vertical="center"/>
    </xf>
    <xf numFmtId="0" fontId="34" fillId="0" borderId="55" xfId="0" applyFont="1" applyFill="1" applyBorder="1" applyAlignment="1">
      <alignment horizontal="right" vertical="center"/>
    </xf>
    <xf numFmtId="184" fontId="34" fillId="0" borderId="31" xfId="0" applyNumberFormat="1" applyFont="1" applyBorder="1" applyAlignment="1">
      <alignment horizontal="right" vertical="center"/>
    </xf>
    <xf numFmtId="184" fontId="34" fillId="0" borderId="31" xfId="0" applyNumberFormat="1" applyFont="1" applyFill="1" applyBorder="1" applyAlignment="1">
      <alignment horizontal="right" vertical="center"/>
    </xf>
    <xf numFmtId="184" fontId="34" fillId="0" borderId="31" xfId="0" applyNumberFormat="1" applyFont="1" applyBorder="1" applyAlignment="1">
      <alignment vertical="center"/>
    </xf>
    <xf numFmtId="184" fontId="35" fillId="0" borderId="31" xfId="0" applyNumberFormat="1" applyFont="1" applyFill="1" applyBorder="1" applyAlignment="1">
      <alignment vertical="center"/>
    </xf>
    <xf numFmtId="0" fontId="40" fillId="0" borderId="52" xfId="0" applyFont="1" applyBorder="1" applyAlignment="1">
      <alignment horizontal="center" vertical="center" wrapText="1"/>
    </xf>
    <xf numFmtId="0" fontId="40" fillId="0" borderId="53" xfId="0" applyFont="1" applyBorder="1" applyAlignment="1">
      <alignment horizontal="center" vertical="center"/>
    </xf>
    <xf numFmtId="0" fontId="34" fillId="0" borderId="8" xfId="0" applyFont="1" applyBorder="1" applyAlignment="1">
      <alignment vertical="center" shrinkToFit="1"/>
    </xf>
    <xf numFmtId="0" fontId="24" fillId="0" borderId="0" xfId="0" applyFont="1" applyAlignment="1">
      <alignment vertical="center" shrinkToFit="1"/>
    </xf>
    <xf numFmtId="0" fontId="35" fillId="0" borderId="74" xfId="0" applyFont="1" applyBorder="1" applyAlignment="1">
      <alignment horizontal="left" vertical="center" indent="1" shrinkToFit="1"/>
    </xf>
    <xf numFmtId="0" fontId="36" fillId="0" borderId="27" xfId="0" applyFont="1" applyBorder="1" applyAlignment="1">
      <alignment horizontal="center" vertical="center" wrapText="1"/>
    </xf>
    <xf numFmtId="0" fontId="36" fillId="0" borderId="42" xfId="0" applyFont="1" applyBorder="1" applyAlignment="1">
      <alignment horizontal="center" vertical="center" wrapText="1"/>
    </xf>
    <xf numFmtId="0" fontId="0" fillId="0" borderId="0" xfId="0" applyAlignment="1">
      <alignment horizontal="right" vertical="center"/>
    </xf>
    <xf numFmtId="0" fontId="0" fillId="0" borderId="74" xfId="0" applyBorder="1">
      <alignment vertical="center"/>
    </xf>
    <xf numFmtId="0" fontId="35" fillId="0" borderId="52" xfId="0" applyFont="1" applyBorder="1">
      <alignment vertical="center"/>
    </xf>
    <xf numFmtId="0" fontId="35" fillId="0" borderId="56" xfId="0" applyFont="1" applyBorder="1" applyAlignment="1">
      <alignment horizontal="centerContinuous"/>
    </xf>
    <xf numFmtId="0" fontId="35" fillId="0" borderId="56" xfId="0" applyFont="1" applyBorder="1" applyAlignment="1">
      <alignment horizontal="centerContinuous" vertical="center"/>
    </xf>
    <xf numFmtId="0" fontId="35" fillId="0" borderId="53" xfId="0" applyFont="1" applyBorder="1">
      <alignment vertical="center"/>
    </xf>
    <xf numFmtId="58" fontId="35" fillId="0" borderId="74" xfId="0" applyNumberFormat="1" applyFont="1" applyBorder="1" applyAlignment="1">
      <alignment horizontal="center" vertical="center"/>
    </xf>
    <xf numFmtId="0" fontId="35" fillId="0" borderId="8" xfId="0" applyFont="1" applyBorder="1">
      <alignment vertical="center"/>
    </xf>
    <xf numFmtId="0" fontId="35" fillId="0" borderId="74" xfId="0" applyFont="1" applyBorder="1">
      <alignment vertical="center"/>
    </xf>
    <xf numFmtId="0" fontId="35" fillId="0" borderId="57" xfId="0" applyFont="1" applyBorder="1">
      <alignment vertical="center"/>
    </xf>
    <xf numFmtId="0" fontId="35" fillId="0" borderId="55" xfId="0" applyFont="1" applyBorder="1">
      <alignment vertical="center"/>
    </xf>
    <xf numFmtId="0" fontId="35" fillId="0" borderId="52" xfId="0" applyFont="1" applyBorder="1" applyAlignment="1">
      <alignment horizontal="right" vertical="center"/>
    </xf>
    <xf numFmtId="0" fontId="35" fillId="0" borderId="90" xfId="0" applyFont="1" applyBorder="1" applyAlignment="1">
      <alignment horizontal="left" vertical="center" indent="1"/>
    </xf>
    <xf numFmtId="0" fontId="35" fillId="0" borderId="92" xfId="0" applyFont="1" applyBorder="1">
      <alignment vertical="center"/>
    </xf>
    <xf numFmtId="0" fontId="35" fillId="0" borderId="31" xfId="0" applyFont="1" applyBorder="1" applyAlignment="1">
      <alignment horizontal="left" vertical="center" indent="1"/>
    </xf>
    <xf numFmtId="0" fontId="35" fillId="0" borderId="93" xfId="0" applyFont="1" applyBorder="1">
      <alignment vertical="center"/>
    </xf>
    <xf numFmtId="0" fontId="35" fillId="0" borderId="91" xfId="0" applyFont="1" applyBorder="1" applyAlignment="1">
      <alignment horizontal="left" vertical="center" indent="1"/>
    </xf>
    <xf numFmtId="0" fontId="35" fillId="0" borderId="94" xfId="0" applyFont="1" applyBorder="1">
      <alignment vertical="center"/>
    </xf>
    <xf numFmtId="0" fontId="35" fillId="0" borderId="83" xfId="0" applyFont="1" applyBorder="1" applyAlignment="1">
      <alignment horizontal="left" vertical="center"/>
    </xf>
    <xf numFmtId="0" fontId="35" fillId="0" borderId="85" xfId="0" applyFont="1" applyBorder="1" applyAlignment="1">
      <alignment horizontal="left" vertical="center" indent="1"/>
    </xf>
    <xf numFmtId="0" fontId="35" fillId="0" borderId="86" xfId="0" applyFont="1" applyBorder="1">
      <alignment vertical="center"/>
    </xf>
    <xf numFmtId="0" fontId="35" fillId="0" borderId="87" xfId="0" applyFont="1" applyBorder="1">
      <alignment vertical="center"/>
    </xf>
    <xf numFmtId="181" fontId="0" fillId="0" borderId="8" xfId="0" applyNumberFormat="1" applyBorder="1" applyAlignment="1">
      <alignment horizontal="center" vertical="center"/>
    </xf>
    <xf numFmtId="181" fontId="0" fillId="0" borderId="57" xfId="0" applyNumberFormat="1" applyBorder="1" applyAlignment="1">
      <alignment horizontal="center" vertical="center"/>
    </xf>
    <xf numFmtId="0" fontId="35" fillId="0" borderId="52" xfId="0" applyFont="1" applyBorder="1" applyAlignment="1">
      <alignment horizontal="center" vertical="center"/>
    </xf>
    <xf numFmtId="0" fontId="34" fillId="0" borderId="19" xfId="2" applyFont="1" applyFill="1" applyBorder="1" applyAlignment="1">
      <alignment horizontal="center" vertical="center" justifyLastLine="1"/>
    </xf>
    <xf numFmtId="0" fontId="38" fillId="0" borderId="32" xfId="0" applyFont="1" applyBorder="1" applyAlignment="1" applyProtection="1">
      <alignment horizontal="center" vertical="center"/>
      <protection locked="0"/>
    </xf>
    <xf numFmtId="0" fontId="38" fillId="0" borderId="88" xfId="0" applyFont="1" applyBorder="1" applyAlignment="1" applyProtection="1">
      <alignment horizontal="center" vertical="center"/>
      <protection locked="0"/>
    </xf>
    <xf numFmtId="0" fontId="35" fillId="0" borderId="0" xfId="0" quotePrefix="1" applyFont="1" applyAlignment="1" applyProtection="1">
      <alignment vertical="center"/>
      <protection locked="0"/>
    </xf>
    <xf numFmtId="0" fontId="34" fillId="0" borderId="0" xfId="2" applyFont="1" applyAlignment="1" applyProtection="1">
      <alignment vertical="center"/>
      <protection locked="0"/>
    </xf>
    <xf numFmtId="0" fontId="34" fillId="0" borderId="0" xfId="2" applyFont="1" applyAlignment="1"/>
    <xf numFmtId="5" fontId="34" fillId="0" borderId="29" xfId="2" applyNumberFormat="1" applyFont="1" applyBorder="1" applyAlignment="1">
      <alignment horizontal="left" vertical="center"/>
    </xf>
    <xf numFmtId="5" fontId="35" fillId="0" borderId="29" xfId="0" applyNumberFormat="1" applyFont="1" applyBorder="1" applyAlignment="1">
      <alignment horizontal="left" vertical="center"/>
    </xf>
    <xf numFmtId="0" fontId="0" fillId="0" borderId="73" xfId="0" applyBorder="1">
      <alignment vertical="center"/>
    </xf>
    <xf numFmtId="0" fontId="0" fillId="0" borderId="8" xfId="0" applyBorder="1">
      <alignment vertical="center"/>
    </xf>
    <xf numFmtId="0" fontId="0" fillId="0" borderId="57" xfId="0" applyBorder="1">
      <alignment vertical="center"/>
    </xf>
    <xf numFmtId="0" fontId="0" fillId="0" borderId="31" xfId="0" applyBorder="1">
      <alignment vertical="center"/>
    </xf>
    <xf numFmtId="0" fontId="54" fillId="0" borderId="0" xfId="0" applyFont="1" applyFill="1" applyBorder="1" applyAlignment="1">
      <alignment horizontal="left" indent="1"/>
    </xf>
    <xf numFmtId="0" fontId="35" fillId="0" borderId="0" xfId="0" applyFont="1" applyAlignment="1">
      <alignment horizontal="left" vertical="center" indent="1"/>
    </xf>
    <xf numFmtId="185" fontId="2" fillId="0" borderId="0" xfId="0" applyNumberFormat="1" applyFont="1" applyFill="1" applyAlignment="1">
      <alignment horizontal="left" vertical="center"/>
    </xf>
    <xf numFmtId="185" fontId="0" fillId="0" borderId="0" xfId="0" applyNumberFormat="1" applyAlignment="1">
      <alignment horizontal="left" vertical="center"/>
    </xf>
    <xf numFmtId="178" fontId="2" fillId="0" borderId="0" xfId="0" applyNumberFormat="1" applyFont="1" applyFill="1" applyAlignment="1">
      <alignment horizontal="distributed" vertical="center"/>
    </xf>
    <xf numFmtId="178" fontId="0" fillId="0" borderId="0" xfId="0" applyNumberFormat="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Alignment="1">
      <alignment horizontal="left" vertical="center"/>
    </xf>
    <xf numFmtId="0" fontId="38" fillId="0" borderId="32" xfId="0" applyFont="1" applyBorder="1" applyAlignment="1">
      <alignment horizontal="center" vertical="center" wrapText="1"/>
    </xf>
    <xf numFmtId="0" fontId="38" fillId="0" borderId="62" xfId="0" applyFont="1" applyBorder="1" applyAlignment="1">
      <alignment horizontal="center" vertical="center" wrapText="1"/>
    </xf>
    <xf numFmtId="0" fontId="35" fillId="0" borderId="0" xfId="0" applyFont="1" applyAlignment="1">
      <alignment vertical="center"/>
    </xf>
    <xf numFmtId="49" fontId="54" fillId="0" borderId="0" xfId="0" applyNumberFormat="1" applyFont="1" applyAlignment="1">
      <alignment horizontal="center" shrinkToFit="1"/>
    </xf>
    <xf numFmtId="0" fontId="34" fillId="0" borderId="0" xfId="2" applyFont="1" applyAlignment="1">
      <alignment vertical="center"/>
    </xf>
    <xf numFmtId="0" fontId="27" fillId="0" borderId="31" xfId="0" applyFont="1" applyBorder="1" applyAlignment="1">
      <alignment horizontal="center" vertical="top"/>
    </xf>
    <xf numFmtId="0" fontId="27" fillId="0" borderId="40" xfId="0" applyFont="1" applyBorder="1" applyAlignment="1">
      <alignment vertical="top"/>
    </xf>
    <xf numFmtId="0" fontId="27" fillId="0" borderId="40" xfId="0" applyFont="1" applyBorder="1" applyAlignment="1">
      <alignment horizontal="center" vertical="top"/>
    </xf>
    <xf numFmtId="0" fontId="27" fillId="0" borderId="38" xfId="0" applyFont="1" applyBorder="1" applyAlignment="1">
      <alignment vertical="top"/>
    </xf>
    <xf numFmtId="0" fontId="27" fillId="0" borderId="39" xfId="0" applyFont="1" applyBorder="1" applyAlignment="1">
      <alignment vertical="top"/>
    </xf>
    <xf numFmtId="0" fontId="27" fillId="0" borderId="32" xfId="0" applyFont="1" applyBorder="1" applyAlignment="1">
      <alignment vertical="top"/>
    </xf>
    <xf numFmtId="0" fontId="27" fillId="0" borderId="33" xfId="0" applyFont="1" applyBorder="1" applyAlignment="1">
      <alignment vertical="top"/>
    </xf>
    <xf numFmtId="0" fontId="24" fillId="0" borderId="0" xfId="0" applyFont="1" applyAlignment="1">
      <alignment horizontal="left" vertical="center" indent="1"/>
    </xf>
    <xf numFmtId="0" fontId="35" fillId="0" borderId="0" xfId="0" applyFont="1" applyAlignment="1">
      <alignment horizontal="left" vertical="center"/>
    </xf>
    <xf numFmtId="0" fontId="63" fillId="0" borderId="0" xfId="0" applyFont="1" applyAlignment="1">
      <alignment vertical="center"/>
    </xf>
    <xf numFmtId="0" fontId="27" fillId="0" borderId="25" xfId="0" applyFont="1" applyBorder="1" applyAlignment="1">
      <alignment horizontal="center" vertical="top"/>
    </xf>
    <xf numFmtId="0" fontId="37" fillId="0" borderId="26" xfId="2" applyFont="1" applyBorder="1" applyAlignment="1">
      <alignment vertical="top"/>
    </xf>
    <xf numFmtId="0" fontId="37" fillId="0" borderId="0" xfId="2" applyFont="1" applyBorder="1" applyAlignment="1">
      <alignment vertical="top"/>
    </xf>
    <xf numFmtId="0" fontId="37" fillId="0" borderId="93" xfId="2" applyFont="1" applyBorder="1" applyAlignment="1">
      <alignment vertical="top"/>
    </xf>
    <xf numFmtId="0" fontId="37" fillId="0" borderId="98" xfId="2" applyFont="1" applyBorder="1" applyAlignment="1">
      <alignment vertical="top"/>
    </xf>
    <xf numFmtId="0" fontId="37" fillId="0" borderId="29" xfId="2" applyFont="1" applyBorder="1" applyAlignment="1">
      <alignment vertical="top"/>
    </xf>
    <xf numFmtId="0" fontId="37" fillId="0" borderId="30" xfId="2" applyFont="1" applyBorder="1" applyAlignment="1">
      <alignment vertical="top"/>
    </xf>
    <xf numFmtId="49" fontId="54" fillId="0" borderId="0" xfId="0" applyNumberFormat="1" applyFont="1" applyAlignment="1">
      <alignment horizontal="center"/>
    </xf>
    <xf numFmtId="49" fontId="54" fillId="0" borderId="0" xfId="0" applyNumberFormat="1" applyFont="1" applyBorder="1" applyAlignment="1">
      <alignment horizontal="right"/>
    </xf>
    <xf numFmtId="0" fontId="34" fillId="0" borderId="0" xfId="2" applyFont="1" applyAlignment="1">
      <alignment horizontal="left"/>
    </xf>
    <xf numFmtId="0" fontId="66" fillId="0" borderId="0" xfId="0" applyFont="1" applyAlignment="1">
      <alignment horizontal="centerContinuous" vertical="center"/>
    </xf>
    <xf numFmtId="0" fontId="63" fillId="0" borderId="0" xfId="0" applyFont="1" applyAlignment="1">
      <alignment horizontal="centerContinuous" vertical="center"/>
    </xf>
    <xf numFmtId="0" fontId="34" fillId="0" borderId="0" xfId="0" applyFont="1" applyAlignment="1">
      <alignment horizontal="centerContinuous" vertical="center"/>
    </xf>
    <xf numFmtId="0" fontId="64" fillId="0" borderId="0" xfId="0" applyFont="1" applyAlignment="1">
      <alignment horizontal="centerContinuous" vertical="center"/>
    </xf>
    <xf numFmtId="0" fontId="8" fillId="0" borderId="0" xfId="0" applyFont="1" applyAlignment="1">
      <alignment horizontal="centerContinuous" vertical="center"/>
    </xf>
    <xf numFmtId="0" fontId="34" fillId="0" borderId="29" xfId="0" applyFont="1" applyBorder="1" applyAlignment="1">
      <alignment vertical="center"/>
    </xf>
    <xf numFmtId="188" fontId="2" fillId="0" borderId="0" xfId="0" applyNumberFormat="1" applyFont="1" applyFill="1" applyAlignment="1">
      <alignment horizontal="right" vertical="center"/>
    </xf>
    <xf numFmtId="0" fontId="35" fillId="0" borderId="23" xfId="0" applyFont="1" applyBorder="1" applyAlignment="1">
      <alignment vertical="center"/>
    </xf>
    <xf numFmtId="0" fontId="35" fillId="0" borderId="0" xfId="0" applyFont="1" applyAlignment="1">
      <alignment vertical="center"/>
    </xf>
    <xf numFmtId="0" fontId="35" fillId="0" borderId="0" xfId="0" applyFont="1" applyAlignment="1">
      <alignment horizontal="left" vertical="center"/>
    </xf>
    <xf numFmtId="0" fontId="63" fillId="0" borderId="0" xfId="0" applyFont="1" applyAlignment="1">
      <alignment vertical="center"/>
    </xf>
    <xf numFmtId="0" fontId="2" fillId="0" borderId="86" xfId="0" applyFont="1" applyFill="1" applyBorder="1">
      <alignment vertical="center"/>
    </xf>
    <xf numFmtId="0" fontId="2" fillId="0" borderId="32" xfId="0" applyFont="1" applyFill="1" applyBorder="1">
      <alignment vertical="center"/>
    </xf>
    <xf numFmtId="0" fontId="2" fillId="0" borderId="33" xfId="0" applyFont="1" applyFill="1" applyBorder="1">
      <alignment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lignment vertical="center"/>
    </xf>
    <xf numFmtId="0" fontId="35" fillId="0" borderId="0" xfId="0" applyFont="1" applyFill="1">
      <alignment vertical="center"/>
    </xf>
    <xf numFmtId="0" fontId="2" fillId="0" borderId="0" xfId="0" applyFont="1" applyFill="1" applyAlignment="1">
      <alignment horizontal="right" vertical="center" indent="1"/>
    </xf>
    <xf numFmtId="0" fontId="24" fillId="0" borderId="0" xfId="0" applyFont="1" applyAlignment="1">
      <alignment horizontal="justify" vertical="center"/>
    </xf>
    <xf numFmtId="0" fontId="38" fillId="0" borderId="0" xfId="0" applyFont="1" applyAlignment="1">
      <alignment horizontal="center" vertical="center"/>
    </xf>
    <xf numFmtId="0" fontId="42" fillId="0" borderId="0" xfId="0" applyFont="1" applyAlignment="1">
      <alignment horizontal="justify" vertical="center"/>
    </xf>
    <xf numFmtId="0" fontId="74" fillId="0" borderId="0" xfId="0" applyFont="1" applyAlignment="1">
      <alignment horizontal="centerContinuous" vertical="center"/>
    </xf>
    <xf numFmtId="0" fontId="3" fillId="0" borderId="0" xfId="0" applyFont="1" applyAlignment="1">
      <alignment horizontal="centerContinuous" vertical="center"/>
    </xf>
    <xf numFmtId="0" fontId="31" fillId="0" borderId="8" xfId="0" applyFont="1" applyBorder="1" applyAlignment="1">
      <alignment horizontal="justify" vertical="center"/>
    </xf>
    <xf numFmtId="0" fontId="31" fillId="0" borderId="57" xfId="0" applyFont="1" applyBorder="1" applyAlignment="1">
      <alignment horizontal="justify" vertical="center"/>
    </xf>
    <xf numFmtId="0" fontId="38" fillId="0" borderId="132" xfId="0" applyFont="1" applyBorder="1" applyAlignment="1">
      <alignment horizontal="justify" vertical="center"/>
    </xf>
    <xf numFmtId="0" fontId="38" fillId="0" borderId="22" xfId="0" applyFont="1" applyBorder="1" applyAlignment="1">
      <alignment horizontal="justify" vertical="center"/>
    </xf>
    <xf numFmtId="0" fontId="31" fillId="0" borderId="91" xfId="0" applyFont="1" applyBorder="1" applyAlignment="1">
      <alignment horizontal="justify" vertical="center"/>
    </xf>
    <xf numFmtId="0" fontId="31" fillId="0" borderId="89" xfId="0" applyFont="1" applyBorder="1" applyAlignment="1">
      <alignment horizontal="justify" vertical="center"/>
    </xf>
    <xf numFmtId="0" fontId="35" fillId="0" borderId="93" xfId="0" applyFont="1" applyBorder="1" applyAlignment="1">
      <alignment vertical="center"/>
    </xf>
    <xf numFmtId="0" fontId="35" fillId="0" borderId="94" xfId="0" applyFont="1" applyBorder="1" applyAlignment="1">
      <alignment vertical="center"/>
    </xf>
    <xf numFmtId="0" fontId="38" fillId="0" borderId="87" xfId="0" applyFont="1" applyBorder="1" applyAlignment="1">
      <alignment horizontal="centerContinuous" vertical="center"/>
    </xf>
    <xf numFmtId="0" fontId="38" fillId="0" borderId="89" xfId="0" applyFont="1" applyBorder="1" applyAlignment="1">
      <alignment horizontal="centerContinuous" vertical="center"/>
    </xf>
    <xf numFmtId="0" fontId="38" fillId="0" borderId="86" xfId="0" applyFont="1" applyBorder="1" applyAlignment="1">
      <alignment horizontal="centerContinuous" vertical="center"/>
    </xf>
    <xf numFmtId="0" fontId="38" fillId="0" borderId="33" xfId="0" applyFont="1" applyBorder="1" applyAlignment="1">
      <alignment horizontal="centerContinuous" vertical="center"/>
    </xf>
    <xf numFmtId="0" fontId="38" fillId="0" borderId="31" xfId="0" applyFont="1" applyBorder="1" applyAlignment="1">
      <alignment horizontal="centerContinuous" vertical="center"/>
    </xf>
    <xf numFmtId="0" fontId="35" fillId="0" borderId="93" xfId="0" applyFont="1" applyBorder="1" applyAlignment="1">
      <alignment horizontal="centerContinuous" vertical="center"/>
    </xf>
    <xf numFmtId="0" fontId="31" fillId="0" borderId="31" xfId="0" applyFont="1" applyBorder="1" applyAlignment="1">
      <alignment vertical="center"/>
    </xf>
    <xf numFmtId="0" fontId="38" fillId="0" borderId="91" xfId="0" applyFont="1" applyBorder="1" applyAlignment="1">
      <alignment vertic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8" xfId="0" applyFont="1" applyBorder="1" applyAlignment="1">
      <alignment horizontal="center" vertical="center" wrapText="1"/>
    </xf>
    <xf numFmtId="0" fontId="29" fillId="0" borderId="0" xfId="0" applyFont="1" applyAlignment="1">
      <alignment horizontal="left" vertical="center"/>
    </xf>
    <xf numFmtId="0" fontId="71" fillId="0" borderId="0" xfId="0" applyFont="1" applyAlignment="1">
      <alignment horizontal="centerContinuous" vertical="center"/>
    </xf>
    <xf numFmtId="0" fontId="24" fillId="0" borderId="52" xfId="0" applyFont="1" applyBorder="1" applyAlignment="1">
      <alignment horizontal="center" vertical="center"/>
    </xf>
    <xf numFmtId="0" fontId="24" fillId="0" borderId="56" xfId="0" applyFont="1" applyBorder="1" applyAlignment="1">
      <alignment horizontal="centerContinuous" vertical="center"/>
    </xf>
    <xf numFmtId="0" fontId="24" fillId="0" borderId="56" xfId="0" applyFont="1" applyBorder="1" applyAlignment="1">
      <alignment horizontal="center" vertical="center"/>
    </xf>
    <xf numFmtId="0" fontId="24" fillId="0" borderId="53" xfId="0" applyFont="1" applyBorder="1" applyAlignment="1">
      <alignment horizontal="center" vertical="center"/>
    </xf>
    <xf numFmtId="0" fontId="24" fillId="0" borderId="8" xfId="0" applyFont="1" applyBorder="1" applyAlignment="1">
      <alignment horizontal="left" vertical="center"/>
    </xf>
    <xf numFmtId="0" fontId="24" fillId="0" borderId="57" xfId="0" applyFont="1" applyBorder="1" applyAlignment="1">
      <alignment horizontal="left" vertical="center"/>
    </xf>
    <xf numFmtId="0" fontId="29" fillId="0" borderId="52" xfId="0" applyFont="1" applyBorder="1" applyAlignment="1">
      <alignment horizontal="distributed" vertical="center"/>
    </xf>
    <xf numFmtId="0" fontId="29" fillId="0" borderId="73" xfId="0" applyFont="1" applyBorder="1" applyAlignment="1">
      <alignment horizontal="distributed" vertical="center"/>
    </xf>
    <xf numFmtId="0" fontId="30" fillId="0" borderId="73" xfId="0" applyFont="1" applyBorder="1" applyAlignment="1">
      <alignment horizontal="distributed" vertical="center"/>
    </xf>
    <xf numFmtId="0" fontId="29" fillId="0" borderId="8" xfId="0" applyFont="1" applyBorder="1" applyAlignment="1">
      <alignment horizontal="centerContinuous" vertical="center"/>
    </xf>
    <xf numFmtId="0" fontId="29" fillId="0" borderId="8" xfId="0" applyFont="1" applyBorder="1" applyAlignment="1">
      <alignment horizontal="center" vertical="center"/>
    </xf>
    <xf numFmtId="0" fontId="75" fillId="0" borderId="0" xfId="0" applyFont="1" applyAlignment="1">
      <alignment horizontal="centerContinuous" vertical="center"/>
    </xf>
    <xf numFmtId="0" fontId="76" fillId="0" borderId="0" xfId="0" applyFont="1" applyAlignment="1">
      <alignment horizontal="left" vertical="center"/>
    </xf>
    <xf numFmtId="183" fontId="24" fillId="0" borderId="8" xfId="0" applyNumberFormat="1" applyFont="1" applyBorder="1" applyAlignment="1">
      <alignment horizontal="center" vertical="center" shrinkToFit="1"/>
    </xf>
    <xf numFmtId="183" fontId="24" fillId="0" borderId="57" xfId="0" applyNumberFormat="1" applyFont="1" applyBorder="1" applyAlignment="1">
      <alignment horizontal="center" vertical="center" shrinkToFit="1"/>
    </xf>
    <xf numFmtId="0" fontId="24" fillId="0" borderId="8" xfId="0" applyFont="1" applyBorder="1" applyAlignment="1">
      <alignment horizontal="left" vertical="center" shrinkToFit="1"/>
    </xf>
    <xf numFmtId="0" fontId="24" fillId="0" borderId="74" xfId="0" applyFont="1" applyBorder="1" applyAlignment="1">
      <alignment horizontal="left" vertical="center" shrinkToFit="1"/>
    </xf>
    <xf numFmtId="0" fontId="24" fillId="0" borderId="57" xfId="0" applyFont="1" applyBorder="1" applyAlignment="1">
      <alignment horizontal="left" vertical="center" shrinkToFit="1"/>
    </xf>
    <xf numFmtId="0" fontId="24" fillId="0" borderId="55" xfId="0" applyFont="1" applyBorder="1" applyAlignment="1">
      <alignment horizontal="left" vertical="center" shrinkToFit="1"/>
    </xf>
    <xf numFmtId="0" fontId="24" fillId="0" borderId="73" xfId="0" applyFont="1" applyBorder="1" applyAlignment="1">
      <alignment horizontal="left" vertical="center" shrinkToFit="1"/>
    </xf>
    <xf numFmtId="0" fontId="24" fillId="0" borderId="54" xfId="0" applyFont="1" applyBorder="1" applyAlignment="1">
      <alignment horizontal="left" vertical="center" shrinkToFit="1"/>
    </xf>
    <xf numFmtId="0" fontId="29" fillId="0" borderId="73" xfId="0" applyFont="1" applyBorder="1" applyAlignment="1">
      <alignment horizontal="left" vertical="center" shrinkToFit="1"/>
    </xf>
    <xf numFmtId="0" fontId="29" fillId="0" borderId="54" xfId="0" applyFont="1" applyBorder="1" applyAlignment="1">
      <alignment horizontal="left" vertical="center" shrinkToFit="1"/>
    </xf>
    <xf numFmtId="0" fontId="31" fillId="0" borderId="29" xfId="0" applyFont="1" applyBorder="1" applyAlignment="1">
      <alignment horizontal="right"/>
    </xf>
    <xf numFmtId="0" fontId="29" fillId="0" borderId="29" xfId="0" applyFont="1" applyBorder="1" applyAlignment="1">
      <alignment horizontal="right"/>
    </xf>
    <xf numFmtId="0" fontId="35" fillId="0" borderId="29" xfId="0" applyFont="1" applyBorder="1" applyAlignment="1">
      <alignment horizontal="left" shrinkToFit="1"/>
    </xf>
    <xf numFmtId="0" fontId="29" fillId="0" borderId="57" xfId="0" applyFont="1" applyBorder="1" applyAlignment="1">
      <alignment horizontal="center" vertical="center"/>
    </xf>
    <xf numFmtId="0" fontId="29" fillId="0" borderId="8" xfId="0" applyFont="1" applyBorder="1" applyAlignment="1">
      <alignment horizontal="center" vertical="center" shrinkToFit="1"/>
    </xf>
    <xf numFmtId="0" fontId="29" fillId="0" borderId="57" xfId="0" applyFont="1" applyBorder="1" applyAlignment="1">
      <alignment horizontal="center" vertical="center" shrinkToFit="1"/>
    </xf>
    <xf numFmtId="0" fontId="2" fillId="0" borderId="8" xfId="0" applyFont="1" applyBorder="1" applyAlignment="1">
      <alignment horizontal="center" vertical="center"/>
    </xf>
    <xf numFmtId="0" fontId="2" fillId="0" borderId="57" xfId="0" applyFont="1" applyBorder="1" applyAlignment="1">
      <alignment horizontal="center" vertical="center"/>
    </xf>
    <xf numFmtId="0" fontId="0" fillId="0" borderId="22" xfId="0" applyBorder="1" applyAlignment="1">
      <alignment vertical="center"/>
    </xf>
    <xf numFmtId="0" fontId="35" fillId="0" borderId="0" xfId="0" applyFont="1" applyAlignment="1" applyProtection="1">
      <alignment vertical="center"/>
      <protection locked="0"/>
    </xf>
    <xf numFmtId="0" fontId="5" fillId="0" borderId="42"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43" xfId="2" applyFont="1" applyBorder="1" applyAlignment="1">
      <alignment horizontal="justify" vertical="center" wrapText="1"/>
    </xf>
    <xf numFmtId="0" fontId="5" fillId="0" borderId="0" xfId="2" applyFont="1" applyBorder="1" applyAlignment="1">
      <alignment horizontal="left" vertical="center" wrapText="1" indent="1"/>
    </xf>
    <xf numFmtId="0" fontId="5" fillId="0" borderId="2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0" xfId="2" applyFont="1" applyBorder="1" applyAlignment="1">
      <alignment horizontal="justify" vertical="center" wrapText="1"/>
    </xf>
    <xf numFmtId="178" fontId="5" fillId="0" borderId="0" xfId="2" applyNumberFormat="1" applyFont="1" applyBorder="1" applyAlignment="1">
      <alignment horizontal="right" vertical="center" wrapText="1" indent="1"/>
    </xf>
    <xf numFmtId="0" fontId="5" fillId="0" borderId="0" xfId="2" applyFont="1" applyBorder="1" applyAlignment="1">
      <alignment horizontal="left" vertical="center" indent="1"/>
    </xf>
    <xf numFmtId="0" fontId="35" fillId="0" borderId="0" xfId="0" applyFont="1" applyAlignment="1">
      <alignment horizontal="left" vertical="center" indent="1"/>
    </xf>
    <xf numFmtId="0" fontId="9" fillId="0" borderId="0" xfId="2" applyFont="1" applyBorder="1" applyAlignment="1">
      <alignment horizontal="justify" vertical="center" wrapText="1"/>
    </xf>
    <xf numFmtId="0" fontId="35" fillId="0" borderId="0" xfId="0" applyFont="1" applyBorder="1" applyAlignment="1">
      <alignment horizontal="left" vertical="center" shrinkToFit="1"/>
    </xf>
    <xf numFmtId="0" fontId="35" fillId="0" borderId="48" xfId="0" applyFont="1" applyBorder="1" applyAlignment="1">
      <alignment vertical="center"/>
    </xf>
    <xf numFmtId="178" fontId="0" fillId="0" borderId="0" xfId="0" applyNumberFormat="1" applyAlignment="1">
      <alignment horizontal="distributed" vertical="center"/>
    </xf>
    <xf numFmtId="0" fontId="0" fillId="0" borderId="0" xfId="0" applyAlignment="1">
      <alignment vertical="center"/>
    </xf>
    <xf numFmtId="0" fontId="0" fillId="0" borderId="0" xfId="0" applyAlignment="1">
      <alignment horizontal="left" vertical="center"/>
    </xf>
    <xf numFmtId="0" fontId="35" fillId="0" borderId="23" xfId="0" applyFont="1" applyBorder="1" applyAlignment="1">
      <alignment vertical="center"/>
    </xf>
    <xf numFmtId="0" fontId="35" fillId="0" borderId="28" xfId="0" applyFont="1" applyBorder="1" applyAlignment="1">
      <alignment vertical="center"/>
    </xf>
    <xf numFmtId="0" fontId="35" fillId="0" borderId="29" xfId="0" applyFont="1" applyBorder="1" applyAlignment="1">
      <alignment vertical="center"/>
    </xf>
    <xf numFmtId="0" fontId="35" fillId="0" borderId="30" xfId="0" applyFont="1" applyBorder="1" applyAlignment="1">
      <alignment vertical="center"/>
    </xf>
    <xf numFmtId="0" fontId="35" fillId="0" borderId="21" xfId="0" applyFont="1" applyBorder="1" applyAlignment="1">
      <alignment vertical="center"/>
    </xf>
    <xf numFmtId="0" fontId="35" fillId="0" borderId="25" xfId="0" applyFont="1" applyBorder="1" applyAlignment="1">
      <alignment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0" xfId="0" applyFont="1" applyAlignment="1">
      <alignment vertical="center"/>
    </xf>
    <xf numFmtId="0" fontId="35" fillId="0" borderId="0" xfId="0" applyFont="1" applyBorder="1" applyAlignment="1">
      <alignment horizontal="center" vertical="center"/>
    </xf>
    <xf numFmtId="0" fontId="35" fillId="0" borderId="28" xfId="0" applyFont="1" applyBorder="1" applyAlignment="1">
      <alignment horizontal="center" vertical="center"/>
    </xf>
    <xf numFmtId="0" fontId="5" fillId="0" borderId="21"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29" xfId="2" applyFont="1" applyBorder="1" applyAlignment="1">
      <alignment horizontal="center" vertical="center" wrapText="1"/>
    </xf>
    <xf numFmtId="0" fontId="35" fillId="0" borderId="29" xfId="0" applyFont="1" applyBorder="1" applyAlignment="1">
      <alignment horizontal="distributed" vertical="center"/>
    </xf>
    <xf numFmtId="0" fontId="34" fillId="0" borderId="29" xfId="2" applyFont="1" applyBorder="1" applyAlignment="1">
      <alignment vertical="center"/>
    </xf>
    <xf numFmtId="0" fontId="31" fillId="0" borderId="21" xfId="0" applyFont="1" applyBorder="1" applyAlignment="1">
      <alignment vertical="center"/>
    </xf>
    <xf numFmtId="0" fontId="31" fillId="0" borderId="22" xfId="0" applyFont="1" applyBorder="1" applyAlignment="1">
      <alignment vertical="center"/>
    </xf>
    <xf numFmtId="0" fontId="31" fillId="0" borderId="23" xfId="0" applyFont="1" applyBorder="1" applyAlignment="1">
      <alignment vertical="center"/>
    </xf>
    <xf numFmtId="0" fontId="2" fillId="0" borderId="0" xfId="0" applyFont="1" applyAlignment="1">
      <alignment vertical="top" wrapText="1"/>
    </xf>
    <xf numFmtId="0" fontId="35" fillId="0" borderId="0" xfId="0" applyFont="1" applyAlignment="1">
      <alignment vertical="top" wrapText="1"/>
    </xf>
    <xf numFmtId="0" fontId="35" fillId="0" borderId="34" xfId="0" applyFont="1" applyBorder="1" applyAlignment="1">
      <alignment vertical="center"/>
    </xf>
    <xf numFmtId="0" fontId="31" fillId="0" borderId="35" xfId="0" applyFont="1" applyBorder="1" applyAlignment="1">
      <alignment vertical="center"/>
    </xf>
    <xf numFmtId="0" fontId="31" fillId="0" borderId="37" xfId="0" applyFont="1" applyBorder="1" applyAlignment="1">
      <alignment vertical="center"/>
    </xf>
    <xf numFmtId="0" fontId="31" fillId="0" borderId="41" xfId="0" applyFont="1" applyBorder="1" applyAlignment="1">
      <alignment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6" fillId="0" borderId="25" xfId="2" applyFont="1" applyBorder="1" applyAlignment="1">
      <alignment vertical="center"/>
    </xf>
    <xf numFmtId="0" fontId="31" fillId="0" borderId="0" xfId="0" applyFont="1" applyAlignment="1">
      <alignment vertical="center"/>
    </xf>
    <xf numFmtId="0" fontId="31" fillId="0" borderId="25" xfId="0" applyFont="1" applyBorder="1" applyAlignment="1">
      <alignment vertical="center"/>
    </xf>
    <xf numFmtId="0" fontId="31" fillId="0" borderId="25" xfId="0" applyFont="1" applyBorder="1" applyAlignment="1">
      <alignment horizontal="left" vertical="center" indent="1"/>
    </xf>
    <xf numFmtId="0" fontId="35" fillId="0" borderId="0" xfId="0" applyFont="1" applyAlignment="1">
      <alignment horizontal="center" vertical="center"/>
    </xf>
    <xf numFmtId="0" fontId="35" fillId="0" borderId="88" xfId="0" applyFont="1" applyBorder="1" applyAlignment="1">
      <alignment vertical="center"/>
    </xf>
    <xf numFmtId="0" fontId="35" fillId="0" borderId="36" xfId="0" applyFont="1" applyBorder="1" applyAlignment="1">
      <alignment vertical="center"/>
    </xf>
    <xf numFmtId="0" fontId="35" fillId="0" borderId="0" xfId="0" applyFont="1" applyBorder="1" applyAlignment="1">
      <alignment vertical="center"/>
    </xf>
    <xf numFmtId="0" fontId="34" fillId="0" borderId="0" xfId="2" applyFont="1" applyAlignment="1">
      <alignment vertical="center"/>
    </xf>
    <xf numFmtId="0" fontId="35" fillId="0" borderId="79" xfId="0" applyFont="1" applyBorder="1" applyAlignment="1">
      <alignment vertical="center"/>
    </xf>
    <xf numFmtId="0" fontId="5" fillId="0" borderId="0" xfId="2" applyFont="1" applyBorder="1" applyAlignment="1">
      <alignment vertical="center"/>
    </xf>
    <xf numFmtId="0" fontId="5" fillId="0" borderId="0" xfId="2" applyFont="1" applyBorder="1" applyAlignment="1">
      <alignment vertical="center" wrapText="1"/>
    </xf>
    <xf numFmtId="0" fontId="31" fillId="0" borderId="39" xfId="0" applyFont="1" applyBorder="1" applyAlignment="1">
      <alignment vertical="center"/>
    </xf>
    <xf numFmtId="0" fontId="31" fillId="0" borderId="35" xfId="0" applyFont="1" applyBorder="1" applyAlignment="1">
      <alignment horizontal="center" vertical="center"/>
    </xf>
    <xf numFmtId="0" fontId="31" fillId="0" borderId="37" xfId="0" applyFont="1" applyBorder="1" applyAlignment="1">
      <alignment horizontal="center" vertical="center"/>
    </xf>
    <xf numFmtId="0" fontId="27" fillId="0" borderId="31" xfId="0" applyFont="1" applyBorder="1" applyAlignment="1">
      <alignment vertical="top"/>
    </xf>
    <xf numFmtId="0" fontId="27" fillId="0" borderId="31" xfId="0" applyFont="1" applyBorder="1" applyAlignment="1">
      <alignment horizontal="center" vertical="top"/>
    </xf>
    <xf numFmtId="0" fontId="27" fillId="0" borderId="40" xfId="0" applyFont="1" applyBorder="1" applyAlignment="1">
      <alignment vertical="top"/>
    </xf>
    <xf numFmtId="0" fontId="27" fillId="0" borderId="38" xfId="0" applyFont="1" applyBorder="1" applyAlignment="1">
      <alignment vertical="top"/>
    </xf>
    <xf numFmtId="0" fontId="27" fillId="0" borderId="39" xfId="0" applyFont="1" applyBorder="1" applyAlignment="1">
      <alignment vertical="top"/>
    </xf>
    <xf numFmtId="0" fontId="27" fillId="0" borderId="35" xfId="0" applyFont="1" applyBorder="1" applyAlignment="1">
      <alignment vertical="top"/>
    </xf>
    <xf numFmtId="0" fontId="27" fillId="0" borderId="37" xfId="0" applyFont="1" applyBorder="1" applyAlignment="1">
      <alignment vertical="top"/>
    </xf>
    <xf numFmtId="0" fontId="27" fillId="0" borderId="32" xfId="0" applyFont="1" applyBorder="1" applyAlignment="1">
      <alignment vertical="top"/>
    </xf>
    <xf numFmtId="0" fontId="27" fillId="0" borderId="33" xfId="0" applyFont="1" applyBorder="1" applyAlignment="1">
      <alignment vertical="top"/>
    </xf>
    <xf numFmtId="0" fontId="27" fillId="0" borderId="40" xfId="0" applyFont="1" applyBorder="1" applyAlignment="1">
      <alignment horizontal="center" vertical="top"/>
    </xf>
    <xf numFmtId="0" fontId="27" fillId="0" borderId="41" xfId="0" applyFont="1" applyBorder="1" applyAlignment="1">
      <alignment horizontal="center" vertical="top"/>
    </xf>
    <xf numFmtId="0" fontId="27" fillId="0" borderId="34" xfId="0" applyFont="1" applyBorder="1" applyAlignment="1">
      <alignment horizontal="center" vertical="top"/>
    </xf>
    <xf numFmtId="0" fontId="35" fillId="0" borderId="0" xfId="0" applyFont="1" applyAlignment="1">
      <alignment vertical="top"/>
    </xf>
    <xf numFmtId="0" fontId="35" fillId="0" borderId="34" xfId="0" applyFont="1" applyBorder="1" applyAlignment="1">
      <alignment vertical="top"/>
    </xf>
    <xf numFmtId="0" fontId="27" fillId="0" borderId="91" xfId="0" applyFont="1" applyBorder="1" applyAlignment="1">
      <alignment vertical="top"/>
    </xf>
    <xf numFmtId="0" fontId="35" fillId="0" borderId="0" xfId="0" applyFont="1" applyAlignment="1">
      <alignment horizontal="left" vertical="center"/>
    </xf>
    <xf numFmtId="0" fontId="0" fillId="0" borderId="8" xfId="0" applyBorder="1" applyAlignment="1">
      <alignment horizontal="center" vertical="center"/>
    </xf>
    <xf numFmtId="0" fontId="0" fillId="0" borderId="74" xfId="0" applyBorder="1" applyAlignment="1">
      <alignment horizontal="center" vertical="center"/>
    </xf>
    <xf numFmtId="0" fontId="11" fillId="0" borderId="0" xfId="0" applyFont="1" applyFill="1" applyAlignment="1"/>
    <xf numFmtId="0" fontId="11" fillId="0" borderId="0" xfId="0" applyFont="1" applyFill="1" applyAlignment="1">
      <alignment horizontal="center"/>
    </xf>
    <xf numFmtId="0" fontId="14" fillId="0" borderId="0" xfId="0" applyFont="1" applyFill="1" applyAlignment="1"/>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left" indent="1"/>
    </xf>
    <xf numFmtId="0" fontId="11" fillId="0" borderId="0" xfId="0" applyFont="1" applyFill="1" applyBorder="1" applyAlignment="1">
      <alignment horizontal="left" indent="1"/>
    </xf>
    <xf numFmtId="0" fontId="11" fillId="0" borderId="0" xfId="0" applyFont="1" applyFill="1" applyBorder="1" applyAlignment="1">
      <alignment horizontal="center"/>
    </xf>
    <xf numFmtId="14" fontId="11" fillId="0" borderId="0" xfId="0" applyNumberFormat="1" applyFont="1" applyFill="1" applyBorder="1" applyAlignment="1">
      <alignment horizontal="center"/>
    </xf>
    <xf numFmtId="0" fontId="11" fillId="0" borderId="32" xfId="0" applyFont="1" applyFill="1" applyBorder="1" applyAlignment="1">
      <alignment horizontal="center"/>
    </xf>
    <xf numFmtId="0" fontId="11" fillId="0" borderId="32" xfId="0" applyFont="1" applyFill="1" applyBorder="1" applyAlignment="1"/>
    <xf numFmtId="0" fontId="11" fillId="0" borderId="0" xfId="0" applyFont="1" applyFill="1" applyBorder="1" applyAlignment="1">
      <alignment horizontal="center" vertical="center" wrapText="1"/>
    </xf>
    <xf numFmtId="177" fontId="11" fillId="0" borderId="0" xfId="0" applyNumberFormat="1"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vertical="center"/>
    </xf>
    <xf numFmtId="0" fontId="19" fillId="0" borderId="0" xfId="0" applyFont="1" applyFill="1" applyAlignment="1"/>
    <xf numFmtId="0" fontId="14" fillId="0" borderId="0" xfId="0" applyFont="1" applyFill="1" applyBorder="1" applyAlignment="1">
      <alignment horizontal="center" vertical="center"/>
    </xf>
    <xf numFmtId="0" fontId="14" fillId="0" borderId="44"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22" fillId="0" borderId="0" xfId="0" applyFont="1" applyFill="1" applyAlignment="1">
      <alignment vertical="top"/>
    </xf>
    <xf numFmtId="0" fontId="11" fillId="0" borderId="0" xfId="0" applyFont="1" applyFill="1" applyBorder="1" applyAlignment="1">
      <alignment horizontal="center" vertical="center" shrinkToFit="1"/>
    </xf>
    <xf numFmtId="0" fontId="23" fillId="0" borderId="0" xfId="0" applyFont="1" applyFill="1" applyBorder="1" applyAlignment="1"/>
    <xf numFmtId="0" fontId="23" fillId="0" borderId="0" xfId="0" applyFont="1" applyFill="1" applyAlignment="1"/>
    <xf numFmtId="0" fontId="2" fillId="0" borderId="0" xfId="0" applyFont="1" applyAlignment="1" applyProtection="1">
      <alignment horizontal="left" vertical="center"/>
    </xf>
    <xf numFmtId="0" fontId="0" fillId="0" borderId="0" xfId="0" applyAlignment="1" applyProtection="1">
      <alignment vertical="center"/>
    </xf>
    <xf numFmtId="0" fontId="72" fillId="0" borderId="0" xfId="0" applyFont="1" applyAlignment="1" applyProtection="1">
      <alignment vertical="center"/>
    </xf>
    <xf numFmtId="181" fontId="72" fillId="0" borderId="0" xfId="0" applyNumberFormat="1" applyFont="1" applyAlignment="1" applyProtection="1">
      <alignment vertical="center"/>
    </xf>
    <xf numFmtId="0" fontId="80" fillId="0" borderId="0" xfId="0" applyFont="1" applyBorder="1" applyAlignment="1" applyProtection="1">
      <alignment horizontal="center" vertical="center"/>
    </xf>
    <xf numFmtId="0" fontId="78" fillId="0" borderId="50" xfId="0" applyFont="1" applyBorder="1" applyAlignment="1" applyProtection="1">
      <alignment horizontal="left" vertical="center"/>
    </xf>
    <xf numFmtId="0" fontId="78" fillId="0" borderId="0" xfId="0" applyFont="1" applyBorder="1" applyAlignment="1" applyProtection="1">
      <alignment horizontal="left" vertical="center"/>
    </xf>
    <xf numFmtId="0" fontId="2" fillId="0" borderId="0" xfId="0" applyFont="1" applyBorder="1" applyAlignment="1" applyProtection="1">
      <alignment horizontal="justify" vertical="center"/>
    </xf>
    <xf numFmtId="0" fontId="79" fillId="0" borderId="0" xfId="0" applyFont="1" applyAlignment="1" applyProtection="1">
      <alignment vertical="center"/>
    </xf>
    <xf numFmtId="0" fontId="77" fillId="0" borderId="0" xfId="0" applyFont="1" applyAlignment="1" applyProtection="1">
      <alignment horizontal="justify" vertical="center"/>
    </xf>
    <xf numFmtId="0" fontId="57" fillId="0" borderId="0" xfId="0" applyFont="1" applyBorder="1" applyAlignment="1" applyProtection="1">
      <alignment horizontal="centerContinuous" vertical="center"/>
    </xf>
    <xf numFmtId="0" fontId="78" fillId="0" borderId="49" xfId="0" applyFont="1" applyBorder="1" applyAlignment="1" applyProtection="1">
      <alignment horizontal="left" vertical="center"/>
    </xf>
    <xf numFmtId="0" fontId="78" fillId="0" borderId="1" xfId="0" applyFont="1" applyBorder="1" applyAlignment="1" applyProtection="1">
      <alignment horizontal="left" vertical="center"/>
    </xf>
    <xf numFmtId="0" fontId="57" fillId="0" borderId="45" xfId="0" applyFont="1" applyBorder="1" applyAlignment="1" applyProtection="1">
      <alignment horizontal="centerContinuous" vertical="center"/>
    </xf>
    <xf numFmtId="0" fontId="57" fillId="0" borderId="3" xfId="0" applyFont="1" applyBorder="1" applyAlignment="1" applyProtection="1">
      <alignment horizontal="centerContinuous" vertical="center"/>
    </xf>
    <xf numFmtId="0" fontId="80" fillId="0" borderId="45" xfId="0" applyFont="1" applyBorder="1" applyAlignment="1" applyProtection="1">
      <alignment horizontal="center" vertical="center"/>
    </xf>
    <xf numFmtId="0" fontId="80" fillId="0" borderId="3" xfId="0" applyFont="1" applyBorder="1" applyAlignment="1" applyProtection="1">
      <alignment horizontal="center" vertical="center"/>
    </xf>
    <xf numFmtId="0" fontId="78" fillId="0" borderId="45" xfId="0" applyFont="1" applyBorder="1" applyAlignment="1" applyProtection="1">
      <alignment horizontal="left" vertical="center"/>
    </xf>
    <xf numFmtId="0" fontId="78" fillId="0" borderId="3" xfId="0" applyFont="1" applyBorder="1" applyAlignment="1" applyProtection="1">
      <alignment horizontal="left" vertical="center"/>
    </xf>
    <xf numFmtId="0" fontId="72" fillId="0" borderId="45" xfId="0" applyFont="1" applyBorder="1" applyAlignment="1" applyProtection="1">
      <alignment vertical="center"/>
    </xf>
    <xf numFmtId="0" fontId="78" fillId="0" borderId="3" xfId="0" applyFont="1" applyBorder="1" applyAlignment="1" applyProtection="1">
      <alignment horizontal="justify" vertical="center"/>
    </xf>
    <xf numFmtId="0" fontId="2" fillId="0" borderId="45" xfId="0" applyFont="1" applyBorder="1" applyAlignment="1" applyProtection="1">
      <alignment horizontal="justify" vertical="center"/>
    </xf>
    <xf numFmtId="0" fontId="78" fillId="0" borderId="46" xfId="0" applyFont="1" applyBorder="1" applyAlignment="1" applyProtection="1">
      <alignment horizontal="left" vertical="center"/>
    </xf>
    <xf numFmtId="0" fontId="78" fillId="0" borderId="47" xfId="0" applyFont="1" applyBorder="1" applyAlignment="1" applyProtection="1">
      <alignment horizontal="left" vertical="center"/>
    </xf>
    <xf numFmtId="0" fontId="78" fillId="0" borderId="2" xfId="0" applyFont="1" applyBorder="1" applyAlignment="1" applyProtection="1">
      <alignment horizontal="left" vertical="center"/>
    </xf>
    <xf numFmtId="0" fontId="2" fillId="0" borderId="29" xfId="0" applyFont="1" applyBorder="1" applyAlignment="1" applyProtection="1">
      <alignment horizontal="justify" vertical="center"/>
    </xf>
    <xf numFmtId="0" fontId="78" fillId="0" borderId="29" xfId="0" applyFont="1" applyBorder="1" applyAlignment="1" applyProtection="1">
      <alignment horizontal="left" vertical="center"/>
    </xf>
    <xf numFmtId="0" fontId="2" fillId="0" borderId="0" xfId="0" applyFont="1" applyBorder="1" applyAlignment="1" applyProtection="1">
      <alignment horizontal="distributed" vertical="center"/>
    </xf>
    <xf numFmtId="0" fontId="0" fillId="0" borderId="0" xfId="0" applyBorder="1" applyAlignment="1">
      <alignment horizontal="distributed" vertical="center"/>
    </xf>
    <xf numFmtId="0" fontId="0" fillId="0" borderId="0" xfId="0" applyBorder="1" applyAlignment="1">
      <alignment horizontal="justify" vertical="center"/>
    </xf>
    <xf numFmtId="0" fontId="2" fillId="0" borderId="22" xfId="0" applyFont="1" applyBorder="1" applyAlignment="1" applyProtection="1">
      <alignment horizontal="distributed" vertical="center"/>
    </xf>
    <xf numFmtId="0" fontId="0" fillId="0" borderId="22" xfId="0" applyBorder="1" applyAlignment="1">
      <alignment horizontal="distributed" vertical="center"/>
    </xf>
    <xf numFmtId="0" fontId="2" fillId="0" borderId="22" xfId="0" applyFont="1" applyBorder="1" applyAlignment="1" applyProtection="1">
      <alignment horizontal="justify" vertical="center"/>
    </xf>
    <xf numFmtId="0" fontId="2" fillId="0" borderId="0" xfId="0" applyFont="1" applyBorder="1" applyAlignment="1" applyProtection="1">
      <alignment horizontal="distributed" vertical="center" justifyLastLine="1"/>
    </xf>
    <xf numFmtId="0" fontId="2" fillId="0" borderId="29" xfId="0" applyFont="1" applyBorder="1" applyAlignment="1" applyProtection="1">
      <alignment horizontal="distributed" vertical="center" justifyLastLine="1"/>
    </xf>
    <xf numFmtId="0" fontId="72" fillId="0" borderId="0" xfId="0" applyFont="1" applyBorder="1" applyAlignment="1" applyProtection="1">
      <alignment horizontal="left" vertical="center" indent="1" shrinkToFit="1"/>
    </xf>
    <xf numFmtId="0" fontId="0" fillId="0" borderId="0" xfId="0" applyAlignment="1">
      <alignment horizontal="left" vertical="center" indent="1" shrinkToFit="1"/>
    </xf>
    <xf numFmtId="0" fontId="5" fillId="0" borderId="67" xfId="2" applyFont="1" applyBorder="1" applyAlignment="1">
      <alignment horizontal="left" vertical="center" wrapText="1" indent="2"/>
    </xf>
    <xf numFmtId="0" fontId="5" fillId="0" borderId="0" xfId="2" applyFont="1" applyBorder="1" applyAlignment="1">
      <alignment horizontal="left" vertical="center" indent="1"/>
    </xf>
    <xf numFmtId="0" fontId="35" fillId="0" borderId="44" xfId="0" applyFont="1" applyBorder="1" applyAlignment="1">
      <alignment horizontal="center" vertical="center"/>
    </xf>
    <xf numFmtId="0" fontId="5" fillId="0" borderId="0" xfId="2" applyFont="1" applyBorder="1" applyAlignment="1">
      <alignment horizontal="left" vertical="center" wrapText="1" indent="1"/>
    </xf>
    <xf numFmtId="0" fontId="0" fillId="0" borderId="0" xfId="0" applyAlignment="1">
      <alignment horizontal="left" vertical="center"/>
    </xf>
    <xf numFmtId="0" fontId="35" fillId="0" borderId="54" xfId="0" applyFont="1" applyBorder="1" applyAlignment="1">
      <alignment horizontal="center" vertical="center"/>
    </xf>
    <xf numFmtId="0" fontId="35" fillId="0" borderId="0"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0" fillId="0" borderId="8" xfId="0" applyBorder="1" applyAlignment="1">
      <alignment horizontal="center" vertical="center"/>
    </xf>
    <xf numFmtId="0" fontId="0" fillId="0" borderId="74" xfId="0" applyBorder="1" applyAlignment="1">
      <alignment horizontal="center" vertical="center"/>
    </xf>
    <xf numFmtId="0" fontId="40" fillId="0" borderId="0" xfId="0" applyFont="1" applyBorder="1" applyAlignment="1">
      <alignment horizontal="center" vertical="center"/>
    </xf>
    <xf numFmtId="0" fontId="35" fillId="0" borderId="43" xfId="0" applyFont="1" applyBorder="1" applyAlignment="1">
      <alignment horizontal="left" vertical="center" indent="1"/>
    </xf>
    <xf numFmtId="0" fontId="5" fillId="0" borderId="21" xfId="2" applyFont="1" applyBorder="1" applyAlignment="1">
      <alignment horizontal="right" vertical="center" shrinkToFit="1"/>
    </xf>
    <xf numFmtId="0" fontId="35" fillId="0" borderId="22" xfId="0" applyFont="1" applyBorder="1" applyAlignment="1">
      <alignment vertical="center" shrinkToFit="1"/>
    </xf>
    <xf numFmtId="0" fontId="35" fillId="0" borderId="22" xfId="0" applyFont="1" applyBorder="1" applyAlignment="1">
      <alignment horizontal="right" vertical="center" shrinkToFit="1"/>
    </xf>
    <xf numFmtId="0" fontId="35" fillId="0" borderId="22" xfId="0" applyFont="1" applyBorder="1" applyAlignment="1">
      <alignment horizontal="left" vertical="center" shrinkToFit="1"/>
    </xf>
    <xf numFmtId="0" fontId="35" fillId="0" borderId="0" xfId="0" applyFont="1" applyBorder="1" applyAlignment="1">
      <alignment horizontal="left" vertical="center" indent="1"/>
    </xf>
    <xf numFmtId="0" fontId="35" fillId="0" borderId="22" xfId="0" applyFont="1" applyBorder="1" applyAlignment="1">
      <alignment vertical="center" shrinkToFit="1"/>
    </xf>
    <xf numFmtId="0" fontId="35" fillId="0" borderId="22" xfId="0" applyFont="1" applyBorder="1" applyAlignment="1">
      <alignment horizontal="left" vertical="center" indent="1"/>
    </xf>
    <xf numFmtId="0" fontId="5" fillId="0" borderId="29" xfId="2" applyFont="1" applyBorder="1" applyAlignment="1">
      <alignment horizontal="justify" vertical="center" wrapText="1"/>
    </xf>
    <xf numFmtId="0" fontId="34" fillId="0" borderId="30" xfId="2" applyFont="1" applyBorder="1">
      <alignment vertical="center"/>
    </xf>
    <xf numFmtId="0" fontId="31" fillId="0" borderId="0" xfId="0" applyFont="1" applyAlignment="1">
      <alignment horizontal="right"/>
    </xf>
    <xf numFmtId="0" fontId="54" fillId="0" borderId="0" xfId="0" applyFont="1" applyAlignment="1"/>
    <xf numFmtId="0" fontId="54" fillId="0" borderId="0" xfId="0" applyFont="1" applyBorder="1" applyAlignment="1">
      <alignment horizontal="center" vertical="center"/>
    </xf>
    <xf numFmtId="0" fontId="54" fillId="0" borderId="0" xfId="0" applyFont="1" applyBorder="1" applyAlignment="1"/>
    <xf numFmtId="0" fontId="54" fillId="0" borderId="49" xfId="0" applyFont="1" applyBorder="1" applyAlignment="1"/>
    <xf numFmtId="0" fontId="54" fillId="0" borderId="50" xfId="0" applyFont="1" applyBorder="1" applyAlignment="1"/>
    <xf numFmtId="0" fontId="54" fillId="0" borderId="1" xfId="0" applyFont="1" applyBorder="1" applyAlignment="1"/>
    <xf numFmtId="0" fontId="54" fillId="0" borderId="45" xfId="0" applyFont="1" applyBorder="1" applyAlignment="1"/>
    <xf numFmtId="0" fontId="54" fillId="0" borderId="3" xfId="0" applyFont="1" applyBorder="1" applyAlignment="1"/>
    <xf numFmtId="0" fontId="53" fillId="0" borderId="45" xfId="0" applyFont="1" applyBorder="1" applyAlignment="1">
      <alignment horizontal="center" vertical="center"/>
    </xf>
    <xf numFmtId="0" fontId="53" fillId="0" borderId="0" xfId="0" applyFont="1" applyBorder="1" applyAlignment="1">
      <alignment horizontal="center" vertical="center"/>
    </xf>
    <xf numFmtId="0" fontId="53" fillId="0" borderId="0" xfId="0" applyFont="1" applyAlignment="1">
      <alignment horizontal="center" vertical="center"/>
    </xf>
    <xf numFmtId="0" fontId="53" fillId="0" borderId="3" xfId="0" applyFont="1" applyBorder="1" applyAlignment="1">
      <alignment horizontal="center" vertical="center"/>
    </xf>
    <xf numFmtId="0" fontId="54" fillId="0" borderId="45" xfId="0" applyFont="1" applyBorder="1" applyAlignment="1">
      <alignment horizontal="center" vertical="center"/>
    </xf>
    <xf numFmtId="0" fontId="54" fillId="0" borderId="0" xfId="0" applyFont="1" applyAlignment="1">
      <alignment horizontal="center" vertical="center"/>
    </xf>
    <xf numFmtId="0" fontId="54" fillId="0" borderId="3" xfId="0" applyFont="1" applyBorder="1" applyAlignment="1">
      <alignment horizontal="center" vertical="center"/>
    </xf>
    <xf numFmtId="0" fontId="35" fillId="0" borderId="0" xfId="0" applyFont="1" applyAlignment="1"/>
    <xf numFmtId="0" fontId="54" fillId="0" borderId="0" xfId="0" applyFont="1" applyBorder="1" applyAlignment="1"/>
    <xf numFmtId="0" fontId="54" fillId="0" borderId="0" xfId="0" applyFont="1" applyAlignment="1"/>
    <xf numFmtId="0" fontId="54" fillId="0" borderId="0" xfId="0" applyFont="1" applyBorder="1" applyAlignment="1">
      <alignment horizontal="left" indent="1" shrinkToFit="1"/>
    </xf>
    <xf numFmtId="0" fontId="54" fillId="0" borderId="3" xfId="0" applyFont="1" applyBorder="1" applyAlignment="1">
      <alignment horizontal="left" indent="1" shrinkToFit="1"/>
    </xf>
    <xf numFmtId="0" fontId="54" fillId="0" borderId="0" xfId="0" applyFont="1" applyBorder="1" applyAlignment="1">
      <alignment horizontal="center"/>
    </xf>
    <xf numFmtId="0" fontId="60" fillId="0" borderId="45"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Alignment="1">
      <alignment horizontal="center" vertical="center"/>
    </xf>
    <xf numFmtId="0" fontId="60" fillId="0" borderId="3" xfId="0" applyFont="1" applyBorder="1" applyAlignment="1">
      <alignment horizontal="center" vertical="center"/>
    </xf>
    <xf numFmtId="0" fontId="54" fillId="0" borderId="0" xfId="0" applyFont="1" applyBorder="1" applyAlignment="1">
      <alignment horizontal="center" vertical="center"/>
    </xf>
    <xf numFmtId="0" fontId="60" fillId="0" borderId="0" xfId="0" applyFont="1" applyBorder="1" applyAlignment="1">
      <alignment horizontal="left" vertical="center"/>
    </xf>
    <xf numFmtId="193" fontId="60" fillId="0" borderId="0" xfId="0" applyNumberFormat="1" applyFont="1" applyBorder="1" applyAlignment="1">
      <alignment horizontal="left" vertical="center"/>
    </xf>
    <xf numFmtId="178" fontId="60" fillId="0" borderId="0" xfId="0" applyNumberFormat="1" applyFont="1" applyBorder="1" applyAlignment="1">
      <alignment horizontal="left" vertical="center"/>
    </xf>
    <xf numFmtId="58" fontId="60" fillId="0" borderId="0" xfId="0" applyNumberFormat="1" applyFont="1" applyBorder="1" applyAlignment="1">
      <alignment horizontal="left" vertical="center"/>
    </xf>
    <xf numFmtId="0" fontId="54" fillId="0" borderId="46" xfId="0" applyFont="1" applyBorder="1" applyAlignment="1"/>
    <xf numFmtId="0" fontId="54" fillId="0" borderId="47" xfId="0" applyFont="1" applyBorder="1" applyAlignment="1"/>
    <xf numFmtId="0" fontId="54" fillId="0" borderId="2" xfId="0" applyFont="1" applyBorder="1" applyAlignment="1"/>
    <xf numFmtId="0" fontId="34" fillId="0" borderId="0" xfId="6" applyFont="1" applyAlignment="1">
      <alignment horizontal="left" vertical="center"/>
    </xf>
    <xf numFmtId="0" fontId="82" fillId="0" borderId="0" xfId="6" applyFont="1" applyAlignment="1">
      <alignment horizontal="centerContinuous" vertical="center"/>
    </xf>
    <xf numFmtId="0" fontId="34" fillId="0" borderId="0" xfId="6" applyFont="1" applyAlignment="1">
      <alignment horizontal="centerContinuous" vertical="center"/>
    </xf>
    <xf numFmtId="0" fontId="82" fillId="0" borderId="0" xfId="6" applyFont="1" applyAlignment="1">
      <alignment horizontal="left" vertical="center"/>
    </xf>
    <xf numFmtId="188" fontId="34" fillId="0" borderId="0" xfId="6" applyNumberFormat="1" applyFont="1" applyAlignment="1">
      <alignment horizontal="left" vertical="center"/>
    </xf>
    <xf numFmtId="0" fontId="35" fillId="0" borderId="0" xfId="0" applyFont="1" applyFill="1" applyAlignment="1">
      <alignment horizontal="left" vertical="center"/>
    </xf>
    <xf numFmtId="0" fontId="34" fillId="0" borderId="0" xfId="6" applyFont="1" applyBorder="1" applyAlignment="1">
      <alignment horizontal="distributed" vertical="center"/>
    </xf>
    <xf numFmtId="0" fontId="34" fillId="0" borderId="0" xfId="6" applyFont="1" applyAlignment="1">
      <alignment horizontal="distributed" vertical="center"/>
    </xf>
    <xf numFmtId="0" fontId="34" fillId="0" borderId="0" xfId="6" applyFont="1" applyFill="1" applyAlignment="1">
      <alignment horizontal="left" vertical="center"/>
    </xf>
    <xf numFmtId="0" fontId="34" fillId="0" borderId="0" xfId="6" applyFont="1" applyAlignment="1">
      <alignment horizontal="right" vertical="center"/>
    </xf>
    <xf numFmtId="0" fontId="34" fillId="0" borderId="0" xfId="6" applyFont="1" applyBorder="1" applyAlignment="1">
      <alignment horizontal="left" vertical="center"/>
    </xf>
    <xf numFmtId="0" fontId="34" fillId="0" borderId="0" xfId="6" applyFont="1" applyAlignment="1">
      <alignment horizontal="left" vertical="center"/>
    </xf>
    <xf numFmtId="14" fontId="34" fillId="0" borderId="0" xfId="6" applyNumberFormat="1" applyFont="1" applyAlignment="1">
      <alignment horizontal="left" vertical="center"/>
    </xf>
    <xf numFmtId="0" fontId="81" fillId="0" borderId="45" xfId="0" applyFont="1" applyBorder="1" applyAlignment="1">
      <alignment horizontal="center" vertical="center"/>
    </xf>
    <xf numFmtId="0" fontId="81" fillId="0" borderId="0" xfId="0" applyFont="1" applyBorder="1" applyAlignment="1">
      <alignment horizontal="center" vertical="center"/>
    </xf>
    <xf numFmtId="0" fontId="81" fillId="0" borderId="3" xfId="0" applyFont="1" applyBorder="1" applyAlignment="1">
      <alignment horizontal="center" vertical="center"/>
    </xf>
    <xf numFmtId="0" fontId="54" fillId="0" borderId="0" xfId="0" applyFont="1" applyBorder="1" applyAlignment="1">
      <alignment horizontal="left" indent="1"/>
    </xf>
    <xf numFmtId="0" fontId="60" fillId="0" borderId="45" xfId="0" applyFont="1" applyBorder="1" applyAlignment="1">
      <alignment vertical="center" wrapText="1"/>
    </xf>
    <xf numFmtId="0" fontId="60" fillId="0" borderId="0" xfId="0" applyFont="1" applyBorder="1" applyAlignment="1">
      <alignment vertical="center"/>
    </xf>
    <xf numFmtId="0" fontId="60" fillId="0" borderId="0" xfId="0" applyFont="1" applyAlignment="1">
      <alignment vertical="center"/>
    </xf>
    <xf numFmtId="0" fontId="60" fillId="0" borderId="3" xfId="0" applyFont="1" applyBorder="1" applyAlignment="1">
      <alignment vertical="center"/>
    </xf>
    <xf numFmtId="49" fontId="60" fillId="0" borderId="0" xfId="0" applyNumberFormat="1" applyFont="1" applyAlignment="1">
      <alignment horizontal="right" vertical="center"/>
    </xf>
    <xf numFmtId="0" fontId="60" fillId="0" borderId="0" xfId="5" applyFont="1" applyBorder="1" applyAlignment="1">
      <alignment horizontal="distributed" vertical="center"/>
    </xf>
    <xf numFmtId="0" fontId="54" fillId="0" borderId="0" xfId="0" applyFont="1" applyAlignment="1">
      <alignment horizontal="right" vertical="center"/>
    </xf>
    <xf numFmtId="192" fontId="54" fillId="0" borderId="0" xfId="0" applyNumberFormat="1" applyFont="1" applyBorder="1" applyAlignment="1">
      <alignment horizontal="center" vertical="center"/>
    </xf>
    <xf numFmtId="0" fontId="54" fillId="0" borderId="0" xfId="0" applyFont="1" applyBorder="1" applyAlignment="1">
      <alignment horizontal="left" vertical="center"/>
    </xf>
    <xf numFmtId="0" fontId="83" fillId="0" borderId="0" xfId="0" applyFont="1" applyAlignment="1">
      <alignment horizontal="distributed" vertical="center" indent="1"/>
    </xf>
    <xf numFmtId="0" fontId="0" fillId="0" borderId="73" xfId="0" applyBorder="1" applyAlignment="1">
      <alignment horizontal="right" vertical="center"/>
    </xf>
    <xf numFmtId="0" fontId="0" fillId="0" borderId="54" xfId="0" applyBorder="1" applyAlignment="1">
      <alignment horizontal="right" vertical="center"/>
    </xf>
    <xf numFmtId="0" fontId="0" fillId="0" borderId="90" xfId="0" applyBorder="1">
      <alignment vertical="center"/>
    </xf>
    <xf numFmtId="0" fontId="0" fillId="0" borderId="92" xfId="0" applyBorder="1">
      <alignment vertical="center"/>
    </xf>
    <xf numFmtId="0" fontId="0" fillId="0" borderId="32" xfId="0" applyBorder="1">
      <alignment vertical="center"/>
    </xf>
    <xf numFmtId="0" fontId="0" fillId="0" borderId="93" xfId="0" applyBorder="1">
      <alignment vertical="center"/>
    </xf>
    <xf numFmtId="196" fontId="0" fillId="0" borderId="52" xfId="0" applyNumberFormat="1" applyBorder="1" applyAlignment="1">
      <alignment horizontal="left" vertical="center"/>
    </xf>
    <xf numFmtId="0" fontId="82" fillId="0" borderId="0" xfId="0" applyFont="1" applyBorder="1" applyAlignment="1">
      <alignment horizontal="center"/>
    </xf>
    <xf numFmtId="0" fontId="82" fillId="0" borderId="0" xfId="0" applyFont="1" applyAlignment="1">
      <alignment horizontal="center"/>
    </xf>
    <xf numFmtId="0" fontId="60" fillId="0" borderId="0" xfId="0" applyFont="1" applyBorder="1" applyAlignment="1">
      <alignment horizontal="right" vertical="center"/>
    </xf>
    <xf numFmtId="0" fontId="82" fillId="0" borderId="0" xfId="0" applyFont="1" applyAlignment="1">
      <alignment horizontal="center" vertical="top"/>
    </xf>
    <xf numFmtId="0" fontId="54" fillId="0" borderId="0" xfId="0" applyFont="1" applyBorder="1" applyAlignment="1">
      <alignment horizontal="centerContinuous"/>
    </xf>
    <xf numFmtId="0" fontId="60" fillId="0" borderId="0" xfId="0" applyFont="1" applyBorder="1" applyAlignment="1">
      <alignment horizontal="centerContinuous" vertical="center"/>
    </xf>
    <xf numFmtId="0" fontId="54" fillId="0" borderId="0" xfId="0" applyFont="1" applyAlignment="1">
      <alignment horizontal="centerContinuous" vertical="center"/>
    </xf>
    <xf numFmtId="0" fontId="82" fillId="0" borderId="0" xfId="0" applyFont="1" applyAlignment="1">
      <alignment horizontal="centerContinuous"/>
    </xf>
    <xf numFmtId="0" fontId="54" fillId="0" borderId="3" xfId="0" applyFont="1" applyBorder="1" applyAlignment="1">
      <alignment horizontal="centerContinuous"/>
    </xf>
    <xf numFmtId="0" fontId="84" fillId="0" borderId="45" xfId="0" applyFont="1" applyBorder="1" applyAlignment="1">
      <alignment horizontal="centerContinuous" vertical="center"/>
    </xf>
    <xf numFmtId="0" fontId="60" fillId="0" borderId="0" xfId="0" applyFont="1" applyAlignment="1">
      <alignment horizontal="left" vertical="center"/>
    </xf>
    <xf numFmtId="188" fontId="60" fillId="0" borderId="0" xfId="0" applyNumberFormat="1" applyFont="1" applyAlignment="1">
      <alignment horizontal="right" vertical="center"/>
    </xf>
    <xf numFmtId="0" fontId="54" fillId="0" borderId="0" xfId="0" applyNumberFormat="1" applyFont="1" applyAlignment="1">
      <alignment horizontal="left" vertical="center"/>
    </xf>
    <xf numFmtId="0" fontId="60" fillId="0" borderId="0" xfId="0" applyNumberFormat="1" applyFont="1" applyBorder="1" applyAlignment="1">
      <alignment horizontal="left" vertical="center"/>
    </xf>
    <xf numFmtId="195" fontId="60" fillId="0" borderId="0" xfId="0" applyNumberFormat="1" applyFont="1" applyBorder="1" applyAlignment="1">
      <alignment horizontal="left" vertical="center"/>
    </xf>
    <xf numFmtId="0" fontId="0" fillId="0" borderId="0" xfId="0" applyAlignment="1">
      <alignment horizontal="distributed" vertical="center"/>
    </xf>
    <xf numFmtId="0" fontId="83" fillId="0" borderId="0" xfId="0" applyFont="1" applyAlignment="1">
      <alignment horizontal="distributed" vertical="center"/>
    </xf>
    <xf numFmtId="0" fontId="54" fillId="0" borderId="0" xfId="0" applyFont="1" applyAlignment="1">
      <alignment horizontal="left" indent="1"/>
    </xf>
    <xf numFmtId="178" fontId="60" fillId="0" borderId="0" xfId="0" applyNumberFormat="1" applyFont="1" applyBorder="1" applyAlignment="1">
      <alignment horizontal="distributed" vertical="center"/>
    </xf>
    <xf numFmtId="0" fontId="60" fillId="0" borderId="0" xfId="0" applyFont="1" applyBorder="1" applyAlignment="1">
      <alignment horizontal="left" indent="1"/>
    </xf>
    <xf numFmtId="0" fontId="35" fillId="0" borderId="0" xfId="0" applyFont="1" applyAlignment="1">
      <alignment horizontal="left" indent="1" shrinkToFit="1"/>
    </xf>
    <xf numFmtId="14" fontId="54" fillId="0" borderId="0" xfId="0" applyNumberFormat="1" applyFont="1" applyBorder="1" applyAlignment="1">
      <alignment horizontal="left" indent="1" shrinkToFit="1"/>
    </xf>
    <xf numFmtId="0" fontId="35" fillId="0" borderId="3" xfId="0" applyFont="1" applyBorder="1" applyAlignment="1">
      <alignment horizontal="left" indent="1" shrinkToFit="1"/>
    </xf>
    <xf numFmtId="0" fontId="54" fillId="0" borderId="0" xfId="0" applyNumberFormat="1" applyFont="1" applyBorder="1" applyAlignment="1">
      <alignment horizontal="center" shrinkToFit="1"/>
    </xf>
    <xf numFmtId="0" fontId="54" fillId="0" borderId="0" xfId="0" applyNumberFormat="1" applyFont="1" applyAlignment="1">
      <alignment horizontal="center" shrinkToFit="1"/>
    </xf>
    <xf numFmtId="181" fontId="0" fillId="0" borderId="31" xfId="0" applyNumberFormat="1" applyBorder="1" applyAlignment="1">
      <alignment horizontal="center" vertical="center"/>
    </xf>
    <xf numFmtId="0" fontId="0" fillId="0" borderId="31" xfId="0" applyBorder="1" applyAlignment="1">
      <alignment horizontal="left" vertical="center" indent="1"/>
    </xf>
    <xf numFmtId="181" fontId="0" fillId="0" borderId="74" xfId="0" applyNumberFormat="1" applyBorder="1" applyAlignment="1">
      <alignment horizontal="center" vertical="center"/>
    </xf>
    <xf numFmtId="181" fontId="0" fillId="0" borderId="55" xfId="0" applyNumberFormat="1" applyBorder="1" applyAlignment="1">
      <alignment horizontal="center" vertical="center"/>
    </xf>
    <xf numFmtId="197" fontId="60" fillId="0" borderId="0" xfId="0" applyNumberFormat="1" applyFont="1" applyAlignment="1">
      <alignment horizontal="right" vertical="center"/>
    </xf>
    <xf numFmtId="0" fontId="85" fillId="0" borderId="0" xfId="0" applyFont="1" applyAlignment="1">
      <alignment vertical="center"/>
    </xf>
    <xf numFmtId="0" fontId="86" fillId="0" borderId="0" xfId="0" applyFont="1" applyAlignment="1"/>
    <xf numFmtId="0" fontId="86" fillId="0" borderId="0" xfId="0" applyNumberFormat="1" applyFont="1" applyAlignment="1"/>
    <xf numFmtId="0" fontId="34" fillId="0" borderId="0" xfId="0" applyFont="1" applyFill="1" applyAlignment="1">
      <alignment vertical="center"/>
    </xf>
    <xf numFmtId="0" fontId="34" fillId="0" borderId="0" xfId="0" applyFont="1" applyFill="1" applyBorder="1" applyAlignment="1">
      <alignment vertical="center"/>
    </xf>
    <xf numFmtId="0" fontId="34" fillId="0" borderId="0" xfId="0" applyFont="1" applyFill="1" applyAlignment="1"/>
    <xf numFmtId="0" fontId="34" fillId="0" borderId="0" xfId="0" applyFont="1" applyFill="1" applyBorder="1" applyAlignment="1"/>
    <xf numFmtId="0" fontId="60" fillId="0" borderId="0" xfId="0" applyFont="1" applyFill="1" applyBorder="1" applyAlignment="1"/>
    <xf numFmtId="0" fontId="81" fillId="0" borderId="0" xfId="0" applyFont="1" applyBorder="1" applyAlignment="1"/>
    <xf numFmtId="182" fontId="54" fillId="0" borderId="0" xfId="0" applyNumberFormat="1" applyFont="1" applyBorder="1" applyAlignment="1">
      <alignment horizontal="center" vertical="center"/>
    </xf>
    <xf numFmtId="0" fontId="54" fillId="0" borderId="0" xfId="0" applyFont="1" applyBorder="1" applyAlignment="1">
      <alignment horizontal="center" vertical="center" wrapText="1"/>
    </xf>
    <xf numFmtId="0" fontId="82"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178" fontId="54" fillId="0" borderId="0" xfId="0" applyNumberFormat="1" applyFont="1" applyBorder="1" applyAlignment="1">
      <alignment horizontal="center" vertical="center"/>
    </xf>
    <xf numFmtId="0" fontId="54" fillId="0" borderId="0" xfId="0" applyNumberFormat="1" applyFont="1" applyBorder="1" applyAlignment="1">
      <alignment horizontal="left" shrinkToFit="1"/>
    </xf>
    <xf numFmtId="0" fontId="54" fillId="0" borderId="3" xfId="0" applyNumberFormat="1" applyFont="1" applyBorder="1" applyAlignment="1">
      <alignment horizontal="left" shrinkToFit="1"/>
    </xf>
    <xf numFmtId="0" fontId="54" fillId="0" borderId="0" xfId="0" applyFont="1" applyBorder="1" applyAlignment="1">
      <alignment horizontal="left" vertical="center" wrapText="1" shrinkToFit="1"/>
    </xf>
    <xf numFmtId="178" fontId="54" fillId="0" borderId="0" xfId="0" applyNumberFormat="1" applyFont="1" applyBorder="1" applyAlignment="1">
      <alignment horizontal="left" vertical="center"/>
    </xf>
    <xf numFmtId="198" fontId="54" fillId="0" borderId="0" xfId="0" applyNumberFormat="1" applyFont="1" applyBorder="1" applyAlignment="1">
      <alignment horizontal="left" vertical="center" wrapText="1"/>
    </xf>
    <xf numFmtId="0" fontId="54" fillId="0" borderId="0" xfId="0" applyFont="1" applyBorder="1" applyAlignment="1">
      <alignment horizontal="center" vertical="center" textRotation="255"/>
    </xf>
    <xf numFmtId="0" fontId="35" fillId="0" borderId="0" xfId="0" applyFont="1" applyBorder="1" applyAlignment="1"/>
    <xf numFmtId="200" fontId="54" fillId="0" borderId="0" xfId="0" applyNumberFormat="1" applyFont="1" applyBorder="1" applyAlignment="1">
      <alignment horizontal="center" vertical="center"/>
    </xf>
    <xf numFmtId="0" fontId="54" fillId="0" borderId="22" xfId="0" applyFont="1" applyBorder="1" applyAlignment="1"/>
    <xf numFmtId="0" fontId="54" fillId="0" borderId="191" xfId="0" applyFont="1" applyBorder="1" applyAlignment="1"/>
    <xf numFmtId="0" fontId="54" fillId="0" borderId="188" xfId="0" applyFont="1" applyBorder="1" applyAlignment="1"/>
    <xf numFmtId="0" fontId="54" fillId="0" borderId="29" xfId="0" applyFont="1" applyBorder="1" applyAlignment="1"/>
    <xf numFmtId="0" fontId="54" fillId="0" borderId="189" xfId="0" applyFont="1" applyBorder="1" applyAlignment="1"/>
    <xf numFmtId="0" fontId="54" fillId="0" borderId="25" xfId="0" applyFont="1" applyBorder="1" applyAlignment="1"/>
    <xf numFmtId="0" fontId="54" fillId="0" borderId="192" xfId="0" applyFont="1" applyBorder="1" applyAlignment="1"/>
    <xf numFmtId="0" fontId="54" fillId="0" borderId="0" xfId="0" applyFont="1" applyBorder="1" applyAlignment="1">
      <alignment vertical="center"/>
    </xf>
    <xf numFmtId="0" fontId="54" fillId="0" borderId="0" xfId="0" applyFont="1" applyBorder="1" applyAlignment="1">
      <alignment horizontal="right" vertical="center"/>
    </xf>
    <xf numFmtId="0" fontId="0" fillId="0" borderId="0" xfId="0" applyAlignment="1">
      <alignment horizontal="left" vertical="center" shrinkToFit="1"/>
    </xf>
    <xf numFmtId="0" fontId="54" fillId="0" borderId="3" xfId="0" applyFont="1" applyBorder="1" applyAlignment="1">
      <alignment horizontal="left" vertical="center" indent="1" shrinkToFit="1"/>
    </xf>
    <xf numFmtId="0" fontId="60" fillId="0" borderId="0" xfId="0" applyNumberFormat="1" applyFont="1" applyBorder="1" applyAlignment="1">
      <alignment horizontal="center" shrinkToFit="1"/>
    </xf>
    <xf numFmtId="0" fontId="54" fillId="0" borderId="0" xfId="0" applyNumberFormat="1" applyFont="1" applyBorder="1" applyAlignment="1">
      <alignment horizontal="left" vertical="center"/>
    </xf>
    <xf numFmtId="0" fontId="54" fillId="0" borderId="42" xfId="0" applyFont="1" applyBorder="1" applyAlignment="1">
      <alignment horizontal="center" vertical="center"/>
    </xf>
    <xf numFmtId="198" fontId="54" fillId="0" borderId="0" xfId="0" applyNumberFormat="1" applyFont="1" applyBorder="1" applyAlignment="1">
      <alignment horizontal="left" vertical="center"/>
    </xf>
    <xf numFmtId="199" fontId="54" fillId="0" borderId="0" xfId="0" applyNumberFormat="1" applyFont="1" applyBorder="1" applyAlignment="1">
      <alignment horizontal="center" vertical="center"/>
    </xf>
    <xf numFmtId="0" fontId="0" fillId="0" borderId="48" xfId="0" applyBorder="1" applyAlignment="1">
      <alignment vertical="center"/>
    </xf>
    <xf numFmtId="0" fontId="82" fillId="0" borderId="29" xfId="0" applyNumberFormat="1" applyFont="1" applyBorder="1" applyAlignment="1">
      <alignment horizontal="center" vertical="center"/>
    </xf>
    <xf numFmtId="0" fontId="34" fillId="0" borderId="29" xfId="0" applyNumberFormat="1" applyFont="1" applyBorder="1" applyAlignment="1">
      <alignment horizontal="center" vertical="center"/>
    </xf>
    <xf numFmtId="0" fontId="35" fillId="0" borderId="194" xfId="0" applyFont="1" applyBorder="1" applyAlignment="1">
      <alignment horizontal="left" vertical="center" indent="1"/>
    </xf>
    <xf numFmtId="178" fontId="54" fillId="0" borderId="22" xfId="0" applyNumberFormat="1" applyFont="1" applyBorder="1" applyAlignment="1">
      <alignment horizontal="left" vertical="center"/>
    </xf>
    <xf numFmtId="178" fontId="54" fillId="0" borderId="29" xfId="0" applyNumberFormat="1" applyFont="1" applyBorder="1" applyAlignment="1">
      <alignment horizontal="left" vertical="center"/>
    </xf>
    <xf numFmtId="205" fontId="35" fillId="0" borderId="29" xfId="0" applyNumberFormat="1" applyFont="1" applyBorder="1" applyAlignment="1">
      <alignment horizontal="right" vertical="center"/>
    </xf>
    <xf numFmtId="0" fontId="54" fillId="0" borderId="0" xfId="0" applyFont="1" applyAlignment="1">
      <alignment horizontal="right"/>
    </xf>
    <xf numFmtId="178" fontId="54" fillId="0" borderId="48" xfId="0" applyNumberFormat="1" applyFont="1" applyBorder="1" applyAlignment="1">
      <alignment horizontal="left" vertical="center"/>
    </xf>
    <xf numFmtId="0" fontId="54" fillId="0" borderId="42" xfId="0" applyFont="1" applyBorder="1" applyAlignment="1"/>
    <xf numFmtId="205" fontId="35" fillId="0" borderId="43" xfId="0" applyNumberFormat="1" applyFont="1" applyBorder="1" applyAlignment="1">
      <alignment horizontal="right" vertical="center"/>
    </xf>
    <xf numFmtId="0" fontId="54" fillId="0" borderId="43" xfId="0" applyFont="1" applyBorder="1" applyAlignment="1"/>
    <xf numFmtId="0" fontId="54" fillId="0" borderId="194" xfId="0" applyFont="1" applyBorder="1" applyAlignment="1"/>
    <xf numFmtId="0" fontId="5" fillId="0" borderId="51" xfId="2" applyFont="1" applyBorder="1" applyAlignment="1">
      <alignment horizontal="right" vertical="center" wrapText="1"/>
    </xf>
    <xf numFmtId="0" fontId="10" fillId="0" borderId="0" xfId="1">
      <alignment vertical="center"/>
    </xf>
    <xf numFmtId="0" fontId="10" fillId="0" borderId="0" xfId="1" applyFill="1" applyAlignment="1">
      <alignment horizontal="left" vertical="center" indent="1"/>
    </xf>
    <xf numFmtId="0" fontId="10" fillId="0" borderId="0" xfId="1" applyFill="1">
      <alignment vertical="center"/>
    </xf>
    <xf numFmtId="0" fontId="68" fillId="0" borderId="0" xfId="4" applyFont="1" applyAlignment="1">
      <alignment vertical="center"/>
    </xf>
    <xf numFmtId="0" fontId="68" fillId="0" borderId="0" xfId="4" applyFont="1" applyAlignment="1">
      <alignment horizontal="left" vertical="center"/>
    </xf>
    <xf numFmtId="0" fontId="68" fillId="0" borderId="0" xfId="4" applyFont="1" applyBorder="1" applyAlignment="1">
      <alignment horizontal="left" vertical="center"/>
    </xf>
    <xf numFmtId="0" fontId="68" fillId="0" borderId="0" xfId="4" applyFont="1">
      <alignment vertical="center"/>
    </xf>
    <xf numFmtId="0" fontId="10" fillId="0" borderId="0" xfId="1" applyAlignment="1">
      <alignment horizontal="left" vertical="center"/>
    </xf>
    <xf numFmtId="0" fontId="10" fillId="0" borderId="0" xfId="1" applyAlignment="1">
      <alignment vertical="center"/>
    </xf>
    <xf numFmtId="0" fontId="6" fillId="0" borderId="0" xfId="0" applyFont="1" applyAlignment="1">
      <alignment horizontal="centerContinuous" vertical="center"/>
    </xf>
    <xf numFmtId="0" fontId="87" fillId="0" borderId="0" xfId="0" applyFont="1" applyAlignment="1">
      <alignment horizontal="center" vertical="center"/>
    </xf>
    <xf numFmtId="0" fontId="40" fillId="0" borderId="0" xfId="0" applyFont="1" applyAlignment="1">
      <alignment horizontal="right" vertical="center"/>
    </xf>
    <xf numFmtId="0" fontId="36" fillId="0" borderId="73" xfId="0" applyFont="1" applyBorder="1" applyAlignment="1">
      <alignment horizontal="center" vertical="center"/>
    </xf>
    <xf numFmtId="181" fontId="36" fillId="0" borderId="8" xfId="0" applyNumberFormat="1" applyFont="1" applyBorder="1" applyAlignment="1" applyProtection="1">
      <alignment horizontal="center" vertical="center" shrinkToFit="1"/>
      <protection locked="0"/>
    </xf>
    <xf numFmtId="189" fontId="36" fillId="0" borderId="8" xfId="0" applyNumberFormat="1"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protection locked="0"/>
    </xf>
    <xf numFmtId="0" fontId="36" fillId="0" borderId="54" xfId="0" applyFont="1" applyBorder="1" applyAlignment="1">
      <alignment horizontal="center" vertical="center"/>
    </xf>
    <xf numFmtId="181" fontId="36" fillId="0" borderId="57" xfId="0" applyNumberFormat="1" applyFont="1" applyBorder="1" applyAlignment="1" applyProtection="1">
      <alignment horizontal="center" vertical="center" shrinkToFit="1"/>
      <protection locked="0"/>
    </xf>
    <xf numFmtId="189" fontId="36" fillId="0" borderId="57" xfId="0" applyNumberFormat="1" applyFont="1" applyBorder="1" applyAlignment="1" applyProtection="1">
      <alignment horizontal="center" vertical="center" shrinkToFit="1"/>
      <protection locked="0"/>
    </xf>
    <xf numFmtId="0" fontId="36" fillId="0" borderId="57" xfId="0" applyFont="1" applyBorder="1" applyAlignment="1" applyProtection="1">
      <alignment horizontal="center" vertical="center"/>
      <protection locked="0"/>
    </xf>
    <xf numFmtId="0" fontId="40"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90" fillId="0" borderId="0" xfId="0" applyFont="1" applyAlignment="1">
      <alignment horizontal="left" vertical="center"/>
    </xf>
    <xf numFmtId="0" fontId="37" fillId="0" borderId="0" xfId="0" applyFont="1" applyAlignment="1">
      <alignment horizontal="right" vertical="center"/>
    </xf>
    <xf numFmtId="0" fontId="34" fillId="0" borderId="0" xfId="0" applyFont="1" applyAlignment="1">
      <alignment horizontal="left" vertical="center" indent="1"/>
    </xf>
    <xf numFmtId="0" fontId="40" fillId="0" borderId="0" xfId="0" applyFont="1" applyAlignment="1">
      <alignment horizontal="left" vertical="center"/>
    </xf>
    <xf numFmtId="0" fontId="36" fillId="0" borderId="8" xfId="0" applyFont="1" applyBorder="1" applyAlignment="1" applyProtection="1">
      <alignment horizontal="center" vertical="center" shrinkToFit="1"/>
      <protection locked="0"/>
    </xf>
    <xf numFmtId="0" fontId="36" fillId="0" borderId="57" xfId="0" applyFont="1" applyBorder="1" applyAlignment="1" applyProtection="1">
      <alignment horizontal="center" vertical="center" shrinkToFit="1"/>
      <protection locked="0"/>
    </xf>
    <xf numFmtId="0" fontId="36" fillId="0" borderId="0" xfId="0" applyFont="1" applyBorder="1" applyAlignment="1">
      <alignment horizontal="center" vertical="center"/>
    </xf>
    <xf numFmtId="181" fontId="36" fillId="0" borderId="0" xfId="0" applyNumberFormat="1" applyFont="1" applyBorder="1" applyAlignment="1" applyProtection="1">
      <alignment horizontal="center" vertical="center" shrinkToFit="1"/>
      <protection locked="0"/>
    </xf>
    <xf numFmtId="189" fontId="36" fillId="0" borderId="0" xfId="0" applyNumberFormat="1"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89" fillId="0" borderId="0" xfId="0" applyFont="1" applyBorder="1" applyAlignment="1" applyProtection="1">
      <alignment horizontal="center" vertical="center" shrinkToFit="1"/>
      <protection locked="0"/>
    </xf>
    <xf numFmtId="0" fontId="36" fillId="0" borderId="0" xfId="0" applyFont="1" applyBorder="1" applyAlignment="1">
      <alignment horizontal="center" vertical="center" shrinkToFit="1"/>
    </xf>
    <xf numFmtId="0" fontId="89" fillId="0" borderId="0" xfId="0" applyFont="1" applyBorder="1" applyAlignment="1">
      <alignment horizontal="center" vertical="center" shrinkToFit="1"/>
    </xf>
    <xf numFmtId="191" fontId="36" fillId="0" borderId="0" xfId="0" applyNumberFormat="1" applyFont="1" applyBorder="1" applyAlignment="1">
      <alignment horizontal="center" vertical="center" shrinkToFit="1"/>
    </xf>
    <xf numFmtId="191" fontId="89" fillId="0" borderId="0" xfId="0" applyNumberFormat="1" applyFont="1" applyBorder="1" applyAlignment="1">
      <alignment horizontal="center" vertical="center" shrinkToFit="1"/>
    </xf>
    <xf numFmtId="191" fontId="36" fillId="0" borderId="0" xfId="0" applyNumberFormat="1" applyFont="1" applyBorder="1" applyAlignment="1" applyProtection="1">
      <alignment horizontal="center" vertical="center" shrinkToFit="1"/>
      <protection locked="0"/>
    </xf>
    <xf numFmtId="191" fontId="89" fillId="0" borderId="0" xfId="0" applyNumberFormat="1" applyFont="1" applyBorder="1" applyAlignment="1" applyProtection="1">
      <alignment horizontal="center" vertical="center" shrinkToFit="1"/>
      <protection locked="0"/>
    </xf>
    <xf numFmtId="0" fontId="36" fillId="0" borderId="0" xfId="0" applyFont="1" applyBorder="1" applyAlignment="1" applyProtection="1">
      <alignment horizontal="left" vertical="center" indent="1" shrinkToFit="1"/>
      <protection locked="0"/>
    </xf>
    <xf numFmtId="0" fontId="89" fillId="0" borderId="0" xfId="0" applyFont="1" applyBorder="1" applyAlignment="1" applyProtection="1">
      <alignment horizontal="left" vertical="center" indent="1" shrinkToFit="1"/>
      <protection locked="0"/>
    </xf>
    <xf numFmtId="0" fontId="34" fillId="0" borderId="0" xfId="0" applyFont="1" applyBorder="1" applyAlignment="1">
      <alignment horizontal="left" vertical="center"/>
    </xf>
    <xf numFmtId="0" fontId="40" fillId="0" borderId="0" xfId="0" applyFont="1" applyBorder="1" applyAlignment="1">
      <alignment horizontal="left" vertical="center"/>
    </xf>
    <xf numFmtId="0" fontId="37" fillId="0" borderId="148" xfId="0" applyFont="1" applyBorder="1" applyAlignment="1">
      <alignment horizontal="center" vertical="center"/>
    </xf>
    <xf numFmtId="0" fontId="37" fillId="0" borderId="0" xfId="0" applyFont="1" applyBorder="1" applyAlignment="1">
      <alignment horizontal="left" vertical="center"/>
    </xf>
    <xf numFmtId="0" fontId="37" fillId="0" borderId="145" xfId="0" applyFont="1" applyBorder="1" applyAlignment="1">
      <alignment horizontal="center" vertical="center"/>
    </xf>
    <xf numFmtId="0" fontId="37" fillId="0" borderId="0" xfId="0" applyFont="1" applyBorder="1" applyAlignment="1">
      <alignment horizontal="left" vertical="center" indent="1"/>
    </xf>
    <xf numFmtId="0" fontId="36" fillId="0" borderId="8" xfId="0" applyFont="1" applyBorder="1" applyAlignment="1">
      <alignment horizontal="center" vertical="center"/>
    </xf>
    <xf numFmtId="190" fontId="36" fillId="0" borderId="54" xfId="0" applyNumberFormat="1" applyFont="1" applyBorder="1" applyAlignment="1">
      <alignment horizontal="center" vertical="center"/>
    </xf>
    <xf numFmtId="190" fontId="36" fillId="0" borderId="57" xfId="0" applyNumberFormat="1" applyFont="1" applyBorder="1" applyAlignment="1">
      <alignment horizontal="center" vertical="center"/>
    </xf>
    <xf numFmtId="0" fontId="37" fillId="0" borderId="0" xfId="0" applyFont="1" applyAlignment="1">
      <alignment horizontal="left" vertical="center"/>
    </xf>
    <xf numFmtId="0" fontId="10" fillId="0" borderId="0" xfId="1" applyAlignment="1" applyProtection="1">
      <alignment vertical="center"/>
    </xf>
    <xf numFmtId="0" fontId="91" fillId="0" borderId="0" xfId="0" applyFont="1" applyFill="1" applyAlignment="1"/>
    <xf numFmtId="0" fontId="92" fillId="0" borderId="0" xfId="0" applyFont="1" applyFill="1" applyAlignment="1"/>
    <xf numFmtId="0" fontId="11" fillId="0" borderId="0" xfId="0" applyFont="1" applyFill="1" applyAlignment="1" applyProtection="1"/>
    <xf numFmtId="0" fontId="14" fillId="0" borderId="0" xfId="0" applyFont="1" applyFill="1" applyAlignment="1" applyProtection="1"/>
    <xf numFmtId="0" fontId="18" fillId="0" borderId="0" xfId="0" applyFont="1" applyFill="1" applyBorder="1" applyAlignment="1" applyProtection="1">
      <alignment horizontal="center" vertical="center" textRotation="255"/>
    </xf>
    <xf numFmtId="0" fontId="18" fillId="0" borderId="0" xfId="0" applyFont="1" applyFill="1" applyAlignment="1" applyProtection="1">
      <alignment horizontal="center" vertical="center" textRotation="255"/>
    </xf>
    <xf numFmtId="0" fontId="13" fillId="0" borderId="0" xfId="0" applyFont="1" applyFill="1" applyAlignment="1" applyProtection="1">
      <alignment horizontal="center" vertical="center" textRotation="255"/>
    </xf>
    <xf numFmtId="0" fontId="19" fillId="0" borderId="0" xfId="0" applyFont="1" applyFill="1" applyAlignment="1" applyProtection="1"/>
    <xf numFmtId="0" fontId="23" fillId="0" borderId="0" xfId="0" applyFont="1" applyFill="1" applyAlignment="1" applyProtection="1"/>
    <xf numFmtId="0" fontId="10" fillId="0" borderId="0" xfId="1" applyFill="1" applyAlignment="1"/>
    <xf numFmtId="0" fontId="23" fillId="0" borderId="0" xfId="0" applyFont="1" applyFill="1" applyBorder="1" applyAlignment="1" applyProtection="1">
      <alignment horizontal="left"/>
    </xf>
    <xf numFmtId="0" fontId="11" fillId="0" borderId="0" xfId="0" applyFont="1" applyFill="1" applyAlignment="1" applyProtection="1">
      <alignment horizontal="left"/>
    </xf>
    <xf numFmtId="0" fontId="23" fillId="0" borderId="0" xfId="0" applyFont="1" applyFill="1" applyBorder="1" applyAlignment="1" applyProtection="1">
      <alignment horizontal="center"/>
    </xf>
    <xf numFmtId="0" fontId="11" fillId="0" borderId="0" xfId="0" applyFont="1" applyFill="1" applyAlignment="1" applyProtection="1">
      <alignment horizontal="center"/>
    </xf>
    <xf numFmtId="0" fontId="35" fillId="0" borderId="90" xfId="0" applyFont="1" applyBorder="1">
      <alignment vertical="center"/>
    </xf>
    <xf numFmtId="0" fontId="35" fillId="0" borderId="31" xfId="0" applyFont="1" applyBorder="1">
      <alignment vertical="center"/>
    </xf>
    <xf numFmtId="0" fontId="35" fillId="0" borderId="91" xfId="0" applyFont="1" applyBorder="1">
      <alignment vertical="center"/>
    </xf>
    <xf numFmtId="0" fontId="35" fillId="0" borderId="84" xfId="0" applyFont="1" applyBorder="1">
      <alignment vertical="center"/>
    </xf>
    <xf numFmtId="0" fontId="35" fillId="0" borderId="88" xfId="0" applyFont="1" applyBorder="1">
      <alignment vertical="center"/>
    </xf>
    <xf numFmtId="0" fontId="35" fillId="0" borderId="89" xfId="0" applyFont="1" applyBorder="1">
      <alignment vertical="center"/>
    </xf>
    <xf numFmtId="0" fontId="35" fillId="0" borderId="85" xfId="0" applyFont="1" applyBorder="1">
      <alignment vertical="center"/>
    </xf>
    <xf numFmtId="0" fontId="35" fillId="0" borderId="32" xfId="0" applyFont="1" applyBorder="1">
      <alignment vertical="center"/>
    </xf>
    <xf numFmtId="0" fontId="35" fillId="0" borderId="33" xfId="0" applyFont="1" applyBorder="1">
      <alignment vertical="center"/>
    </xf>
    <xf numFmtId="182" fontId="35" fillId="0" borderId="55" xfId="0" applyNumberFormat="1" applyFont="1" applyBorder="1">
      <alignment vertical="center"/>
    </xf>
    <xf numFmtId="0" fontId="91" fillId="0" borderId="0" xfId="0" applyFont="1" applyFill="1" applyAlignment="1" applyProtection="1">
      <protection locked="0"/>
    </xf>
    <xf numFmtId="0" fontId="93" fillId="0" borderId="0" xfId="0" applyFont="1" applyFill="1" applyAlignment="1"/>
    <xf numFmtId="0" fontId="35" fillId="0" borderId="0" xfId="0" applyFont="1" applyAlignment="1" applyProtection="1">
      <alignment vertical="center"/>
      <protection locked="0"/>
    </xf>
    <xf numFmtId="0" fontId="2" fillId="0" borderId="0" xfId="0" applyFont="1" applyAlignment="1"/>
    <xf numFmtId="0" fontId="2" fillId="0" borderId="34" xfId="0" applyFont="1" applyBorder="1" applyAlignment="1">
      <alignment horizontal="distributed" vertical="center"/>
    </xf>
    <xf numFmtId="0" fontId="35" fillId="0" borderId="0" xfId="0" applyFont="1" applyAlignment="1" applyProtection="1">
      <alignment vertical="center"/>
    </xf>
    <xf numFmtId="0" fontId="94" fillId="0" borderId="0" xfId="0" applyFont="1">
      <alignment vertical="center"/>
    </xf>
    <xf numFmtId="0" fontId="60" fillId="0" borderId="29" xfId="0" applyFont="1" applyFill="1" applyBorder="1" applyAlignment="1"/>
    <xf numFmtId="0" fontId="95" fillId="0" borderId="0" xfId="0" applyFont="1" applyFill="1" applyBorder="1" applyAlignment="1"/>
    <xf numFmtId="0" fontId="60" fillId="0" borderId="0" xfId="0" applyFont="1" applyFill="1" applyAlignment="1">
      <alignment horizontal="left" indent="1"/>
    </xf>
    <xf numFmtId="0" fontId="34" fillId="0" borderId="0" xfId="0" applyFont="1" applyFill="1" applyAlignment="1">
      <alignment vertical="distributed" wrapText="1"/>
    </xf>
    <xf numFmtId="0" fontId="60" fillId="0" borderId="0" xfId="0" applyFont="1" applyFill="1" applyAlignment="1"/>
    <xf numFmtId="0" fontId="60" fillId="0" borderId="182" xfId="0" applyFont="1" applyFill="1" applyBorder="1" applyAlignment="1">
      <alignment vertical="center"/>
    </xf>
    <xf numFmtId="0" fontId="34" fillId="0" borderId="196" xfId="0" applyFont="1" applyFill="1" applyBorder="1" applyAlignment="1"/>
    <xf numFmtId="0" fontId="34" fillId="0" borderId="180" xfId="0" applyFont="1" applyFill="1" applyBorder="1" applyAlignment="1"/>
    <xf numFmtId="0" fontId="34" fillId="0" borderId="185" xfId="0" applyFont="1" applyFill="1" applyBorder="1" applyAlignment="1">
      <alignment horizontal="center" vertical="center"/>
    </xf>
    <xf numFmtId="0" fontId="34" fillId="0" borderId="197" xfId="0" applyFont="1" applyFill="1" applyBorder="1" applyAlignment="1">
      <alignment horizontal="center" vertical="center"/>
    </xf>
    <xf numFmtId="0" fontId="34" fillId="0" borderId="198" xfId="0" applyFont="1" applyFill="1" applyBorder="1" applyAlignment="1">
      <alignment horizontal="center" vertical="center"/>
    </xf>
    <xf numFmtId="0" fontId="34" fillId="0" borderId="169" xfId="0" applyFont="1" applyFill="1" applyBorder="1" applyAlignment="1">
      <alignment horizontal="center" vertical="center"/>
    </xf>
    <xf numFmtId="0" fontId="34" fillId="0" borderId="199" xfId="0" applyFont="1" applyFill="1" applyBorder="1" applyAlignment="1">
      <alignment horizontal="center" vertical="center" wrapText="1"/>
    </xf>
    <xf numFmtId="0" fontId="34" fillId="0" borderId="172" xfId="0" applyFont="1" applyFill="1" applyBorder="1" applyAlignment="1">
      <alignment horizontal="center" vertical="center"/>
    </xf>
    <xf numFmtId="0" fontId="34" fillId="0" borderId="200" xfId="0" applyFont="1" applyFill="1" applyBorder="1" applyAlignment="1"/>
    <xf numFmtId="0" fontId="34" fillId="0" borderId="201" xfId="0" applyFont="1" applyFill="1" applyBorder="1" applyAlignment="1"/>
    <xf numFmtId="0" fontId="34" fillId="0" borderId="202" xfId="0" applyFont="1" applyFill="1" applyBorder="1" applyAlignment="1"/>
    <xf numFmtId="0" fontId="34" fillId="0" borderId="203" xfId="0" applyFont="1" applyFill="1" applyBorder="1" applyAlignment="1"/>
    <xf numFmtId="0" fontId="34" fillId="0" borderId="202" xfId="0" applyFont="1" applyFill="1" applyBorder="1" applyAlignment="1">
      <alignment vertical="center"/>
    </xf>
    <xf numFmtId="0" fontId="34" fillId="0" borderId="204" xfId="0" applyFont="1" applyFill="1" applyBorder="1" applyAlignment="1"/>
    <xf numFmtId="0" fontId="34" fillId="0" borderId="173" xfId="0" applyFont="1" applyFill="1" applyBorder="1" applyAlignment="1"/>
    <xf numFmtId="0" fontId="34" fillId="0" borderId="42" xfId="0" applyFont="1" applyFill="1" applyBorder="1" applyAlignment="1"/>
    <xf numFmtId="0" fontId="34" fillId="0" borderId="205" xfId="0" applyFont="1" applyFill="1" applyBorder="1" applyAlignment="1"/>
    <xf numFmtId="0" fontId="34" fillId="0" borderId="19" xfId="0" applyFont="1" applyFill="1" applyBorder="1" applyAlignment="1"/>
    <xf numFmtId="0" fontId="34" fillId="0" borderId="205" xfId="0" applyFont="1" applyFill="1" applyBorder="1" applyAlignment="1">
      <alignment vertical="center"/>
    </xf>
    <xf numFmtId="0" fontId="34" fillId="0" borderId="176" xfId="0" applyFont="1" applyFill="1" applyBorder="1" applyAlignment="1"/>
    <xf numFmtId="0" fontId="34" fillId="0" borderId="177" xfId="0" applyFont="1" applyFill="1" applyBorder="1" applyAlignment="1"/>
    <xf numFmtId="0" fontId="34" fillId="0" borderId="21" xfId="0" applyFont="1" applyFill="1" applyBorder="1" applyAlignment="1"/>
    <xf numFmtId="0" fontId="34" fillId="0" borderId="206" xfId="0" applyFont="1" applyFill="1" applyBorder="1" applyAlignment="1"/>
    <xf numFmtId="0" fontId="34" fillId="0" borderId="20" xfId="0" applyFont="1" applyFill="1" applyBorder="1" applyAlignment="1"/>
    <xf numFmtId="0" fontId="34" fillId="0" borderId="206" xfId="0" applyFont="1" applyFill="1" applyBorder="1" applyAlignment="1">
      <alignment vertical="center"/>
    </xf>
    <xf numFmtId="0" fontId="34" fillId="0" borderId="178" xfId="0" applyFont="1" applyFill="1" applyBorder="1" applyAlignment="1"/>
    <xf numFmtId="0" fontId="34" fillId="0" borderId="50" xfId="0" applyFont="1" applyFill="1" applyBorder="1" applyAlignment="1"/>
    <xf numFmtId="0" fontId="34" fillId="0" borderId="207" xfId="0" applyFont="1" applyFill="1" applyBorder="1" applyAlignment="1"/>
    <xf numFmtId="0" fontId="60" fillId="0" borderId="208" xfId="0" applyFont="1" applyFill="1" applyBorder="1" applyAlignment="1">
      <alignment vertical="center"/>
    </xf>
    <xf numFmtId="0" fontId="34" fillId="0" borderId="208" xfId="0" applyFont="1" applyFill="1" applyBorder="1" applyAlignment="1"/>
    <xf numFmtId="0" fontId="34" fillId="0" borderId="207" xfId="0" applyFont="1" applyFill="1" applyBorder="1" applyAlignment="1">
      <alignment vertical="center"/>
    </xf>
    <xf numFmtId="0" fontId="34" fillId="0" borderId="209" xfId="0" applyFont="1" applyFill="1" applyBorder="1" applyAlignment="1">
      <alignment horizontal="center" vertical="center"/>
    </xf>
    <xf numFmtId="0" fontId="60" fillId="0" borderId="0" xfId="0" applyFont="1" applyFill="1" applyAlignment="1">
      <alignment horizontal="left"/>
    </xf>
    <xf numFmtId="0" fontId="34" fillId="0" borderId="0" xfId="0" applyFont="1" applyFill="1" applyAlignment="1">
      <alignment horizontal="center"/>
    </xf>
    <xf numFmtId="0" fontId="34" fillId="0" borderId="0" xfId="0" applyFont="1" applyFill="1" applyAlignment="1">
      <alignment horizontal="left"/>
    </xf>
    <xf numFmtId="0" fontId="34" fillId="0" borderId="196" xfId="0" applyFont="1" applyFill="1" applyBorder="1" applyAlignment="1">
      <alignment vertical="center"/>
    </xf>
    <xf numFmtId="0" fontId="88" fillId="0" borderId="0" xfId="0" applyFont="1">
      <alignment vertical="center"/>
    </xf>
    <xf numFmtId="0" fontId="2" fillId="0" borderId="22" xfId="0" applyFont="1" applyBorder="1" applyAlignment="1">
      <alignment horizontal="right" vertical="center"/>
    </xf>
    <xf numFmtId="38" fontId="54" fillId="0" borderId="0" xfId="3" applyFont="1" applyAlignment="1"/>
    <xf numFmtId="0" fontId="34" fillId="0" borderId="0" xfId="4" applyFont="1" applyAlignment="1">
      <alignment vertical="center"/>
    </xf>
    <xf numFmtId="0" fontId="34" fillId="0" borderId="0" xfId="4" applyFont="1" applyFill="1" applyAlignment="1">
      <alignment horizontal="left" vertical="center"/>
    </xf>
    <xf numFmtId="0" fontId="34" fillId="0" borderId="0" xfId="4" applyFont="1" applyAlignment="1">
      <alignment horizontal="left" vertical="center"/>
    </xf>
    <xf numFmtId="0" fontId="34" fillId="0" borderId="0" xfId="4" applyFont="1" applyFill="1" applyBorder="1" applyAlignment="1">
      <alignment horizontal="left" vertical="center"/>
    </xf>
    <xf numFmtId="0" fontId="34" fillId="0" borderId="34" xfId="4" applyFont="1" applyFill="1" applyBorder="1" applyAlignment="1">
      <alignment horizontal="left" vertical="center"/>
    </xf>
    <xf numFmtId="0" fontId="34" fillId="0" borderId="38" xfId="4" applyFont="1" applyFill="1" applyBorder="1" applyAlignment="1">
      <alignment horizontal="left" vertical="center"/>
    </xf>
    <xf numFmtId="0" fontId="34" fillId="0" borderId="36" xfId="4" applyFont="1" applyFill="1" applyBorder="1" applyAlignment="1">
      <alignment horizontal="left" vertical="center"/>
    </xf>
    <xf numFmtId="0" fontId="34" fillId="0" borderId="96" xfId="4" applyFont="1" applyFill="1" applyBorder="1" applyAlignment="1">
      <alignment horizontal="left" vertical="center"/>
    </xf>
    <xf numFmtId="0" fontId="34" fillId="0" borderId="26" xfId="4" applyFont="1" applyFill="1" applyBorder="1" applyAlignment="1">
      <alignment horizontal="left" vertical="center"/>
    </xf>
    <xf numFmtId="0" fontId="34" fillId="0" borderId="144" xfId="4" applyFont="1" applyFill="1" applyBorder="1" applyAlignment="1">
      <alignment horizontal="left" vertical="center"/>
    </xf>
    <xf numFmtId="0" fontId="34" fillId="0" borderId="145" xfId="4" applyFont="1" applyFill="1" applyBorder="1" applyAlignment="1">
      <alignment horizontal="left" vertical="center"/>
    </xf>
    <xf numFmtId="0" fontId="34" fillId="0" borderId="150" xfId="4" applyFont="1" applyFill="1" applyBorder="1" applyAlignment="1">
      <alignment horizontal="left" vertical="center"/>
    </xf>
    <xf numFmtId="0" fontId="34" fillId="0" borderId="17" xfId="4" applyFont="1" applyFill="1" applyBorder="1" applyAlignment="1">
      <alignment horizontal="left" vertical="center"/>
    </xf>
    <xf numFmtId="0" fontId="34" fillId="0" borderId="146" xfId="4" applyFont="1" applyFill="1" applyBorder="1" applyAlignment="1">
      <alignment horizontal="left" vertical="center"/>
    </xf>
    <xf numFmtId="0" fontId="34" fillId="0" borderId="144" xfId="4" applyFont="1" applyFill="1" applyBorder="1" applyAlignment="1">
      <alignment horizontal="left" vertical="top" textRotation="255"/>
    </xf>
    <xf numFmtId="0" fontId="34" fillId="0" borderId="88" xfId="4" applyFont="1" applyFill="1" applyBorder="1" applyAlignment="1">
      <alignment horizontal="left" vertical="center"/>
    </xf>
    <xf numFmtId="0" fontId="34" fillId="0" borderId="21" xfId="4" applyFont="1" applyFill="1" applyBorder="1" applyAlignment="1">
      <alignment horizontal="left" vertical="center"/>
    </xf>
    <xf numFmtId="0" fontId="34" fillId="0" borderId="22" xfId="4" applyFont="1" applyFill="1" applyBorder="1" applyAlignment="1">
      <alignment horizontal="left" vertical="center"/>
    </xf>
    <xf numFmtId="0" fontId="34" fillId="0" borderId="25" xfId="4" applyFont="1" applyFill="1" applyBorder="1" applyAlignment="1">
      <alignment horizontal="left" vertical="center"/>
    </xf>
    <xf numFmtId="0" fontId="34" fillId="0" borderId="28" xfId="4" applyFont="1" applyFill="1" applyBorder="1" applyAlignment="1">
      <alignment horizontal="left" vertical="center"/>
    </xf>
    <xf numFmtId="0" fontId="34" fillId="0" borderId="29" xfId="4" applyFont="1" applyFill="1" applyBorder="1" applyAlignment="1">
      <alignment horizontal="left" vertical="center"/>
    </xf>
    <xf numFmtId="0" fontId="34" fillId="0" borderId="142" xfId="4" applyFont="1" applyFill="1" applyBorder="1" applyAlignment="1">
      <alignment horizontal="left" vertical="center"/>
    </xf>
    <xf numFmtId="0" fontId="34" fillId="0" borderId="40" xfId="4" applyFont="1" applyFill="1" applyBorder="1" applyAlignment="1">
      <alignment horizontal="left" vertical="center"/>
    </xf>
    <xf numFmtId="0" fontId="34" fillId="0" borderId="39" xfId="4" applyFont="1" applyFill="1" applyBorder="1" applyAlignment="1">
      <alignment horizontal="left" vertical="center"/>
    </xf>
    <xf numFmtId="0" fontId="34" fillId="0" borderId="0" xfId="4" applyFont="1" applyBorder="1" applyAlignment="1">
      <alignment horizontal="left" vertical="center"/>
    </xf>
    <xf numFmtId="0" fontId="34" fillId="0" borderId="0" xfId="4" applyFont="1" applyFill="1" applyBorder="1" applyAlignment="1">
      <alignment horizontal="left" vertical="center" textRotation="255"/>
    </xf>
    <xf numFmtId="0" fontId="34" fillId="0" borderId="0" xfId="4" applyFont="1">
      <alignment vertical="center"/>
    </xf>
    <xf numFmtId="0" fontId="66" fillId="0" borderId="0" xfId="4" applyFont="1" applyAlignment="1">
      <alignment horizontal="center" vertical="center"/>
    </xf>
    <xf numFmtId="0" fontId="40" fillId="0" borderId="0" xfId="4" applyFont="1" applyAlignment="1">
      <alignment horizontal="left"/>
    </xf>
    <xf numFmtId="0" fontId="60" fillId="0" borderId="0" xfId="4" applyFont="1" applyAlignment="1">
      <alignment horizontal="left"/>
    </xf>
    <xf numFmtId="0" fontId="40" fillId="0" borderId="29" xfId="4" applyFont="1" applyBorder="1" applyAlignment="1">
      <alignment horizontal="left"/>
    </xf>
    <xf numFmtId="0" fontId="40" fillId="0" borderId="0" xfId="4" applyFont="1">
      <alignment vertical="center"/>
    </xf>
    <xf numFmtId="0" fontId="34" fillId="0" borderId="0" xfId="4" applyFont="1" applyBorder="1">
      <alignment vertical="center"/>
    </xf>
    <xf numFmtId="0" fontId="40" fillId="0" borderId="21" xfId="4" applyFont="1" applyFill="1" applyBorder="1" applyAlignment="1">
      <alignment horizontal="left" vertical="center" indent="1"/>
    </xf>
    <xf numFmtId="0" fontId="40" fillId="0" borderId="22" xfId="4" applyFont="1" applyFill="1" applyBorder="1" applyAlignment="1">
      <alignment horizontal="right" vertical="center"/>
    </xf>
    <xf numFmtId="0" fontId="40" fillId="0" borderId="22" xfId="4" applyFont="1" applyFill="1" applyBorder="1" applyAlignment="1">
      <alignment horizontal="left" vertical="center" indent="1"/>
    </xf>
    <xf numFmtId="0" fontId="40" fillId="0" borderId="23" xfId="4" applyFont="1" applyFill="1" applyBorder="1" applyAlignment="1">
      <alignment horizontal="left" vertical="center" indent="1"/>
    </xf>
    <xf numFmtId="0" fontId="34" fillId="0" borderId="0" xfId="4" applyFont="1" applyFill="1">
      <alignment vertical="center"/>
    </xf>
    <xf numFmtId="0" fontId="34" fillId="0" borderId="22" xfId="4" applyFont="1" applyBorder="1">
      <alignment vertical="center"/>
    </xf>
    <xf numFmtId="0" fontId="34" fillId="0" borderId="23" xfId="4" applyFont="1" applyBorder="1">
      <alignment vertical="center"/>
    </xf>
    <xf numFmtId="0" fontId="34" fillId="0" borderId="26" xfId="4" applyFont="1" applyBorder="1">
      <alignment vertical="center"/>
    </xf>
    <xf numFmtId="0" fontId="34" fillId="0" borderId="29" xfId="4" applyFont="1" applyBorder="1">
      <alignment vertical="center"/>
    </xf>
    <xf numFmtId="0" fontId="34" fillId="0" borderId="30" xfId="4" applyFont="1" applyBorder="1">
      <alignment vertical="center"/>
    </xf>
    <xf numFmtId="0" fontId="40" fillId="0" borderId="0" xfId="4" applyFont="1" applyFill="1">
      <alignment vertical="center"/>
    </xf>
    <xf numFmtId="0" fontId="40" fillId="0" borderId="25" xfId="4" applyFont="1" applyFill="1" applyBorder="1">
      <alignment vertical="center"/>
    </xf>
    <xf numFmtId="0" fontId="40" fillId="0" borderId="28" xfId="4" applyFont="1" applyFill="1" applyBorder="1">
      <alignment vertical="center"/>
    </xf>
    <xf numFmtId="0" fontId="34" fillId="0" borderId="0" xfId="4" applyFont="1" applyAlignment="1">
      <alignment horizontal="right" vertical="center"/>
    </xf>
    <xf numFmtId="0" fontId="34" fillId="0" borderId="0" xfId="4" applyFont="1" applyFill="1" applyBorder="1" applyAlignment="1">
      <alignment horizontal="left"/>
    </xf>
    <xf numFmtId="0" fontId="34" fillId="0" borderId="0" xfId="4" applyFont="1" applyBorder="1" applyAlignment="1">
      <alignment horizontal="left"/>
    </xf>
    <xf numFmtId="0" fontId="34" fillId="0" borderId="0" xfId="4" applyFont="1" applyBorder="1" applyAlignment="1">
      <alignment vertical="center"/>
    </xf>
    <xf numFmtId="0" fontId="34" fillId="0" borderId="0" xfId="0" applyFont="1" applyFill="1" applyBorder="1" applyAlignment="1">
      <alignment horizontal="distributed" vertical="center"/>
    </xf>
    <xf numFmtId="0" fontId="40" fillId="0" borderId="0" xfId="4" applyFont="1" applyFill="1" applyBorder="1" applyAlignment="1">
      <alignment horizontal="center" vertical="center"/>
    </xf>
    <xf numFmtId="0" fontId="34" fillId="0" borderId="0" xfId="4" applyFont="1" applyBorder="1" applyAlignment="1">
      <alignment horizontal="center" vertical="center"/>
    </xf>
    <xf numFmtId="0" fontId="40" fillId="0" borderId="0" xfId="4" applyFont="1" applyFill="1" applyBorder="1" applyAlignment="1">
      <alignment horizontal="right" vertical="center"/>
    </xf>
    <xf numFmtId="0" fontId="40" fillId="0" borderId="0" xfId="4" applyFont="1" applyBorder="1" applyAlignment="1">
      <alignment horizontal="center" vertical="center"/>
    </xf>
    <xf numFmtId="0" fontId="34" fillId="0" borderId="0" xfId="4" applyFont="1" applyFill="1" applyBorder="1" applyAlignment="1">
      <alignment vertical="center"/>
    </xf>
    <xf numFmtId="0" fontId="40" fillId="0" borderId="0" xfId="4" applyFont="1" applyFill="1" applyBorder="1" applyAlignment="1">
      <alignment horizontal="left" vertical="center"/>
    </xf>
    <xf numFmtId="0" fontId="60" fillId="2" borderId="0" xfId="0" applyFont="1" applyFill="1" applyAlignment="1">
      <alignment vertical="center"/>
    </xf>
    <xf numFmtId="0" fontId="34" fillId="0" borderId="0" xfId="0" applyFont="1" applyAlignment="1">
      <alignment horizontal="distributed" vertical="center"/>
    </xf>
    <xf numFmtId="0" fontId="34" fillId="0" borderId="0" xfId="0" applyFont="1" applyBorder="1" applyAlignment="1">
      <alignment vertical="center" shrinkToFit="1"/>
    </xf>
    <xf numFmtId="0" fontId="40" fillId="0" borderId="0" xfId="4" applyFont="1" applyFill="1" applyBorder="1" applyAlignment="1">
      <alignment vertical="center"/>
    </xf>
    <xf numFmtId="0" fontId="40" fillId="0" borderId="25" xfId="4" applyFont="1" applyFill="1" applyBorder="1" applyAlignment="1">
      <alignment horizontal="center" vertical="center" shrinkToFit="1"/>
    </xf>
    <xf numFmtId="0" fontId="34" fillId="0" borderId="25" xfId="0" applyFont="1" applyBorder="1" applyAlignment="1">
      <alignment vertical="center"/>
    </xf>
    <xf numFmtId="0" fontId="40" fillId="0" borderId="27" xfId="4" applyFont="1" applyFill="1" applyBorder="1">
      <alignment vertical="center"/>
    </xf>
    <xf numFmtId="0" fontId="34" fillId="0" borderId="28" xfId="0" applyFont="1" applyBorder="1" applyAlignment="1">
      <alignment vertical="center"/>
    </xf>
    <xf numFmtId="0" fontId="66" fillId="0" borderId="0" xfId="4" applyFont="1" applyAlignment="1" applyProtection="1">
      <alignment horizontal="center" vertical="center"/>
    </xf>
    <xf numFmtId="0" fontId="34" fillId="0" borderId="0" xfId="4" applyFont="1" applyProtection="1">
      <alignment vertical="center"/>
    </xf>
    <xf numFmtId="0" fontId="34" fillId="0" borderId="0" xfId="0" applyFont="1" applyFill="1" applyAlignment="1" applyProtection="1">
      <alignment vertical="center"/>
    </xf>
    <xf numFmtId="0" fontId="34" fillId="0" borderId="0" xfId="4" applyFont="1" applyFill="1" applyBorder="1" applyAlignment="1" applyProtection="1">
      <alignment horizontal="left"/>
    </xf>
    <xf numFmtId="0" fontId="34" fillId="0" borderId="0" xfId="4" applyFont="1" applyBorder="1" applyAlignment="1" applyProtection="1">
      <alignment horizontal="left"/>
    </xf>
    <xf numFmtId="0" fontId="34" fillId="0" borderId="0" xfId="4" applyFont="1" applyBorder="1" applyAlignment="1" applyProtection="1">
      <alignment vertical="center"/>
    </xf>
    <xf numFmtId="0" fontId="40" fillId="0" borderId="21" xfId="4" applyFont="1" applyFill="1" applyBorder="1" applyAlignment="1">
      <alignment horizontal="center" vertical="center"/>
    </xf>
    <xf numFmtId="0" fontId="40" fillId="0" borderId="22" xfId="4" applyFont="1" applyFill="1" applyBorder="1" applyAlignment="1">
      <alignment horizontal="center" vertical="center"/>
    </xf>
    <xf numFmtId="0" fontId="40" fillId="0" borderId="23" xfId="4" applyFont="1" applyFill="1" applyBorder="1" applyAlignment="1">
      <alignment horizontal="center" vertical="center"/>
    </xf>
    <xf numFmtId="0" fontId="34" fillId="0" borderId="0" xfId="0" applyFont="1" applyFill="1" applyBorder="1" applyAlignment="1" applyProtection="1">
      <alignment vertical="center"/>
    </xf>
    <xf numFmtId="0" fontId="40" fillId="0" borderId="28" xfId="4" applyFont="1" applyFill="1" applyBorder="1" applyAlignment="1">
      <alignment horizontal="center" vertical="center"/>
    </xf>
    <xf numFmtId="0" fontId="40" fillId="0" borderId="29" xfId="4" applyFont="1" applyFill="1" applyBorder="1" applyAlignment="1">
      <alignment horizontal="center" vertical="center"/>
    </xf>
    <xf numFmtId="0" fontId="40" fillId="0" borderId="30" xfId="4" applyFont="1" applyFill="1" applyBorder="1" applyAlignment="1">
      <alignment horizontal="center" vertical="center"/>
    </xf>
    <xf numFmtId="0" fontId="40" fillId="0" borderId="21" xfId="4" applyFont="1" applyBorder="1" applyAlignment="1">
      <alignment horizontal="center" vertical="center" shrinkToFit="1"/>
    </xf>
    <xf numFmtId="0" fontId="40" fillId="0" borderId="22" xfId="4" applyFont="1" applyBorder="1" applyAlignment="1">
      <alignment horizontal="center" vertical="center" shrinkToFit="1"/>
    </xf>
    <xf numFmtId="0" fontId="40" fillId="0" borderId="23" xfId="4" applyFont="1" applyBorder="1" applyAlignment="1">
      <alignment horizontal="center" vertical="center" shrinkToFit="1"/>
    </xf>
    <xf numFmtId="0" fontId="40" fillId="0" borderId="25" xfId="4" applyFont="1" applyFill="1" applyBorder="1" applyAlignment="1">
      <alignment horizontal="left" vertical="center"/>
    </xf>
    <xf numFmtId="0" fontId="40" fillId="0" borderId="26" xfId="4" applyFont="1" applyFill="1" applyBorder="1" applyAlignment="1">
      <alignment horizontal="left" vertical="center"/>
    </xf>
    <xf numFmtId="0" fontId="40" fillId="0" borderId="28" xfId="4" applyFont="1" applyFill="1" applyBorder="1" applyAlignment="1">
      <alignment horizontal="right" vertical="center"/>
    </xf>
    <xf numFmtId="0" fontId="40" fillId="0" borderId="29" xfId="4" applyFont="1" applyFill="1" applyBorder="1" applyAlignment="1">
      <alignment horizontal="right" vertical="center"/>
    </xf>
    <xf numFmtId="0" fontId="40" fillId="0" borderId="30" xfId="4" applyFont="1" applyFill="1" applyBorder="1" applyAlignment="1">
      <alignment horizontal="right" vertical="center"/>
    </xf>
    <xf numFmtId="0" fontId="40" fillId="0" borderId="21" xfId="4" applyFont="1" applyBorder="1" applyAlignment="1">
      <alignment horizontal="left" vertical="center" indent="1"/>
    </xf>
    <xf numFmtId="0" fontId="40" fillId="0" borderId="22" xfId="4" applyFont="1" applyBorder="1" applyAlignment="1">
      <alignment horizontal="left" vertical="center" indent="1"/>
    </xf>
    <xf numFmtId="0" fontId="40" fillId="0" borderId="23" xfId="4" applyFont="1" applyBorder="1" applyAlignment="1">
      <alignment horizontal="left" vertical="center" indent="1"/>
    </xf>
    <xf numFmtId="0" fontId="34" fillId="0" borderId="0" xfId="0" applyFont="1" applyFill="1" applyBorder="1" applyAlignment="1" applyProtection="1">
      <alignment horizontal="distributed" vertical="center"/>
    </xf>
    <xf numFmtId="0" fontId="40" fillId="0" borderId="0" xfId="4" applyFont="1" applyFill="1" applyBorder="1" applyAlignment="1" applyProtection="1">
      <alignment horizontal="center" vertical="center"/>
    </xf>
    <xf numFmtId="0" fontId="34" fillId="0" borderId="0" xfId="4" applyFont="1" applyBorder="1" applyAlignment="1" applyProtection="1">
      <alignment horizontal="center" vertical="center"/>
    </xf>
    <xf numFmtId="0" fontId="40" fillId="0" borderId="0" xfId="4" applyFont="1" applyFill="1" applyBorder="1" applyAlignment="1" applyProtection="1">
      <alignment horizontal="right" vertical="center"/>
    </xf>
    <xf numFmtId="0" fontId="40" fillId="0" borderId="25" xfId="4" applyFont="1" applyBorder="1" applyAlignment="1">
      <alignment horizontal="left" vertical="center" indent="1"/>
    </xf>
    <xf numFmtId="0" fontId="40" fillId="0" borderId="0" xfId="4" applyFont="1" applyBorder="1" applyAlignment="1">
      <alignment horizontal="left" vertical="center" indent="1"/>
    </xf>
    <xf numFmtId="0" fontId="40" fillId="0" borderId="26" xfId="4" applyFont="1" applyBorder="1" applyAlignment="1">
      <alignment horizontal="left" vertical="center" indent="1"/>
    </xf>
    <xf numFmtId="0" fontId="40" fillId="0" borderId="0" xfId="4" applyFont="1" applyBorder="1" applyAlignment="1" applyProtection="1">
      <alignment horizontal="center" vertical="center"/>
    </xf>
    <xf numFmtId="0" fontId="40" fillId="0" borderId="28" xfId="4" applyNumberFormat="1" applyFont="1" applyFill="1" applyBorder="1" applyAlignment="1">
      <alignment horizontal="left" vertical="center" indent="1"/>
    </xf>
    <xf numFmtId="0" fontId="40" fillId="0" borderId="29" xfId="4" applyNumberFormat="1" applyFont="1" applyFill="1" applyBorder="1" applyAlignment="1">
      <alignment horizontal="left" vertical="center" indent="1"/>
    </xf>
    <xf numFmtId="0" fontId="40" fillId="0" borderId="30" xfId="4" applyNumberFormat="1" applyFont="1" applyFill="1" applyBorder="1" applyAlignment="1">
      <alignment horizontal="left" vertical="center" indent="1"/>
    </xf>
    <xf numFmtId="0" fontId="40" fillId="0" borderId="22" xfId="4" applyNumberFormat="1" applyFont="1" applyFill="1" applyBorder="1" applyAlignment="1">
      <alignment horizontal="center" vertical="center"/>
    </xf>
    <xf numFmtId="0" fontId="40" fillId="0" borderId="23" xfId="4" applyNumberFormat="1" applyFont="1" applyFill="1" applyBorder="1" applyAlignment="1">
      <alignment horizontal="center" vertical="center"/>
    </xf>
    <xf numFmtId="0" fontId="40" fillId="0" borderId="29" xfId="4" applyNumberFormat="1" applyFont="1" applyFill="1" applyBorder="1" applyAlignment="1">
      <alignment horizontal="center" vertical="center"/>
    </xf>
    <xf numFmtId="0" fontId="40" fillId="0" borderId="30" xfId="4" applyNumberFormat="1" applyFont="1" applyFill="1" applyBorder="1" applyAlignment="1">
      <alignment horizontal="center" vertical="center"/>
    </xf>
    <xf numFmtId="0" fontId="34" fillId="0" borderId="0" xfId="4" applyFont="1" applyFill="1" applyBorder="1" applyAlignment="1" applyProtection="1">
      <alignment vertical="center"/>
    </xf>
    <xf numFmtId="0" fontId="40" fillId="0" borderId="0" xfId="4" applyFont="1" applyFill="1" applyBorder="1" applyAlignment="1" applyProtection="1">
      <alignment horizontal="left" vertical="center"/>
    </xf>
    <xf numFmtId="0" fontId="60" fillId="2" borderId="0" xfId="0" applyFont="1" applyFill="1" applyAlignment="1" applyProtection="1">
      <alignment vertical="center"/>
    </xf>
    <xf numFmtId="0" fontId="40" fillId="0" borderId="21" xfId="4" applyNumberFormat="1" applyFont="1" applyFill="1" applyBorder="1" applyAlignment="1">
      <alignment horizontal="center" vertical="center"/>
    </xf>
    <xf numFmtId="0" fontId="40" fillId="0" borderId="21" xfId="4" applyFont="1" applyFill="1" applyBorder="1" applyAlignment="1">
      <alignment horizontal="right" vertical="center"/>
    </xf>
    <xf numFmtId="180" fontId="40" fillId="0" borderId="22" xfId="4" applyNumberFormat="1" applyFont="1" applyFill="1" applyBorder="1" applyAlignment="1">
      <alignment horizontal="center" vertical="center"/>
    </xf>
    <xf numFmtId="0" fontId="34" fillId="0" borderId="0" xfId="0" applyFont="1" applyAlignment="1" applyProtection="1">
      <alignment horizontal="distributed" vertical="center"/>
    </xf>
    <xf numFmtId="0" fontId="34" fillId="0" borderId="0" xfId="0" applyFont="1" applyBorder="1" applyAlignment="1" applyProtection="1">
      <alignment vertical="center" shrinkToFit="1"/>
    </xf>
    <xf numFmtId="0" fontId="40" fillId="0" borderId="28" xfId="4" applyNumberFormat="1" applyFont="1" applyFill="1" applyBorder="1" applyAlignment="1">
      <alignment horizontal="center" vertical="center"/>
    </xf>
    <xf numFmtId="58" fontId="40" fillId="0" borderId="21" xfId="4" applyNumberFormat="1" applyFont="1" applyFill="1" applyBorder="1" applyAlignment="1">
      <alignment horizontal="center" vertical="center"/>
    </xf>
    <xf numFmtId="58" fontId="40" fillId="0" borderId="22" xfId="4" applyNumberFormat="1" applyFont="1" applyFill="1" applyBorder="1" applyAlignment="1">
      <alignment horizontal="center" vertical="center"/>
    </xf>
    <xf numFmtId="58" fontId="40" fillId="0" borderId="23" xfId="4" applyNumberFormat="1" applyFont="1" applyFill="1" applyBorder="1" applyAlignment="1">
      <alignment horizontal="center" vertical="center"/>
    </xf>
    <xf numFmtId="0" fontId="34" fillId="0" borderId="22" xfId="4" applyFont="1" applyBorder="1" applyProtection="1">
      <alignment vertical="center"/>
    </xf>
    <xf numFmtId="0" fontId="34" fillId="0" borderId="23" xfId="4" applyFont="1" applyBorder="1" applyProtection="1">
      <alignment vertical="center"/>
    </xf>
    <xf numFmtId="58" fontId="40" fillId="0" borderId="28" xfId="4" applyNumberFormat="1" applyFont="1" applyFill="1" applyBorder="1" applyAlignment="1">
      <alignment horizontal="center" vertical="center"/>
    </xf>
    <xf numFmtId="58" fontId="40" fillId="0" borderId="29" xfId="4" applyNumberFormat="1" applyFont="1" applyFill="1" applyBorder="1" applyAlignment="1">
      <alignment horizontal="center" vertical="center"/>
    </xf>
    <xf numFmtId="58" fontId="40" fillId="0" borderId="30" xfId="4" applyNumberFormat="1" applyFont="1" applyFill="1" applyBorder="1" applyAlignment="1">
      <alignment horizontal="center" vertical="center"/>
    </xf>
    <xf numFmtId="0" fontId="34" fillId="0" borderId="0" xfId="4" applyFont="1" applyBorder="1" applyProtection="1">
      <alignment vertical="center"/>
    </xf>
    <xf numFmtId="0" fontId="34" fillId="0" borderId="26" xfId="4" applyFont="1" applyBorder="1" applyProtection="1">
      <alignment vertical="center"/>
    </xf>
    <xf numFmtId="0" fontId="34" fillId="0" borderId="29" xfId="4" applyFont="1" applyBorder="1" applyProtection="1">
      <alignment vertical="center"/>
    </xf>
    <xf numFmtId="0" fontId="34" fillId="0" borderId="30" xfId="4" applyFont="1" applyBorder="1" applyProtection="1">
      <alignment vertical="center"/>
    </xf>
    <xf numFmtId="0" fontId="40" fillId="0" borderId="42" xfId="4" applyFont="1" applyFill="1" applyBorder="1" applyAlignment="1">
      <alignment horizontal="center" vertical="center"/>
    </xf>
    <xf numFmtId="0" fontId="40" fillId="0" borderId="43" xfId="4" applyFont="1" applyFill="1" applyBorder="1" applyAlignment="1">
      <alignment horizontal="center" vertical="center"/>
    </xf>
    <xf numFmtId="0" fontId="40" fillId="0" borderId="44" xfId="4" applyFont="1" applyFill="1" applyBorder="1" applyAlignment="1">
      <alignment horizontal="center" vertical="center"/>
    </xf>
    <xf numFmtId="0" fontId="34" fillId="0" borderId="42" xfId="4" applyFont="1" applyBorder="1" applyAlignment="1">
      <alignment vertical="center"/>
    </xf>
    <xf numFmtId="0" fontId="88" fillId="0" borderId="43" xfId="0" applyFont="1" applyBorder="1" applyAlignment="1">
      <alignment vertical="center"/>
    </xf>
    <xf numFmtId="0" fontId="88" fillId="0" borderId="44" xfId="0" applyFont="1" applyBorder="1" applyAlignment="1">
      <alignment vertical="center"/>
    </xf>
    <xf numFmtId="0" fontId="88" fillId="0" borderId="43" xfId="0" applyFont="1" applyBorder="1" applyAlignment="1">
      <alignment horizontal="center" vertical="center"/>
    </xf>
    <xf numFmtId="0" fontId="88" fillId="0" borderId="44" xfId="0" applyFont="1" applyBorder="1" applyAlignment="1">
      <alignment horizontal="center" vertical="center"/>
    </xf>
    <xf numFmtId="0" fontId="40" fillId="0" borderId="0" xfId="4" applyFont="1" applyFill="1" applyBorder="1" applyAlignment="1" applyProtection="1">
      <alignment vertical="center"/>
    </xf>
    <xf numFmtId="0" fontId="40" fillId="0" borderId="25" xfId="4" applyFont="1" applyFill="1" applyBorder="1" applyProtection="1">
      <alignment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40" fillId="0" borderId="25" xfId="4" applyFont="1" applyFill="1" applyBorder="1" applyAlignment="1" applyProtection="1">
      <alignment horizontal="center" vertical="center" shrinkToFit="1"/>
    </xf>
    <xf numFmtId="0" fontId="34" fillId="0" borderId="25" xfId="0" applyFont="1" applyBorder="1" applyAlignment="1" applyProtection="1">
      <alignment vertical="center"/>
    </xf>
    <xf numFmtId="0" fontId="40" fillId="0" borderId="27" xfId="4" applyFont="1" applyFill="1" applyBorder="1" applyProtection="1">
      <alignment vertical="center"/>
    </xf>
    <xf numFmtId="0" fontId="34" fillId="0" borderId="28" xfId="0" applyFont="1" applyBorder="1" applyAlignment="1" applyProtection="1">
      <alignment vertical="center"/>
    </xf>
    <xf numFmtId="0" fontId="35" fillId="0" borderId="0" xfId="0" applyFont="1" applyAlignment="1" applyProtection="1">
      <alignment horizontal="center" vertical="center"/>
    </xf>
    <xf numFmtId="181" fontId="35" fillId="0" borderId="0" xfId="0" applyNumberFormat="1" applyFont="1" applyAlignment="1" applyProtection="1">
      <alignment horizontal="center" vertical="center"/>
    </xf>
    <xf numFmtId="0" fontId="35" fillId="0" borderId="0" xfId="0" applyFont="1" applyAlignment="1" applyProtection="1">
      <alignment horizontal="center"/>
    </xf>
    <xf numFmtId="0" fontId="35" fillId="0" borderId="0" xfId="0" applyFont="1" applyProtection="1">
      <alignment vertical="center"/>
    </xf>
    <xf numFmtId="38" fontId="35" fillId="0" borderId="0" xfId="3" applyFont="1" applyAlignment="1" applyProtection="1">
      <alignment vertical="center"/>
    </xf>
    <xf numFmtId="0" fontId="35" fillId="0" borderId="0" xfId="0" applyFont="1" applyAlignment="1" applyProtection="1">
      <alignment horizontal="centerContinuous"/>
    </xf>
    <xf numFmtId="0" fontId="35" fillId="0" borderId="0" xfId="0" applyFont="1" applyAlignment="1">
      <alignment horizontal="center" vertical="center"/>
    </xf>
    <xf numFmtId="0" fontId="35" fillId="0" borderId="29" xfId="0" applyFont="1" applyBorder="1" applyAlignment="1">
      <alignment vertical="center" shrinkToFit="1"/>
    </xf>
    <xf numFmtId="0" fontId="35" fillId="0" borderId="0" xfId="0" applyFont="1" applyBorder="1" applyAlignment="1">
      <alignment horizontal="left" vertical="center" indent="1" shrinkToFit="1"/>
    </xf>
    <xf numFmtId="0" fontId="35" fillId="0" borderId="36" xfId="0" applyFont="1" applyBorder="1" applyAlignment="1">
      <alignment vertical="center"/>
    </xf>
    <xf numFmtId="0" fontId="35" fillId="0" borderId="0" xfId="0" applyFont="1" applyAlignment="1">
      <alignment horizontal="right" vertical="center" indent="1"/>
    </xf>
    <xf numFmtId="0" fontId="71" fillId="0" borderId="0" xfId="0" applyFont="1" applyAlignment="1">
      <alignment horizontal="center" vertical="center"/>
    </xf>
    <xf numFmtId="0" fontId="70" fillId="0" borderId="0" xfId="0" applyFont="1" applyAlignment="1">
      <alignment horizontal="centerContinuous" vertical="center"/>
    </xf>
    <xf numFmtId="0" fontId="10" fillId="0" borderId="7" xfId="1" applyBorder="1" applyAlignment="1">
      <alignment horizontal="right" vertical="center" wrapText="1"/>
    </xf>
    <xf numFmtId="0" fontId="35" fillId="0" borderId="29" xfId="0" applyFont="1" applyBorder="1">
      <alignment vertical="center"/>
    </xf>
    <xf numFmtId="0" fontId="35" fillId="0" borderId="0" xfId="0" applyFont="1" applyBorder="1" applyAlignment="1">
      <alignment horizontal="right" vertical="center"/>
    </xf>
    <xf numFmtId="0" fontId="0" fillId="0" borderId="0" xfId="0" applyBorder="1" applyAlignment="1">
      <alignment horizontal="left" vertical="center" indent="1" shrinkToFit="1"/>
    </xf>
    <xf numFmtId="0" fontId="35" fillId="0" borderId="215" xfId="0" applyFont="1" applyBorder="1" applyAlignment="1">
      <alignment horizontal="left" vertical="center" indent="1"/>
    </xf>
    <xf numFmtId="0" fontId="35" fillId="0" borderId="215" xfId="0" applyFont="1" applyBorder="1" applyAlignment="1">
      <alignment horizontal="center"/>
    </xf>
    <xf numFmtId="0" fontId="35" fillId="0" borderId="29" xfId="0" applyFont="1" applyBorder="1" applyAlignment="1">
      <alignment horizontal="right"/>
    </xf>
    <xf numFmtId="182" fontId="35" fillId="0" borderId="29" xfId="0" applyNumberFormat="1" applyFont="1" applyBorder="1" applyAlignment="1">
      <alignment horizontal="right" indent="1"/>
    </xf>
    <xf numFmtId="0" fontId="35" fillId="0" borderId="0" xfId="0" applyFont="1" applyAlignment="1">
      <alignment horizontal="right"/>
    </xf>
    <xf numFmtId="182" fontId="35" fillId="0" borderId="0" xfId="0" applyNumberFormat="1" applyFont="1" applyAlignment="1">
      <alignment horizontal="right" indent="1"/>
    </xf>
    <xf numFmtId="182" fontId="35" fillId="0" borderId="0" xfId="0" applyNumberFormat="1" applyFont="1" applyAlignment="1">
      <alignment horizontal="right" vertical="center" indent="1"/>
    </xf>
    <xf numFmtId="182" fontId="35" fillId="0" borderId="29" xfId="0" applyNumberFormat="1" applyFont="1" applyBorder="1" applyAlignment="1">
      <alignment horizontal="right" vertical="center" indent="1"/>
    </xf>
    <xf numFmtId="0" fontId="27" fillId="0" borderId="0" xfId="0" applyFont="1" applyAlignment="1">
      <alignment horizontal="centerContinuous" vertical="center"/>
    </xf>
    <xf numFmtId="0" fontId="27" fillId="0" borderId="0" xfId="0" applyFont="1">
      <alignment vertical="center"/>
    </xf>
    <xf numFmtId="0" fontId="27" fillId="0" borderId="0" xfId="0" applyFont="1" applyAlignment="1">
      <alignment horizontal="right" vertical="center"/>
    </xf>
    <xf numFmtId="0" fontId="27" fillId="0" borderId="0" xfId="0" applyFont="1" applyBorder="1">
      <alignment vertical="center"/>
    </xf>
    <xf numFmtId="207" fontId="35" fillId="0" borderId="0" xfId="0" applyNumberFormat="1" applyFont="1" applyAlignment="1">
      <alignment horizontal="left" vertical="center"/>
    </xf>
    <xf numFmtId="0" fontId="27" fillId="0" borderId="26" xfId="0" applyFont="1" applyBorder="1">
      <alignment vertical="center"/>
    </xf>
    <xf numFmtId="0" fontId="27" fillId="0" borderId="88" xfId="0" applyFont="1" applyBorder="1">
      <alignment vertical="center"/>
    </xf>
    <xf numFmtId="0" fontId="27" fillId="0" borderId="88" xfId="0" applyFont="1" applyBorder="1" applyAlignment="1">
      <alignment horizontal="right" vertical="center"/>
    </xf>
    <xf numFmtId="0" fontId="27" fillId="0" borderId="94" xfId="0" applyFont="1" applyBorder="1">
      <alignment vertical="center"/>
    </xf>
    <xf numFmtId="0" fontId="27" fillId="0" borderId="29" xfId="0" applyFont="1" applyBorder="1">
      <alignment vertical="center"/>
    </xf>
    <xf numFmtId="0" fontId="27" fillId="0" borderId="29" xfId="0" applyFont="1" applyBorder="1" applyAlignment="1">
      <alignment horizontal="center" vertical="center"/>
    </xf>
    <xf numFmtId="208" fontId="35" fillId="0" borderId="29" xfId="0" applyNumberFormat="1" applyFont="1" applyBorder="1" applyAlignment="1">
      <alignment horizontal="left" vertical="center"/>
    </xf>
    <xf numFmtId="0" fontId="27" fillId="0" borderId="30" xfId="0" applyFont="1" applyBorder="1">
      <alignment vertical="center"/>
    </xf>
    <xf numFmtId="0" fontId="27" fillId="0" borderId="0" xfId="0" applyFont="1" applyBorder="1" applyAlignment="1">
      <alignment horizontal="distributed" vertical="center"/>
    </xf>
    <xf numFmtId="0" fontId="38" fillId="0" borderId="0" xfId="0" applyFont="1" applyBorder="1" applyAlignment="1">
      <alignment horizontal="distributed" vertical="center"/>
    </xf>
    <xf numFmtId="38" fontId="27" fillId="0" borderId="0" xfId="3" applyFont="1" applyBorder="1" applyAlignment="1">
      <alignment horizontal="right" vertical="center"/>
    </xf>
    <xf numFmtId="38" fontId="35" fillId="0" borderId="0" xfId="3" applyFont="1" applyBorder="1" applyAlignment="1">
      <alignment horizontal="right" vertical="center"/>
    </xf>
    <xf numFmtId="0" fontId="27" fillId="0" borderId="0" xfId="0" applyFont="1" applyBorder="1" applyAlignment="1">
      <alignment horizontal="right" vertical="center"/>
    </xf>
    <xf numFmtId="38" fontId="27" fillId="0" borderId="0" xfId="3" applyFont="1" applyBorder="1" applyAlignment="1">
      <alignment horizontal="right" vertical="center" indent="1"/>
    </xf>
    <xf numFmtId="38" fontId="35" fillId="0" borderId="0" xfId="3" applyFont="1" applyBorder="1" applyAlignment="1">
      <alignment horizontal="right" vertical="center" indent="1"/>
    </xf>
    <xf numFmtId="208" fontId="27" fillId="0" borderId="0" xfId="0" applyNumberFormat="1" applyFont="1" applyBorder="1" applyAlignment="1">
      <alignment horizontal="distributed" vertical="center"/>
    </xf>
    <xf numFmtId="0" fontId="35" fillId="0" borderId="0" xfId="0" applyFont="1" applyBorder="1" applyAlignment="1">
      <alignment horizontal="distributed" vertical="center"/>
    </xf>
    <xf numFmtId="208" fontId="35" fillId="0" borderId="0" xfId="0" applyNumberFormat="1" applyFont="1" applyBorder="1" applyAlignment="1">
      <alignment horizontal="left" vertical="center"/>
    </xf>
    <xf numFmtId="0" fontId="27" fillId="0" borderId="218" xfId="0" applyFont="1" applyBorder="1" applyAlignment="1">
      <alignment vertical="top"/>
    </xf>
    <xf numFmtId="0" fontId="27" fillId="0" borderId="213" xfId="0" applyFont="1" applyBorder="1" applyAlignment="1">
      <alignment vertical="top"/>
    </xf>
    <xf numFmtId="0" fontId="27" fillId="0" borderId="214" xfId="0" applyFont="1" applyBorder="1" applyAlignment="1">
      <alignment vertical="top"/>
    </xf>
    <xf numFmtId="0" fontId="27" fillId="0" borderId="224" xfId="0" applyFont="1" applyBorder="1" applyAlignment="1">
      <alignment vertical="top"/>
    </xf>
    <xf numFmtId="0" fontId="27" fillId="0" borderId="225" xfId="0" applyFont="1" applyBorder="1" applyAlignment="1">
      <alignment vertical="top"/>
    </xf>
    <xf numFmtId="0" fontId="27" fillId="0" borderId="223" xfId="0" applyFont="1" applyBorder="1" applyAlignment="1">
      <alignment vertical="top"/>
    </xf>
    <xf numFmtId="0" fontId="27" fillId="0" borderId="23" xfId="0" applyFont="1" applyBorder="1">
      <alignment vertical="center"/>
    </xf>
    <xf numFmtId="0" fontId="27" fillId="0" borderId="28" xfId="0" applyFont="1" applyBorder="1">
      <alignment vertical="center"/>
    </xf>
    <xf numFmtId="0" fontId="46" fillId="0" borderId="33" xfId="0" applyFont="1" applyBorder="1">
      <alignment vertical="center"/>
    </xf>
    <xf numFmtId="0" fontId="46" fillId="0" borderId="231" xfId="0" applyFont="1" applyBorder="1">
      <alignment vertical="center"/>
    </xf>
    <xf numFmtId="0" fontId="27" fillId="0" borderId="232" xfId="0" applyFont="1" applyBorder="1">
      <alignment vertical="center"/>
    </xf>
    <xf numFmtId="0" fontId="27" fillId="0" borderId="233" xfId="0" applyFont="1" applyBorder="1">
      <alignment vertical="center"/>
    </xf>
    <xf numFmtId="0" fontId="46" fillId="0" borderId="37" xfId="0" applyFont="1" applyBorder="1">
      <alignment vertical="center"/>
    </xf>
    <xf numFmtId="0" fontId="46" fillId="0" borderId="41" xfId="0" applyFont="1" applyBorder="1">
      <alignment vertical="center"/>
    </xf>
    <xf numFmtId="0" fontId="46" fillId="0" borderId="234" xfId="0" applyFont="1" applyBorder="1" applyAlignment="1">
      <alignment vertical="center" shrinkToFit="1"/>
    </xf>
    <xf numFmtId="0" fontId="35" fillId="0" borderId="235" xfId="0" applyFont="1" applyBorder="1" applyAlignment="1">
      <alignment vertical="center" shrinkToFit="1"/>
    </xf>
    <xf numFmtId="0" fontId="46" fillId="0" borderId="236" xfId="0" applyFont="1" applyBorder="1" applyAlignment="1">
      <alignment vertical="center" shrinkToFit="1"/>
    </xf>
    <xf numFmtId="0" fontId="46" fillId="0" borderId="35" xfId="0" applyFont="1" applyBorder="1" applyAlignment="1">
      <alignment vertical="center"/>
    </xf>
    <xf numFmtId="0" fontId="46" fillId="0" borderId="36" xfId="0" applyFont="1" applyBorder="1" applyAlignment="1">
      <alignment vertical="center"/>
    </xf>
    <xf numFmtId="0" fontId="46" fillId="0" borderId="39" xfId="0" applyFont="1" applyBorder="1">
      <alignment vertical="center"/>
    </xf>
    <xf numFmtId="0" fontId="46" fillId="0" borderId="40" xfId="0" applyFont="1" applyBorder="1" applyAlignment="1">
      <alignment vertical="center" shrinkToFit="1"/>
    </xf>
    <xf numFmtId="0" fontId="35" fillId="0" borderId="34" xfId="0" applyFont="1" applyBorder="1" applyAlignment="1">
      <alignment vertical="center" shrinkToFit="1"/>
    </xf>
    <xf numFmtId="0" fontId="46" fillId="0" borderId="41" xfId="0" applyFont="1" applyBorder="1" applyAlignment="1">
      <alignment vertical="center" shrinkToFit="1"/>
    </xf>
    <xf numFmtId="0" fontId="38" fillId="0" borderId="35" xfId="0" applyFont="1" applyBorder="1" applyAlignment="1">
      <alignment horizontal="right" vertical="center"/>
    </xf>
    <xf numFmtId="0" fontId="38" fillId="0" borderId="36" xfId="0" applyFont="1" applyBorder="1" applyAlignment="1">
      <alignment horizontal="right" vertical="center"/>
    </xf>
    <xf numFmtId="0" fontId="46" fillId="0" borderId="37" xfId="0" applyFont="1" applyBorder="1" applyAlignment="1">
      <alignment horizontal="right" vertical="center"/>
    </xf>
    <xf numFmtId="0" fontId="38" fillId="0" borderId="35" xfId="0" applyFont="1" applyBorder="1" applyAlignment="1">
      <alignment vertical="center"/>
    </xf>
    <xf numFmtId="0" fontId="38" fillId="0" borderId="36" xfId="0" applyFont="1" applyBorder="1" applyAlignment="1">
      <alignment vertical="center"/>
    </xf>
    <xf numFmtId="0" fontId="46" fillId="0" borderId="142" xfId="0" applyFont="1" applyBorder="1">
      <alignment vertical="center"/>
    </xf>
    <xf numFmtId="0" fontId="46" fillId="0" borderId="147" xfId="0" applyFont="1" applyBorder="1" applyAlignment="1">
      <alignment vertical="center" shrinkToFit="1"/>
    </xf>
    <xf numFmtId="0" fontId="38" fillId="0" borderId="147" xfId="0" applyFont="1" applyBorder="1" applyAlignment="1">
      <alignment vertical="center"/>
    </xf>
    <xf numFmtId="0" fontId="2" fillId="0" borderId="0" xfId="0" applyFont="1" applyAlignment="1">
      <alignment horizontal="center" vertical="center"/>
    </xf>
    <xf numFmtId="0" fontId="38" fillId="0" borderId="83" xfId="0" applyFont="1" applyBorder="1">
      <alignment vertical="center"/>
    </xf>
    <xf numFmtId="0" fontId="38" fillId="0" borderId="84" xfId="0" applyFont="1" applyBorder="1">
      <alignment vertical="center"/>
    </xf>
    <xf numFmtId="0" fontId="38" fillId="0" borderId="92" xfId="0" applyFont="1" applyBorder="1">
      <alignment vertical="center"/>
    </xf>
    <xf numFmtId="0" fontId="2" fillId="0" borderId="29" xfId="0" applyFont="1" applyBorder="1" applyAlignment="1">
      <alignment horizontal="center" vertical="center"/>
    </xf>
    <xf numFmtId="0" fontId="38" fillId="0" borderId="88" xfId="0" applyFont="1" applyBorder="1">
      <alignment vertical="center"/>
    </xf>
    <xf numFmtId="0" fontId="31" fillId="0" borderId="21" xfId="0" applyFont="1" applyBorder="1">
      <alignment vertical="center"/>
    </xf>
    <xf numFmtId="0" fontId="31" fillId="0" borderId="22" xfId="0" applyFont="1" applyBorder="1">
      <alignment vertical="center"/>
    </xf>
    <xf numFmtId="0" fontId="31" fillId="0" borderId="23" xfId="0" applyFont="1" applyBorder="1">
      <alignment vertical="center"/>
    </xf>
    <xf numFmtId="0" fontId="31" fillId="0" borderId="97" xfId="0" applyFont="1" applyBorder="1">
      <alignment vertical="center"/>
    </xf>
    <xf numFmtId="0" fontId="31" fillId="0" borderId="34" xfId="0" applyFont="1" applyBorder="1">
      <alignment vertical="center"/>
    </xf>
    <xf numFmtId="0" fontId="31" fillId="0" borderId="98" xfId="0" applyFont="1" applyBorder="1">
      <alignment vertical="center"/>
    </xf>
    <xf numFmtId="0" fontId="2" fillId="0" borderId="0" xfId="0" applyFont="1" applyBorder="1" applyAlignment="1">
      <alignment horizontal="right" vertical="center" indent="1" shrinkToFit="1"/>
    </xf>
    <xf numFmtId="0" fontId="35" fillId="0" borderId="0" xfId="0" applyFont="1" applyBorder="1" applyAlignment="1">
      <alignment horizontal="right" vertical="center" indent="1" shrinkToFit="1"/>
    </xf>
    <xf numFmtId="0" fontId="38" fillId="0" borderId="0" xfId="0" applyFont="1" applyBorder="1">
      <alignment vertical="center"/>
    </xf>
    <xf numFmtId="0" fontId="38" fillId="0" borderId="0" xfId="0" applyFont="1" applyBorder="1" applyAlignment="1">
      <alignment horizontal="right" vertical="center" indent="1" shrinkToFit="1"/>
    </xf>
    <xf numFmtId="0" fontId="38" fillId="0" borderId="96" xfId="0" applyFont="1" applyBorder="1" applyAlignment="1">
      <alignment vertical="center"/>
    </xf>
    <xf numFmtId="0" fontId="38" fillId="0" borderId="98" xfId="0" applyFont="1" applyBorder="1" applyAlignment="1">
      <alignment vertical="center"/>
    </xf>
    <xf numFmtId="0" fontId="35" fillId="4" borderId="0" xfId="0" applyFont="1" applyFill="1" applyAlignment="1" applyProtection="1">
      <alignment horizontal="center" vertical="center"/>
      <protection locked="0"/>
    </xf>
    <xf numFmtId="0" fontId="54" fillId="0" borderId="0" xfId="0" applyFont="1" applyBorder="1" applyAlignment="1"/>
    <xf numFmtId="0" fontId="54" fillId="0" borderId="0" xfId="0" applyFont="1" applyAlignment="1"/>
    <xf numFmtId="0" fontId="34" fillId="0" borderId="57" xfId="2" applyFont="1" applyBorder="1" applyAlignment="1">
      <alignment vertical="center"/>
    </xf>
    <xf numFmtId="0" fontId="34" fillId="0" borderId="8" xfId="2" applyFont="1" applyBorder="1" applyAlignment="1">
      <alignment vertical="center"/>
    </xf>
    <xf numFmtId="0" fontId="34" fillId="0" borderId="31" xfId="2" applyFont="1" applyBorder="1" applyAlignment="1">
      <alignment vertical="center"/>
    </xf>
    <xf numFmtId="0" fontId="34" fillId="0" borderId="56" xfId="2" applyFont="1" applyBorder="1" applyAlignment="1">
      <alignment horizontal="center" vertical="center" shrinkToFit="1"/>
    </xf>
    <xf numFmtId="0" fontId="35" fillId="0" borderId="0" xfId="0" applyFont="1" applyFill="1" applyAlignment="1" applyProtection="1">
      <alignment horizontal="right" vertical="center"/>
      <protection locked="0"/>
    </xf>
    <xf numFmtId="0" fontId="34" fillId="0" borderId="53" xfId="2" applyFont="1" applyBorder="1" applyAlignment="1">
      <alignment horizontal="center" vertical="center" shrinkToFit="1"/>
    </xf>
    <xf numFmtId="0" fontId="34" fillId="0" borderId="74" xfId="2" applyFont="1" applyBorder="1" applyAlignment="1">
      <alignment vertical="center"/>
    </xf>
    <xf numFmtId="0" fontId="34" fillId="0" borderId="55" xfId="2" applyFont="1" applyBorder="1" applyAlignment="1">
      <alignment vertical="center"/>
    </xf>
    <xf numFmtId="0" fontId="35" fillId="0" borderId="16" xfId="0" applyFont="1" applyBorder="1">
      <alignment vertical="center"/>
    </xf>
    <xf numFmtId="0" fontId="68" fillId="0" borderId="0" xfId="0" applyFont="1">
      <alignment vertical="center"/>
    </xf>
    <xf numFmtId="0" fontId="35" fillId="4" borderId="0" xfId="0" applyFont="1" applyFill="1" applyAlignment="1" applyProtection="1">
      <alignment horizontal="left" vertical="center"/>
      <protection locked="0"/>
    </xf>
    <xf numFmtId="0" fontId="34" fillId="4" borderId="0" xfId="0" applyFont="1" applyFill="1" applyAlignment="1" applyProtection="1">
      <alignment horizontal="right" vertical="center"/>
      <protection locked="0"/>
    </xf>
    <xf numFmtId="0" fontId="54" fillId="0" borderId="0" xfId="0" applyFont="1" applyFill="1" applyAlignment="1" applyProtection="1">
      <protection locked="0"/>
    </xf>
    <xf numFmtId="38" fontId="54" fillId="0" borderId="0" xfId="3" applyFont="1" applyFill="1" applyAlignment="1" applyProtection="1">
      <alignment vertical="center"/>
      <protection locked="0"/>
    </xf>
    <xf numFmtId="38" fontId="54" fillId="4" borderId="0" xfId="3" applyFont="1" applyFill="1" applyAlignment="1" applyProtection="1">
      <alignment vertical="center"/>
      <protection locked="0"/>
    </xf>
    <xf numFmtId="0" fontId="35" fillId="0" borderId="0" xfId="0" applyFont="1" applyAlignment="1">
      <alignment horizontal="center" vertical="center"/>
    </xf>
    <xf numFmtId="0" fontId="35" fillId="0" borderId="0" xfId="0" applyFont="1" applyBorder="1" applyAlignment="1">
      <alignment horizontal="center" vertical="center"/>
    </xf>
    <xf numFmtId="0" fontId="27" fillId="0" borderId="32" xfId="0" applyFont="1" applyBorder="1" applyAlignment="1">
      <alignment vertical="top"/>
    </xf>
    <xf numFmtId="0" fontId="27" fillId="0" borderId="33" xfId="0" applyFont="1" applyBorder="1" applyAlignment="1">
      <alignment vertical="top"/>
    </xf>
    <xf numFmtId="0" fontId="27" fillId="0" borderId="0" xfId="0" applyFont="1" applyBorder="1" applyAlignment="1">
      <alignment horizontal="center" vertical="center"/>
    </xf>
    <xf numFmtId="0" fontId="38" fillId="0" borderId="36" xfId="0" applyFont="1" applyBorder="1" applyAlignment="1">
      <alignment vertical="center"/>
    </xf>
    <xf numFmtId="0" fontId="38" fillId="0" borderId="34" xfId="0" applyFont="1" applyBorder="1" applyAlignment="1">
      <alignment vertical="center"/>
    </xf>
    <xf numFmtId="0" fontId="0" fillId="0" borderId="0" xfId="0" applyAlignment="1">
      <alignment vertical="center" wrapText="1"/>
    </xf>
    <xf numFmtId="0" fontId="100" fillId="0" borderId="0" xfId="0" applyFont="1">
      <alignment vertical="center"/>
    </xf>
    <xf numFmtId="0" fontId="101" fillId="0" borderId="0" xfId="0" applyFont="1" applyAlignment="1">
      <alignment horizontal="centerContinuous" vertical="center"/>
    </xf>
    <xf numFmtId="0" fontId="102" fillId="0" borderId="0" xfId="0" applyFont="1" applyAlignment="1">
      <alignment horizontal="centerContinuous" vertical="center"/>
    </xf>
    <xf numFmtId="0" fontId="103" fillId="0" borderId="0" xfId="0" applyFont="1">
      <alignment vertical="center"/>
    </xf>
    <xf numFmtId="181" fontId="100" fillId="0" borderId="0" xfId="0" applyNumberFormat="1" applyFont="1" applyAlignment="1" applyProtection="1">
      <alignment horizontal="center" vertical="center"/>
      <protection locked="0"/>
    </xf>
    <xf numFmtId="0" fontId="100" fillId="0" borderId="0" xfId="0" applyFont="1" applyAlignment="1"/>
    <xf numFmtId="0" fontId="100" fillId="0" borderId="0" xfId="0" applyFont="1" applyAlignment="1">
      <alignment horizontal="right"/>
    </xf>
    <xf numFmtId="0" fontId="103" fillId="0" borderId="0" xfId="0" applyFont="1" applyAlignment="1">
      <alignment horizontal="right" vertical="center"/>
    </xf>
    <xf numFmtId="0" fontId="100" fillId="0" borderId="0" xfId="0" applyFont="1" applyBorder="1" applyAlignment="1">
      <alignment horizontal="center" vertical="center"/>
    </xf>
    <xf numFmtId="0" fontId="100" fillId="0" borderId="0" xfId="0" applyFont="1" applyBorder="1" applyAlignment="1">
      <alignment horizontal="center" vertical="center" shrinkToFit="1"/>
    </xf>
    <xf numFmtId="0" fontId="105" fillId="0" borderId="0" xfId="0" applyFont="1" applyBorder="1" applyAlignment="1">
      <alignment vertical="center"/>
    </xf>
    <xf numFmtId="0" fontId="104" fillId="0" borderId="0" xfId="0" applyFont="1" applyBorder="1" applyAlignment="1">
      <alignment horizontal="center" vertical="center" shrinkToFit="1"/>
    </xf>
    <xf numFmtId="211" fontId="105" fillId="0" borderId="0" xfId="0" applyNumberFormat="1" applyFont="1" applyBorder="1" applyAlignment="1">
      <alignment horizontal="center" vertical="center"/>
    </xf>
    <xf numFmtId="0" fontId="105" fillId="0" borderId="0" xfId="0" applyFont="1" applyBorder="1" applyAlignment="1">
      <alignment horizontal="center" vertical="center" shrinkToFit="1"/>
    </xf>
    <xf numFmtId="210" fontId="105" fillId="0" borderId="0" xfId="0" applyNumberFormat="1" applyFont="1" applyBorder="1" applyAlignment="1">
      <alignment horizontal="center" vertical="center"/>
    </xf>
    <xf numFmtId="0" fontId="100" fillId="0" borderId="0" xfId="0" applyFont="1" applyBorder="1">
      <alignment vertical="center"/>
    </xf>
    <xf numFmtId="0" fontId="104" fillId="0" borderId="0" xfId="0" applyFont="1" applyBorder="1" applyAlignment="1">
      <alignment horizontal="center" vertical="center"/>
    </xf>
    <xf numFmtId="0" fontId="103" fillId="0" borderId="0" xfId="0" applyFont="1" applyBorder="1" applyAlignment="1">
      <alignment horizontal="center" vertical="center" shrinkToFit="1"/>
    </xf>
    <xf numFmtId="178" fontId="105" fillId="0" borderId="0" xfId="0" applyNumberFormat="1" applyFont="1" applyBorder="1" applyAlignment="1">
      <alignment horizontal="center" vertical="center" shrinkToFit="1"/>
    </xf>
    <xf numFmtId="0" fontId="104" fillId="0" borderId="0" xfId="0" applyFont="1">
      <alignment vertical="center"/>
    </xf>
    <xf numFmtId="0" fontId="104" fillId="0" borderId="0" xfId="0" applyFont="1" applyAlignment="1">
      <alignment horizontal="center" vertical="center"/>
    </xf>
    <xf numFmtId="0" fontId="107" fillId="0" borderId="0" xfId="0" applyFont="1">
      <alignment vertical="center"/>
    </xf>
    <xf numFmtId="0" fontId="107" fillId="0" borderId="0" xfId="0" applyFont="1" applyProtection="1">
      <alignment vertical="center"/>
      <protection locked="0"/>
    </xf>
    <xf numFmtId="0" fontId="100" fillId="0" borderId="0" xfId="0" applyFont="1" applyProtection="1">
      <alignment vertical="center"/>
      <protection locked="0"/>
    </xf>
    <xf numFmtId="0" fontId="10" fillId="0" borderId="7" xfId="1" applyBorder="1">
      <alignment vertical="center"/>
    </xf>
    <xf numFmtId="0" fontId="35" fillId="4" borderId="0" xfId="0" applyFont="1" applyFill="1" applyAlignment="1" applyProtection="1">
      <alignment vertical="center"/>
    </xf>
    <xf numFmtId="0" fontId="2" fillId="0" borderId="22" xfId="0" applyFont="1" applyBorder="1" applyAlignment="1">
      <alignment vertical="center"/>
    </xf>
    <xf numFmtId="0" fontId="35" fillId="0" borderId="22" xfId="0" applyFont="1" applyBorder="1" applyAlignment="1">
      <alignment vertical="center"/>
    </xf>
    <xf numFmtId="0" fontId="35" fillId="0" borderId="0" xfId="0" applyFont="1" applyAlignment="1">
      <alignment horizontal="left" vertical="center" indent="1"/>
    </xf>
    <xf numFmtId="0" fontId="35" fillId="0" borderId="32" xfId="0" applyFont="1" applyBorder="1" applyAlignment="1">
      <alignment horizontal="left" vertical="center" indent="1"/>
    </xf>
    <xf numFmtId="0" fontId="35" fillId="0" borderId="84" xfId="0" applyFont="1" applyBorder="1" applyAlignment="1">
      <alignment horizontal="left" vertical="center" indent="1"/>
    </xf>
    <xf numFmtId="0" fontId="27" fillId="0" borderId="31" xfId="0" applyFont="1" applyBorder="1" applyAlignment="1">
      <alignment horizontal="left" vertical="center" wrapText="1" indent="1"/>
    </xf>
    <xf numFmtId="0" fontId="27" fillId="0" borderId="31" xfId="0" applyFont="1" applyBorder="1" applyAlignment="1">
      <alignment horizontal="left" vertical="center" indent="1"/>
    </xf>
    <xf numFmtId="209" fontId="100" fillId="0" borderId="0" xfId="0" applyNumberFormat="1" applyFont="1" applyAlignment="1" applyProtection="1">
      <alignment horizontal="center" vertical="center"/>
      <protection locked="0"/>
    </xf>
    <xf numFmtId="209" fontId="105" fillId="0" borderId="0" xfId="0" applyNumberFormat="1" applyFont="1" applyAlignment="1" applyProtection="1">
      <alignment horizontal="center" vertical="center"/>
      <protection locked="0"/>
    </xf>
    <xf numFmtId="0" fontId="107" fillId="0" borderId="132" xfId="0" applyFont="1" applyBorder="1" applyProtection="1">
      <alignment vertical="center"/>
      <protection locked="0" hidden="1"/>
    </xf>
    <xf numFmtId="0" fontId="107" fillId="0" borderId="22" xfId="0" applyFont="1" applyBorder="1" applyProtection="1">
      <alignment vertical="center"/>
      <protection locked="0" hidden="1"/>
    </xf>
    <xf numFmtId="0" fontId="107" fillId="0" borderId="133" xfId="0" applyFont="1" applyBorder="1" applyProtection="1">
      <alignment vertical="center"/>
      <protection locked="0" hidden="1"/>
    </xf>
    <xf numFmtId="0" fontId="107" fillId="0" borderId="38" xfId="0" applyFont="1" applyBorder="1" applyProtection="1">
      <alignment vertical="center"/>
      <protection locked="0" hidden="1"/>
    </xf>
    <xf numFmtId="0" fontId="107" fillId="0" borderId="0" xfId="0" applyFont="1" applyBorder="1" applyProtection="1">
      <alignment vertical="center"/>
      <protection locked="0" hidden="1"/>
    </xf>
    <xf numFmtId="0" fontId="107" fillId="0" borderId="39" xfId="0" applyFont="1" applyBorder="1" applyProtection="1">
      <alignment vertical="center"/>
      <protection locked="0" hidden="1"/>
    </xf>
    <xf numFmtId="0" fontId="107" fillId="0" borderId="40" xfId="0" applyFont="1" applyBorder="1" applyProtection="1">
      <alignment vertical="center"/>
      <protection locked="0" hidden="1"/>
    </xf>
    <xf numFmtId="0" fontId="107" fillId="0" borderId="34" xfId="0" applyFont="1" applyBorder="1" applyProtection="1">
      <alignment vertical="center"/>
      <protection locked="0" hidden="1"/>
    </xf>
    <xf numFmtId="0" fontId="107" fillId="0" borderId="41" xfId="0" applyFont="1" applyBorder="1" applyProtection="1">
      <alignment vertical="center"/>
      <protection locked="0" hidden="1"/>
    </xf>
    <xf numFmtId="0" fontId="107" fillId="0" borderId="147" xfId="0" applyFont="1" applyBorder="1" applyProtection="1">
      <alignment vertical="center"/>
      <protection locked="0" hidden="1"/>
    </xf>
    <xf numFmtId="0" fontId="107" fillId="0" borderId="29" xfId="0" applyFont="1" applyBorder="1" applyProtection="1">
      <alignment vertical="center"/>
      <protection locked="0" hidden="1"/>
    </xf>
    <xf numFmtId="0" fontId="107" fillId="0" borderId="142" xfId="0" applyFont="1" applyBorder="1" applyProtection="1">
      <alignment vertical="center"/>
      <protection locked="0" hidden="1"/>
    </xf>
    <xf numFmtId="0" fontId="108" fillId="0" borderId="0" xfId="1" applyFont="1" applyAlignment="1">
      <alignment horizontal="left" vertical="center"/>
    </xf>
    <xf numFmtId="181" fontId="34" fillId="0" borderId="0" xfId="4" applyNumberFormat="1" applyFont="1" applyAlignment="1">
      <alignment horizontal="left" vertical="center"/>
    </xf>
    <xf numFmtId="0" fontId="34" fillId="0" borderId="28" xfId="0" applyFont="1" applyBorder="1" applyAlignment="1" applyProtection="1">
      <alignment vertical="center"/>
    </xf>
    <xf numFmtId="0" fontId="40" fillId="0" borderId="25" xfId="4" applyFont="1" applyFill="1" applyBorder="1" applyAlignment="1" applyProtection="1">
      <alignment horizontal="center" vertical="center" shrinkToFit="1"/>
    </xf>
    <xf numFmtId="0" fontId="34" fillId="0" borderId="25" xfId="0" applyFont="1" applyBorder="1" applyAlignment="1" applyProtection="1">
      <alignment vertical="center"/>
    </xf>
    <xf numFmtId="0" fontId="34" fillId="0" borderId="22" xfId="0" applyFont="1" applyBorder="1" applyAlignment="1" applyProtection="1">
      <alignment horizontal="center" vertical="center"/>
    </xf>
    <xf numFmtId="0" fontId="34" fillId="0" borderId="23" xfId="0" applyFont="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30" xfId="0" applyFont="1" applyBorder="1" applyAlignment="1" applyProtection="1">
      <alignment horizontal="center" vertical="center"/>
    </xf>
    <xf numFmtId="0" fontId="40" fillId="0" borderId="21" xfId="4" applyFont="1" applyFill="1" applyBorder="1" applyAlignment="1" applyProtection="1">
      <alignment horizontal="center" vertical="center"/>
    </xf>
    <xf numFmtId="0" fontId="40" fillId="0" borderId="22" xfId="4" applyFont="1" applyFill="1" applyBorder="1" applyAlignment="1" applyProtection="1">
      <alignment horizontal="center" vertical="center"/>
    </xf>
    <xf numFmtId="0" fontId="40" fillId="0" borderId="22" xfId="4" applyNumberFormat="1" applyFont="1" applyFill="1" applyBorder="1" applyAlignment="1" applyProtection="1">
      <alignment horizontal="center" vertical="center"/>
    </xf>
    <xf numFmtId="0" fontId="40" fillId="0" borderId="23" xfId="4" applyNumberFormat="1" applyFont="1" applyFill="1" applyBorder="1" applyAlignment="1" applyProtection="1">
      <alignment horizontal="center" vertical="center"/>
    </xf>
    <xf numFmtId="0" fontId="40" fillId="0" borderId="28" xfId="4" applyNumberFormat="1" applyFont="1" applyFill="1" applyBorder="1" applyAlignment="1" applyProtection="1">
      <alignment horizontal="center" vertical="center"/>
    </xf>
    <xf numFmtId="0" fontId="40" fillId="0" borderId="29" xfId="4" applyNumberFormat="1" applyFont="1" applyFill="1" applyBorder="1" applyAlignment="1" applyProtection="1">
      <alignment horizontal="center" vertical="center"/>
    </xf>
    <xf numFmtId="0" fontId="40" fillId="0" borderId="30" xfId="4" applyNumberFormat="1" applyFont="1" applyFill="1" applyBorder="1" applyAlignment="1" applyProtection="1">
      <alignment horizontal="center" vertical="center"/>
    </xf>
    <xf numFmtId="0" fontId="40" fillId="0" borderId="28" xfId="4" applyFont="1" applyFill="1" applyBorder="1" applyAlignment="1" applyProtection="1">
      <alignment horizontal="center" vertical="center"/>
    </xf>
    <xf numFmtId="0" fontId="40" fillId="0" borderId="29" xfId="4" applyFont="1" applyFill="1" applyBorder="1" applyAlignment="1" applyProtection="1">
      <alignment horizontal="center" vertical="center"/>
    </xf>
    <xf numFmtId="0" fontId="40" fillId="0" borderId="21" xfId="4" applyFont="1" applyFill="1" applyBorder="1" applyAlignment="1" applyProtection="1">
      <alignment horizontal="left" vertical="center" indent="1"/>
    </xf>
    <xf numFmtId="0" fontId="40" fillId="0" borderId="22" xfId="4" applyFont="1" applyFill="1" applyBorder="1" applyAlignment="1" applyProtection="1">
      <alignment horizontal="left" vertical="center" indent="1"/>
    </xf>
    <xf numFmtId="0" fontId="40" fillId="0" borderId="0" xfId="4" applyFont="1" applyBorder="1" applyAlignment="1" applyProtection="1">
      <alignment horizontal="center" vertical="center"/>
    </xf>
    <xf numFmtId="0" fontId="34" fillId="0" borderId="0" xfId="0" applyFont="1" applyFill="1" applyBorder="1" applyAlignment="1" applyProtection="1">
      <alignment horizontal="distributed" vertical="center"/>
    </xf>
    <xf numFmtId="0" fontId="34" fillId="0" borderId="0" xfId="0" applyFont="1" applyAlignment="1" applyProtection="1">
      <alignment horizontal="distributed" vertical="center"/>
    </xf>
    <xf numFmtId="0" fontId="34" fillId="0" borderId="28" xfId="0" applyFont="1" applyBorder="1" applyAlignment="1" applyProtection="1">
      <alignment horizontal="center" vertical="center"/>
    </xf>
    <xf numFmtId="0" fontId="66" fillId="0" borderId="0" xfId="4" applyFont="1" applyAlignment="1" applyProtection="1">
      <alignment horizontal="center" vertical="center"/>
    </xf>
    <xf numFmtId="0" fontId="40" fillId="0" borderId="30" xfId="4" applyFont="1" applyFill="1" applyBorder="1" applyAlignment="1" applyProtection="1">
      <alignment horizontal="left" vertical="center" indent="1" shrinkToFit="1"/>
    </xf>
    <xf numFmtId="0" fontId="40" fillId="0" borderId="25" xfId="4" applyFont="1" applyBorder="1" applyAlignment="1" applyProtection="1">
      <alignment horizontal="left" vertical="center" indent="1"/>
    </xf>
    <xf numFmtId="0" fontId="40" fillId="0" borderId="0" xfId="4" applyFont="1" applyBorder="1" applyAlignment="1" applyProtection="1">
      <alignment horizontal="left" vertical="center" indent="1"/>
    </xf>
    <xf numFmtId="0" fontId="40" fillId="0" borderId="26" xfId="4" applyFont="1" applyBorder="1" applyAlignment="1" applyProtection="1">
      <alignment horizontal="left" vertical="center" indent="1"/>
    </xf>
    <xf numFmtId="0" fontId="40" fillId="0" borderId="21" xfId="4" applyFont="1" applyBorder="1" applyAlignment="1" applyProtection="1">
      <alignment horizontal="left" vertical="center" indent="1"/>
    </xf>
    <xf numFmtId="0" fontId="40" fillId="0" borderId="22" xfId="4" applyFont="1" applyBorder="1" applyAlignment="1" applyProtection="1">
      <alignment horizontal="left" vertical="center" indent="1"/>
    </xf>
    <xf numFmtId="0" fontId="40" fillId="0" borderId="23" xfId="4" applyFont="1" applyBorder="1" applyAlignment="1" applyProtection="1">
      <alignment horizontal="left" vertical="center" indent="1"/>
    </xf>
    <xf numFmtId="0" fontId="35" fillId="0" borderId="86" xfId="0" applyFont="1" applyBorder="1" applyAlignment="1">
      <alignment vertical="center"/>
    </xf>
    <xf numFmtId="0" fontId="35" fillId="0" borderId="87" xfId="0" applyFont="1" applyBorder="1" applyAlignment="1">
      <alignment vertical="center"/>
    </xf>
    <xf numFmtId="0" fontId="35" fillId="0" borderId="88" xfId="0" applyFont="1" applyBorder="1" applyAlignment="1">
      <alignment horizontal="center" vertical="center"/>
    </xf>
    <xf numFmtId="0" fontId="35" fillId="0" borderId="53" xfId="0" applyFont="1" applyBorder="1" applyAlignment="1">
      <alignment horizontal="center" vertical="center"/>
    </xf>
    <xf numFmtId="0" fontId="34" fillId="0" borderId="0" xfId="4" applyFont="1" applyAlignment="1" applyProtection="1">
      <alignment vertical="center"/>
    </xf>
    <xf numFmtId="49" fontId="54" fillId="0" borderId="0" xfId="0" applyNumberFormat="1" applyFont="1" applyAlignment="1" applyProtection="1">
      <alignment horizontal="center" shrinkToFit="1"/>
    </xf>
    <xf numFmtId="0" fontId="40" fillId="0" borderId="0" xfId="4" applyFont="1" applyAlignment="1" applyProtection="1">
      <alignment horizontal="left"/>
    </xf>
    <xf numFmtId="0" fontId="60" fillId="0" borderId="0" xfId="4" applyFont="1" applyAlignment="1" applyProtection="1">
      <alignment horizontal="left"/>
    </xf>
    <xf numFmtId="0" fontId="40" fillId="0" borderId="29" xfId="4" applyFont="1" applyBorder="1" applyAlignment="1" applyProtection="1">
      <alignment horizontal="left"/>
    </xf>
    <xf numFmtId="0" fontId="40" fillId="0" borderId="0" xfId="4" applyFont="1" applyProtection="1">
      <alignment vertical="center"/>
    </xf>
    <xf numFmtId="0" fontId="40" fillId="0" borderId="22" xfId="4" applyFont="1" applyFill="1" applyBorder="1" applyAlignment="1" applyProtection="1">
      <alignment horizontal="right" vertical="center"/>
    </xf>
    <xf numFmtId="0" fontId="40" fillId="0" borderId="23" xfId="4" applyFont="1" applyFill="1" applyBorder="1" applyAlignment="1" applyProtection="1">
      <alignment horizontal="left" vertical="center" indent="1"/>
    </xf>
    <xf numFmtId="0" fontId="34" fillId="0" borderId="0" xfId="4" applyFont="1" applyFill="1" applyProtection="1">
      <alignment vertical="center"/>
    </xf>
    <xf numFmtId="0" fontId="40" fillId="0" borderId="0" xfId="4" applyFont="1" applyFill="1" applyProtection="1">
      <alignment vertical="center"/>
    </xf>
    <xf numFmtId="0" fontId="40" fillId="0" borderId="28" xfId="4" applyFont="1" applyFill="1" applyBorder="1" applyProtection="1">
      <alignment vertical="center"/>
    </xf>
    <xf numFmtId="0" fontId="34" fillId="0" borderId="0" xfId="4" applyFont="1" applyAlignment="1" applyProtection="1">
      <alignment horizontal="right" vertical="center"/>
    </xf>
    <xf numFmtId="0" fontId="37" fillId="0" borderId="0"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0" xfId="0" applyFont="1" applyBorder="1" applyAlignment="1" applyProtection="1">
      <alignment vertical="center"/>
    </xf>
    <xf numFmtId="0" fontId="36" fillId="0" borderId="0" xfId="4" applyFont="1" applyBorder="1" applyAlignment="1" applyProtection="1">
      <alignment horizontal="left" vertical="center" wrapText="1" indent="1"/>
    </xf>
    <xf numFmtId="0" fontId="40" fillId="0" borderId="23" xfId="4" applyFont="1" applyFill="1" applyBorder="1" applyAlignment="1" applyProtection="1">
      <alignment horizontal="center" vertical="center"/>
    </xf>
    <xf numFmtId="0" fontId="40" fillId="0" borderId="30" xfId="4" applyFont="1" applyFill="1" applyBorder="1" applyAlignment="1" applyProtection="1">
      <alignment horizontal="center" vertical="center"/>
    </xf>
    <xf numFmtId="0" fontId="40" fillId="0" borderId="21" xfId="4" applyFont="1" applyBorder="1" applyAlignment="1" applyProtection="1">
      <alignment horizontal="center" vertical="center" shrinkToFit="1"/>
    </xf>
    <xf numFmtId="0" fontId="40" fillId="0" borderId="22" xfId="4" applyFont="1" applyBorder="1" applyAlignment="1" applyProtection="1">
      <alignment horizontal="center" vertical="center" shrinkToFit="1"/>
    </xf>
    <xf numFmtId="0" fontId="40" fillId="0" borderId="23" xfId="4" applyFont="1" applyBorder="1" applyAlignment="1" applyProtection="1">
      <alignment horizontal="center" vertical="center" shrinkToFit="1"/>
    </xf>
    <xf numFmtId="0" fontId="40" fillId="0" borderId="25" xfId="4" applyFont="1" applyFill="1" applyBorder="1" applyAlignment="1" applyProtection="1">
      <alignment horizontal="left" vertical="center"/>
    </xf>
    <xf numFmtId="0" fontId="40" fillId="0" borderId="26" xfId="4" applyFont="1" applyFill="1" applyBorder="1" applyAlignment="1" applyProtection="1">
      <alignment horizontal="left" vertical="center"/>
    </xf>
    <xf numFmtId="0" fontId="40" fillId="0" borderId="28" xfId="4" applyFont="1" applyFill="1" applyBorder="1" applyAlignment="1" applyProtection="1">
      <alignment horizontal="right" vertical="center"/>
    </xf>
    <xf numFmtId="0" fontId="40" fillId="0" borderId="29" xfId="4" applyFont="1" applyFill="1" applyBorder="1" applyAlignment="1" applyProtection="1">
      <alignment horizontal="right" vertical="center"/>
    </xf>
    <xf numFmtId="0" fontId="40" fillId="0" borderId="30" xfId="4" applyFont="1" applyFill="1" applyBorder="1" applyAlignment="1" applyProtection="1">
      <alignment horizontal="right" vertical="center"/>
    </xf>
    <xf numFmtId="0" fontId="40" fillId="0" borderId="28" xfId="4" applyNumberFormat="1" applyFont="1" applyFill="1" applyBorder="1" applyAlignment="1" applyProtection="1">
      <alignment horizontal="left" vertical="center" indent="1"/>
    </xf>
    <xf numFmtId="0" fontId="40" fillId="0" borderId="29" xfId="4" applyNumberFormat="1" applyFont="1" applyFill="1" applyBorder="1" applyAlignment="1" applyProtection="1">
      <alignment horizontal="left" vertical="center" indent="1"/>
    </xf>
    <xf numFmtId="0" fontId="40" fillId="0" borderId="30" xfId="4" applyNumberFormat="1" applyFont="1" applyFill="1" applyBorder="1" applyAlignment="1" applyProtection="1">
      <alignment horizontal="left" vertical="center" indent="1"/>
    </xf>
    <xf numFmtId="0" fontId="40" fillId="0" borderId="21" xfId="4" applyNumberFormat="1" applyFont="1" applyFill="1" applyBorder="1" applyAlignment="1" applyProtection="1">
      <alignment horizontal="center" vertical="center"/>
    </xf>
    <xf numFmtId="0" fontId="40" fillId="0" borderId="21" xfId="4" applyFont="1" applyFill="1" applyBorder="1" applyAlignment="1" applyProtection="1">
      <alignment horizontal="right" vertical="center"/>
    </xf>
    <xf numFmtId="180" fontId="40" fillId="0" borderId="22" xfId="4" applyNumberFormat="1" applyFont="1" applyFill="1" applyBorder="1" applyAlignment="1" applyProtection="1">
      <alignment horizontal="center" vertical="center"/>
    </xf>
    <xf numFmtId="58" fontId="40" fillId="0" borderId="21" xfId="4" applyNumberFormat="1" applyFont="1" applyFill="1" applyBorder="1" applyAlignment="1" applyProtection="1">
      <alignment horizontal="center" vertical="center"/>
    </xf>
    <xf numFmtId="58" fontId="40" fillId="0" borderId="22" xfId="4" applyNumberFormat="1" applyFont="1" applyFill="1" applyBorder="1" applyAlignment="1" applyProtection="1">
      <alignment horizontal="center" vertical="center"/>
    </xf>
    <xf numFmtId="58" fontId="40" fillId="0" borderId="23" xfId="4" applyNumberFormat="1" applyFont="1" applyFill="1" applyBorder="1" applyAlignment="1" applyProtection="1">
      <alignment horizontal="center" vertical="center"/>
    </xf>
    <xf numFmtId="58" fontId="40" fillId="0" borderId="28" xfId="4" applyNumberFormat="1" applyFont="1" applyFill="1" applyBorder="1" applyAlignment="1" applyProtection="1">
      <alignment horizontal="center" vertical="center"/>
    </xf>
    <xf numFmtId="58" fontId="40" fillId="0" borderId="29" xfId="4" applyNumberFormat="1" applyFont="1" applyFill="1" applyBorder="1" applyAlignment="1" applyProtection="1">
      <alignment horizontal="center" vertical="center"/>
    </xf>
    <xf numFmtId="58" fontId="40" fillId="0" borderId="30" xfId="4" applyNumberFormat="1" applyFont="1" applyFill="1" applyBorder="1" applyAlignment="1" applyProtection="1">
      <alignment horizontal="center" vertical="center"/>
    </xf>
    <xf numFmtId="0" fontId="40" fillId="0" borderId="42" xfId="4" applyFont="1" applyFill="1" applyBorder="1" applyAlignment="1" applyProtection="1">
      <alignment horizontal="center" vertical="center"/>
    </xf>
    <xf numFmtId="0" fontId="40" fillId="0" borderId="43" xfId="4" applyFont="1" applyFill="1" applyBorder="1" applyAlignment="1" applyProtection="1">
      <alignment horizontal="center" vertical="center"/>
    </xf>
    <xf numFmtId="0" fontId="40" fillId="0" borderId="44" xfId="4" applyFont="1" applyFill="1" applyBorder="1" applyAlignment="1" applyProtection="1">
      <alignment horizontal="center" vertical="center"/>
    </xf>
    <xf numFmtId="0" fontId="34" fillId="0" borderId="42" xfId="4" applyFont="1" applyBorder="1" applyAlignment="1" applyProtection="1">
      <alignment vertical="center"/>
    </xf>
    <xf numFmtId="0" fontId="88" fillId="0" borderId="43" xfId="0" applyFont="1" applyBorder="1" applyAlignment="1" applyProtection="1">
      <alignment vertical="center"/>
    </xf>
    <xf numFmtId="0" fontId="88" fillId="0" borderId="44" xfId="0" applyFont="1" applyBorder="1" applyAlignment="1" applyProtection="1">
      <alignment vertical="center"/>
    </xf>
    <xf numFmtId="0" fontId="88" fillId="0" borderId="43" xfId="0" applyFont="1" applyBorder="1" applyAlignment="1" applyProtection="1">
      <alignment horizontal="center" vertical="center"/>
    </xf>
    <xf numFmtId="0" fontId="88" fillId="0" borderId="44" xfId="0" applyFont="1" applyBorder="1" applyAlignment="1" applyProtection="1">
      <alignment horizontal="center" vertical="center"/>
    </xf>
    <xf numFmtId="0" fontId="35" fillId="0" borderId="97" xfId="0" applyFont="1" applyBorder="1">
      <alignment vertical="center"/>
    </xf>
    <xf numFmtId="0" fontId="35" fillId="0" borderId="34" xfId="0" applyFont="1" applyBorder="1">
      <alignment vertical="center"/>
    </xf>
    <xf numFmtId="0" fontId="35" fillId="0" borderId="41" xfId="0" applyFont="1" applyBorder="1">
      <alignment vertical="center"/>
    </xf>
    <xf numFmtId="0" fontId="35" fillId="0" borderId="168" xfId="0" applyFont="1" applyBorder="1" applyAlignment="1">
      <alignment horizontal="center" vertical="center"/>
    </xf>
    <xf numFmtId="0" fontId="35" fillId="0" borderId="83" xfId="0" applyFont="1" applyBorder="1">
      <alignment vertical="center"/>
    </xf>
    <xf numFmtId="182" fontId="35" fillId="0" borderId="74" xfId="0" applyNumberFormat="1" applyFont="1" applyBorder="1" applyAlignment="1">
      <alignment horizontal="center" vertical="center"/>
    </xf>
    <xf numFmtId="0" fontId="35" fillId="0" borderId="88" xfId="0" applyFont="1" applyFill="1" applyBorder="1" applyAlignment="1">
      <alignment horizontal="center" vertical="center"/>
    </xf>
    <xf numFmtId="0" fontId="35" fillId="0" borderId="89" xfId="0" applyFont="1" applyFill="1" applyBorder="1" applyAlignment="1">
      <alignment horizontal="center" vertical="center"/>
    </xf>
    <xf numFmtId="181" fontId="35" fillId="0" borderId="55" xfId="0" applyNumberFormat="1" applyFont="1" applyBorder="1">
      <alignment vertical="center"/>
    </xf>
    <xf numFmtId="0" fontId="34" fillId="0" borderId="0" xfId="0" applyFont="1" applyFill="1" applyAlignment="1">
      <alignment vertical="distributed" wrapText="1"/>
    </xf>
    <xf numFmtId="0" fontId="34" fillId="0" borderId="196" xfId="0" applyFont="1" applyFill="1" applyBorder="1" applyAlignment="1">
      <alignment horizontal="center" vertical="center"/>
    </xf>
    <xf numFmtId="0" fontId="34" fillId="0" borderId="196" xfId="0" applyFont="1" applyFill="1" applyBorder="1" applyAlignment="1">
      <alignment horizontal="distributed" vertical="center" justifyLastLine="1"/>
    </xf>
    <xf numFmtId="0" fontId="2" fillId="0" borderId="6" xfId="0" applyFont="1" applyBorder="1" applyAlignment="1">
      <alignment horizontal="center" vertical="center" wrapText="1"/>
    </xf>
    <xf numFmtId="0" fontId="10" fillId="0" borderId="13" xfId="1" applyBorder="1" applyAlignment="1">
      <alignment horizontal="righ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35" fillId="0" borderId="8" xfId="0" applyFont="1" applyBorder="1" applyAlignment="1">
      <alignment horizontal="left" vertical="center" wrapText="1"/>
    </xf>
    <xf numFmtId="0" fontId="109" fillId="0" borderId="0" xfId="0" applyFont="1" applyAlignment="1">
      <alignment vertical="center"/>
    </xf>
    <xf numFmtId="0" fontId="35" fillId="0" borderId="31" xfId="0" applyFont="1" applyBorder="1" applyAlignment="1">
      <alignment horizontal="left" vertical="center"/>
    </xf>
    <xf numFmtId="0" fontId="0" fillId="0" borderId="93" xfId="0" applyBorder="1" applyAlignment="1">
      <alignment vertical="center"/>
    </xf>
    <xf numFmtId="0" fontId="35" fillId="0" borderId="91" xfId="0" applyFont="1" applyBorder="1" applyAlignment="1">
      <alignment horizontal="left" vertical="center"/>
    </xf>
    <xf numFmtId="0" fontId="0" fillId="0" borderId="94" xfId="0" applyBorder="1" applyAlignment="1">
      <alignment vertical="center"/>
    </xf>
    <xf numFmtId="0" fontId="35" fillId="0" borderId="8" xfId="0" applyFont="1" applyBorder="1" applyAlignment="1">
      <alignment horizontal="left" vertical="center" wrapText="1" indent="1"/>
    </xf>
    <xf numFmtId="0" fontId="0" fillId="0" borderId="8" xfId="0" applyBorder="1" applyAlignment="1">
      <alignment horizontal="left" vertical="center" wrapText="1" indent="1"/>
    </xf>
    <xf numFmtId="0" fontId="35" fillId="0" borderId="8" xfId="0" applyFont="1" applyBorder="1" applyAlignment="1">
      <alignment horizontal="left" vertical="center" indent="1"/>
    </xf>
    <xf numFmtId="0" fontId="0" fillId="0" borderId="8" xfId="0" applyBorder="1" applyAlignment="1">
      <alignment horizontal="left" vertical="center" indent="1"/>
    </xf>
    <xf numFmtId="0" fontId="35" fillId="0" borderId="57" xfId="0" applyFont="1" applyBorder="1" applyAlignment="1">
      <alignment horizontal="left" vertical="center" indent="1"/>
    </xf>
    <xf numFmtId="0" fontId="0" fillId="0" borderId="57" xfId="0" applyBorder="1" applyAlignment="1">
      <alignment horizontal="left" vertical="center" indent="1"/>
    </xf>
    <xf numFmtId="178" fontId="35" fillId="4" borderId="0" xfId="0" applyNumberFormat="1" applyFont="1" applyFill="1" applyAlignment="1" applyProtection="1">
      <alignment horizontal="center" vertical="center"/>
    </xf>
    <xf numFmtId="6" fontId="35" fillId="4" borderId="0" xfId="3" applyNumberFormat="1" applyFont="1" applyFill="1" applyAlignment="1" applyProtection="1">
      <alignment vertical="center"/>
    </xf>
    <xf numFmtId="0" fontId="35" fillId="4" borderId="0" xfId="0" applyFont="1" applyFill="1" applyAlignment="1" applyProtection="1">
      <alignment horizontal="center" vertical="center"/>
    </xf>
    <xf numFmtId="0" fontId="35" fillId="6" borderId="0" xfId="0" applyFont="1" applyFill="1" applyAlignment="1" applyProtection="1">
      <alignment horizontal="center" vertical="center"/>
    </xf>
    <xf numFmtId="0" fontId="35" fillId="5" borderId="0" xfId="0" applyFont="1" applyFill="1" applyAlignment="1" applyProtection="1">
      <alignment horizontal="center" vertical="center"/>
    </xf>
    <xf numFmtId="0" fontId="35" fillId="4" borderId="0" xfId="0" applyFont="1" applyFill="1" applyAlignment="1" applyProtection="1">
      <alignment horizontal="center" vertical="center"/>
      <protection locked="0"/>
    </xf>
    <xf numFmtId="0" fontId="0" fillId="4" borderId="0" xfId="0" applyFill="1" applyAlignment="1" applyProtection="1">
      <alignment horizontal="center" vertical="center"/>
    </xf>
    <xf numFmtId="0" fontId="35" fillId="4" borderId="0" xfId="0" applyFont="1" applyFill="1" applyAlignment="1" applyProtection="1">
      <alignment vertical="center"/>
    </xf>
    <xf numFmtId="0" fontId="34" fillId="0" borderId="0" xfId="6" applyFont="1" applyFill="1" applyAlignment="1">
      <alignment horizontal="left" vertical="center" shrinkToFit="1"/>
    </xf>
    <xf numFmtId="0" fontId="0" fillId="0" borderId="0" xfId="0" applyFill="1" applyAlignment="1">
      <alignment horizontal="left" vertical="center" shrinkToFit="1"/>
    </xf>
    <xf numFmtId="0" fontId="0" fillId="0" borderId="0" xfId="0" applyAlignment="1">
      <alignment horizontal="left" vertical="center" shrinkToFit="1"/>
    </xf>
    <xf numFmtId="194" fontId="34" fillId="0" borderId="0" xfId="6" applyNumberFormat="1" applyFont="1" applyAlignment="1">
      <alignment horizontal="left" vertical="center" shrinkToFit="1"/>
    </xf>
    <xf numFmtId="14" fontId="34" fillId="0" borderId="0" xfId="6" applyNumberFormat="1" applyFont="1" applyAlignment="1">
      <alignment horizontal="left" vertical="center"/>
    </xf>
    <xf numFmtId="0" fontId="35" fillId="0" borderId="0" xfId="0" applyFont="1" applyAlignment="1">
      <alignment horizontal="left" vertical="center"/>
    </xf>
    <xf numFmtId="182" fontId="60" fillId="0" borderId="0" xfId="0" applyNumberFormat="1" applyFont="1" applyAlignment="1">
      <alignment horizontal="right" vertical="center"/>
    </xf>
    <xf numFmtId="0" fontId="60" fillId="0" borderId="0" xfId="5" applyFont="1" applyBorder="1" applyAlignment="1">
      <alignment horizontal="distributed" vertical="center" indent="1"/>
    </xf>
    <xf numFmtId="0" fontId="60" fillId="0" borderId="0" xfId="0" applyFont="1" applyBorder="1" applyAlignment="1">
      <alignment horizontal="left" vertical="center" wrapText="1" shrinkToFit="1"/>
    </xf>
    <xf numFmtId="0" fontId="60" fillId="0" borderId="0" xfId="0" applyFont="1" applyBorder="1" applyAlignment="1">
      <alignment horizontal="left" vertical="center" wrapText="1"/>
    </xf>
    <xf numFmtId="0" fontId="54" fillId="0" borderId="0" xfId="0" applyFont="1" applyBorder="1" applyAlignment="1">
      <alignment horizontal="left"/>
    </xf>
    <xf numFmtId="0" fontId="81" fillId="0" borderId="0" xfId="0" applyFont="1" applyAlignment="1">
      <alignment horizontal="left" vertical="center"/>
    </xf>
    <xf numFmtId="0" fontId="54" fillId="0" borderId="0" xfId="0" applyNumberFormat="1" applyFont="1" applyBorder="1" applyAlignment="1">
      <alignment horizontal="center" shrinkToFit="1"/>
    </xf>
    <xf numFmtId="0" fontId="54" fillId="0" borderId="0" xfId="0" applyNumberFormat="1" applyFont="1" applyAlignment="1">
      <alignment horizontal="center" shrinkToFit="1"/>
    </xf>
    <xf numFmtId="0" fontId="60" fillId="0" borderId="0" xfId="0" applyFont="1" applyBorder="1" applyAlignment="1">
      <alignment horizontal="left" indent="1"/>
    </xf>
    <xf numFmtId="0" fontId="60" fillId="0" borderId="0" xfId="0" applyFont="1" applyAlignment="1">
      <alignment horizontal="left" indent="1"/>
    </xf>
    <xf numFmtId="0" fontId="60" fillId="0" borderId="0" xfId="0" applyFont="1" applyBorder="1" applyAlignment="1">
      <alignment horizontal="right" vertical="center"/>
    </xf>
    <xf numFmtId="0" fontId="54" fillId="0" borderId="0" xfId="0" applyFont="1" applyAlignment="1">
      <alignment horizontal="right" vertical="center"/>
    </xf>
    <xf numFmtId="0" fontId="60" fillId="0" borderId="0" xfId="0" applyFont="1" applyBorder="1" applyAlignment="1">
      <alignment horizontal="left" vertical="center"/>
    </xf>
    <xf numFmtId="0" fontId="81" fillId="0" borderId="0" xfId="0" applyFont="1" applyAlignment="1">
      <alignment horizontal="center" vertical="top"/>
    </xf>
    <xf numFmtId="0" fontId="35" fillId="0" borderId="0" xfId="0" applyFont="1" applyAlignment="1">
      <alignment vertical="center"/>
    </xf>
    <xf numFmtId="0" fontId="39" fillId="0" borderId="0" xfId="0" applyFont="1" applyAlignment="1">
      <alignment horizontal="center" vertical="center"/>
    </xf>
    <xf numFmtId="0" fontId="0" fillId="0" borderId="0" xfId="0" applyAlignment="1">
      <alignment horizontal="center" vertical="center"/>
    </xf>
    <xf numFmtId="0" fontId="99" fillId="0" borderId="0" xfId="0" applyFont="1" applyAlignment="1">
      <alignment horizontal="center" vertical="center"/>
    </xf>
    <xf numFmtId="0" fontId="54" fillId="0" borderId="0" xfId="0" applyFont="1" applyBorder="1" applyAlignment="1">
      <alignment horizontal="center"/>
    </xf>
    <xf numFmtId="0" fontId="54" fillId="0" borderId="0" xfId="0" applyFont="1" applyBorder="1" applyAlignment="1">
      <alignment horizontal="left" indent="1" shrinkToFit="1"/>
    </xf>
    <xf numFmtId="0" fontId="35" fillId="0" borderId="0" xfId="0" applyFont="1" applyAlignment="1">
      <alignment horizontal="left" indent="1" shrinkToFit="1"/>
    </xf>
    <xf numFmtId="0" fontId="35" fillId="0" borderId="3" xfId="0" applyFont="1" applyBorder="1" applyAlignment="1">
      <alignment horizontal="left" indent="1" shrinkToFit="1"/>
    </xf>
    <xf numFmtId="0" fontId="54" fillId="0" borderId="0" xfId="0" applyNumberFormat="1" applyFont="1" applyBorder="1" applyAlignment="1">
      <alignment horizontal="left" indent="1" shrinkToFit="1"/>
    </xf>
    <xf numFmtId="0" fontId="35" fillId="0" borderId="0" xfId="0" applyNumberFormat="1" applyFont="1" applyAlignment="1">
      <alignment horizontal="left" indent="1" shrinkToFit="1"/>
    </xf>
    <xf numFmtId="195" fontId="60" fillId="0" borderId="0" xfId="0" applyNumberFormat="1" applyFont="1" applyBorder="1" applyAlignment="1">
      <alignment horizontal="left" vertical="center"/>
    </xf>
    <xf numFmtId="0" fontId="0" fillId="0" borderId="0" xfId="0" applyAlignment="1">
      <alignment horizontal="center"/>
    </xf>
    <xf numFmtId="0" fontId="82" fillId="0" borderId="0" xfId="0" applyFont="1" applyBorder="1" applyAlignment="1">
      <alignment horizontal="center"/>
    </xf>
    <xf numFmtId="0" fontId="82" fillId="0" borderId="0" xfId="0" applyFont="1" applyAlignment="1">
      <alignment horizontal="center"/>
    </xf>
    <xf numFmtId="0" fontId="82" fillId="0" borderId="0" xfId="0" applyFont="1" applyAlignment="1">
      <alignment horizontal="center" vertical="top"/>
    </xf>
    <xf numFmtId="0" fontId="0" fillId="0" borderId="0" xfId="0" applyAlignment="1">
      <alignment horizontal="center" vertical="top"/>
    </xf>
    <xf numFmtId="0" fontId="34" fillId="0" borderId="0" xfId="6" applyFont="1" applyFill="1" applyAlignment="1">
      <alignment horizontal="left" vertical="center"/>
    </xf>
    <xf numFmtId="0" fontId="35" fillId="0" borderId="0" xfId="0" applyFont="1" applyFill="1" applyAlignment="1">
      <alignment horizontal="left" vertical="center"/>
    </xf>
    <xf numFmtId="0" fontId="0" fillId="0" borderId="0" xfId="0" applyAlignment="1">
      <alignment horizontal="left" vertical="center"/>
    </xf>
    <xf numFmtId="197" fontId="60" fillId="0" borderId="0" xfId="0" applyNumberFormat="1" applyFont="1" applyAlignment="1">
      <alignment horizontal="right" vertical="center"/>
    </xf>
    <xf numFmtId="197" fontId="0" fillId="0" borderId="0" xfId="0" applyNumberFormat="1" applyAlignment="1">
      <alignment horizontal="right" vertical="center"/>
    </xf>
    <xf numFmtId="0" fontId="0" fillId="0" borderId="0" xfId="0" applyAlignment="1">
      <alignment horizontal="distributed" vertical="center" indent="1"/>
    </xf>
    <xf numFmtId="0" fontId="34" fillId="0" borderId="0" xfId="6" applyFont="1" applyBorder="1" applyAlignment="1">
      <alignment horizontal="distributed" vertical="center"/>
    </xf>
    <xf numFmtId="0" fontId="35" fillId="0" borderId="0" xfId="0" applyFont="1" applyAlignment="1">
      <alignment horizontal="distributed" vertical="center"/>
    </xf>
    <xf numFmtId="178" fontId="34" fillId="0" borderId="0" xfId="6" applyNumberFormat="1" applyFont="1" applyFill="1" applyAlignment="1">
      <alignment horizontal="distributed" vertical="center"/>
    </xf>
    <xf numFmtId="178" fontId="35" fillId="0" borderId="0" xfId="0" applyNumberFormat="1" applyFont="1" applyFill="1" applyAlignment="1">
      <alignment horizontal="distributed" vertical="center"/>
    </xf>
    <xf numFmtId="0" fontId="60" fillId="0" borderId="0" xfId="0" applyFont="1" applyBorder="1" applyAlignment="1">
      <alignment horizontal="center" vertical="center"/>
    </xf>
    <xf numFmtId="0" fontId="54" fillId="0" borderId="0" xfId="0" applyFont="1" applyAlignment="1">
      <alignment horizontal="center" vertical="center"/>
    </xf>
    <xf numFmtId="0" fontId="60" fillId="0" borderId="0" xfId="0" applyNumberFormat="1" applyFont="1" applyBorder="1" applyAlignment="1">
      <alignment horizontal="left" vertical="center" indent="1" shrinkToFit="1"/>
    </xf>
    <xf numFmtId="0" fontId="54" fillId="0" borderId="0" xfId="0" applyNumberFormat="1" applyFont="1" applyAlignment="1">
      <alignment horizontal="left" vertical="center" indent="1" shrinkToFit="1"/>
    </xf>
    <xf numFmtId="193" fontId="60" fillId="0" borderId="0" xfId="0" applyNumberFormat="1" applyFont="1" applyBorder="1" applyAlignment="1">
      <alignment horizontal="left" vertical="center"/>
    </xf>
    <xf numFmtId="0" fontId="0" fillId="0" borderId="0" xfId="0" applyAlignment="1">
      <alignment vertical="center"/>
    </xf>
    <xf numFmtId="0" fontId="0" fillId="0" borderId="0" xfId="0" applyAlignment="1">
      <alignment horizontal="left" vertical="center" indent="1" shrinkToFit="1"/>
    </xf>
    <xf numFmtId="14" fontId="54" fillId="0" borderId="0" xfId="0" applyNumberFormat="1" applyFont="1" applyBorder="1" applyAlignment="1">
      <alignment horizontal="left" indent="1" shrinkToFit="1"/>
    </xf>
    <xf numFmtId="6" fontId="60" fillId="0" borderId="0" xfId="0" applyNumberFormat="1" applyFont="1" applyBorder="1" applyAlignment="1">
      <alignment horizontal="left" vertical="center" indent="1" shrinkToFit="1"/>
    </xf>
    <xf numFmtId="0" fontId="54" fillId="0" borderId="0" xfId="0" applyFont="1" applyBorder="1" applyAlignment="1">
      <alignment horizontal="center" vertical="center"/>
    </xf>
    <xf numFmtId="0" fontId="54" fillId="0" borderId="0" xfId="0" applyFont="1" applyBorder="1" applyAlignment="1"/>
    <xf numFmtId="0" fontId="54" fillId="0" borderId="0" xfId="0" applyFont="1" applyAlignment="1"/>
    <xf numFmtId="0" fontId="34" fillId="0" borderId="0" xfId="0" applyNumberFormat="1" applyFont="1" applyBorder="1" applyAlignment="1">
      <alignment horizontal="center" shrinkToFit="1"/>
    </xf>
    <xf numFmtId="0" fontId="34" fillId="0" borderId="0" xfId="0" applyNumberFormat="1" applyFont="1" applyAlignment="1">
      <alignment horizontal="center" shrinkToFit="1"/>
    </xf>
    <xf numFmtId="188" fontId="34" fillId="0" borderId="0" xfId="6" applyNumberFormat="1" applyFont="1" applyAlignment="1">
      <alignment horizontal="right" vertical="center"/>
    </xf>
    <xf numFmtId="0" fontId="0" fillId="0" borderId="0" xfId="0" applyAlignment="1">
      <alignment horizontal="right" vertical="center"/>
    </xf>
    <xf numFmtId="0" fontId="60" fillId="0" borderId="0" xfId="5" applyFont="1" applyBorder="1" applyAlignment="1">
      <alignment horizontal="left" vertical="center" indent="1"/>
    </xf>
    <xf numFmtId="0" fontId="0" fillId="0" borderId="0" xfId="0" applyAlignment="1">
      <alignment horizontal="left" vertical="center" indent="1"/>
    </xf>
    <xf numFmtId="0" fontId="60" fillId="0" borderId="0" xfId="0" applyFont="1" applyAlignment="1">
      <alignment horizontal="left" vertical="distributed" wrapText="1"/>
    </xf>
    <xf numFmtId="0" fontId="54" fillId="0" borderId="0" xfId="0" applyFont="1" applyAlignment="1">
      <alignment horizontal="left"/>
    </xf>
    <xf numFmtId="0" fontId="81" fillId="0" borderId="45" xfId="0" applyFont="1" applyBorder="1" applyAlignment="1">
      <alignment horizontal="center" vertical="center"/>
    </xf>
    <xf numFmtId="0" fontId="81" fillId="0" borderId="0" xfId="0" applyFont="1" applyBorder="1" applyAlignment="1">
      <alignment horizontal="center" vertical="center"/>
    </xf>
    <xf numFmtId="0" fontId="81" fillId="0" borderId="0" xfId="0" applyFont="1" applyAlignment="1">
      <alignment horizontal="center" vertical="center"/>
    </xf>
    <xf numFmtId="0" fontId="81" fillId="0" borderId="3" xfId="0" applyFont="1" applyBorder="1" applyAlignment="1">
      <alignment horizontal="center" vertical="center"/>
    </xf>
    <xf numFmtId="178" fontId="60" fillId="0" borderId="0" xfId="0" applyNumberFormat="1" applyFont="1" applyAlignment="1">
      <alignment horizontal="distributed" vertical="center"/>
    </xf>
    <xf numFmtId="178" fontId="83" fillId="0" borderId="0" xfId="0" applyNumberFormat="1" applyFont="1" applyAlignment="1">
      <alignment horizontal="distributed" vertical="center"/>
    </xf>
    <xf numFmtId="0" fontId="83" fillId="0" borderId="0" xfId="0" applyFont="1" applyAlignment="1">
      <alignment vertical="center"/>
    </xf>
    <xf numFmtId="0" fontId="54" fillId="0" borderId="0" xfId="0" applyFont="1" applyBorder="1" applyAlignment="1">
      <alignment horizontal="distributed" vertical="center"/>
    </xf>
    <xf numFmtId="0" fontId="0" fillId="0" borderId="0" xfId="0" applyAlignment="1">
      <alignment horizontal="distributed" vertical="center"/>
    </xf>
    <xf numFmtId="198" fontId="54" fillId="0" borderId="48" xfId="0" applyNumberFormat="1" applyFont="1" applyBorder="1" applyAlignment="1">
      <alignment horizontal="left" vertical="center" wrapText="1" indent="1"/>
    </xf>
    <xf numFmtId="0" fontId="0" fillId="0" borderId="48" xfId="0" applyBorder="1" applyAlignment="1">
      <alignment horizontal="left" vertical="center" indent="1"/>
    </xf>
    <xf numFmtId="0" fontId="82" fillId="0" borderId="19" xfId="0" applyNumberFormat="1" applyFont="1" applyBorder="1" applyAlignment="1">
      <alignment horizontal="center" vertical="center"/>
    </xf>
    <xf numFmtId="0" fontId="54" fillId="0" borderId="19" xfId="0" applyFont="1" applyBorder="1" applyAlignment="1">
      <alignment horizontal="center" vertical="center" wrapText="1"/>
    </xf>
    <xf numFmtId="0" fontId="35" fillId="0" borderId="19" xfId="0" applyFont="1" applyBorder="1" applyAlignment="1">
      <alignment horizontal="center" vertical="center"/>
    </xf>
    <xf numFmtId="0" fontId="54" fillId="0" borderId="43" xfId="0" applyFont="1" applyBorder="1" applyAlignment="1">
      <alignment horizontal="distributed" vertical="center"/>
    </xf>
    <xf numFmtId="0" fontId="35" fillId="0" borderId="43" xfId="0" applyFont="1" applyBorder="1" applyAlignment="1">
      <alignment horizontal="distributed" vertical="center"/>
    </xf>
    <xf numFmtId="0" fontId="35" fillId="0" borderId="43" xfId="0" applyFont="1" applyBorder="1" applyAlignment="1">
      <alignment horizontal="center" vertical="center"/>
    </xf>
    <xf numFmtId="0" fontId="36" fillId="0" borderId="0" xfId="0" applyFont="1" applyBorder="1" applyAlignment="1">
      <alignment horizontal="distributed" vertical="center" shrinkToFit="1"/>
    </xf>
    <xf numFmtId="0" fontId="31" fillId="0" borderId="0" xfId="0" applyFont="1" applyAlignment="1">
      <alignment horizontal="distributed" vertical="center" shrinkToFit="1"/>
    </xf>
    <xf numFmtId="0" fontId="54" fillId="0" borderId="42" xfId="0" applyFont="1" applyBorder="1" applyAlignment="1">
      <alignment horizontal="left" vertical="center" indent="1"/>
    </xf>
    <xf numFmtId="0" fontId="54" fillId="0" borderId="43" xfId="0" applyFont="1" applyBorder="1" applyAlignment="1">
      <alignment horizontal="left" vertical="center" indent="1"/>
    </xf>
    <xf numFmtId="0" fontId="35" fillId="0" borderId="43" xfId="0" applyFont="1" applyBorder="1" applyAlignment="1">
      <alignment horizontal="left" vertical="center" indent="1"/>
    </xf>
    <xf numFmtId="0" fontId="35" fillId="0" borderId="194" xfId="0" applyFont="1" applyBorder="1" applyAlignment="1">
      <alignment horizontal="left" vertical="center" indent="1"/>
    </xf>
    <xf numFmtId="202" fontId="54" fillId="0" borderId="42" xfId="0" applyNumberFormat="1" applyFont="1" applyBorder="1" applyAlignment="1">
      <alignment horizontal="left" vertical="center" indent="1"/>
    </xf>
    <xf numFmtId="202" fontId="35" fillId="0" borderId="43" xfId="0" applyNumberFormat="1" applyFont="1" applyBorder="1" applyAlignment="1">
      <alignment horizontal="left" vertical="center" indent="1"/>
    </xf>
    <xf numFmtId="178" fontId="54" fillId="0" borderId="22" xfId="0" applyNumberFormat="1" applyFont="1" applyBorder="1" applyAlignment="1">
      <alignment horizontal="distributed" vertical="center"/>
    </xf>
    <xf numFmtId="0" fontId="35" fillId="0" borderId="22" xfId="0" applyFont="1" applyBorder="1" applyAlignment="1">
      <alignment horizontal="distributed" vertical="center"/>
    </xf>
    <xf numFmtId="0" fontId="60" fillId="0" borderId="0" xfId="0" applyNumberFormat="1" applyFont="1" applyBorder="1" applyAlignment="1">
      <alignment horizontal="center" shrinkToFit="1"/>
    </xf>
    <xf numFmtId="0" fontId="2" fillId="0" borderId="0" xfId="0" applyFont="1" applyAlignment="1"/>
    <xf numFmtId="0" fontId="35" fillId="0" borderId="0" xfId="0" applyFont="1" applyAlignment="1">
      <alignment horizontal="center" vertical="center"/>
    </xf>
    <xf numFmtId="0" fontId="54" fillId="0" borderId="0" xfId="0" applyFont="1" applyBorder="1" applyAlignment="1">
      <alignment horizontal="left" vertical="center" indent="1" shrinkToFit="1"/>
    </xf>
    <xf numFmtId="0" fontId="35" fillId="0" borderId="0" xfId="0" applyFont="1" applyAlignment="1">
      <alignment horizontal="left" vertical="center" indent="1" shrinkToFit="1"/>
    </xf>
    <xf numFmtId="0" fontId="35" fillId="0" borderId="3" xfId="0" applyFont="1" applyBorder="1" applyAlignment="1">
      <alignment horizontal="left" vertical="center" indent="1" shrinkToFit="1"/>
    </xf>
    <xf numFmtId="0" fontId="35" fillId="0" borderId="29" xfId="0" applyFont="1" applyBorder="1" applyAlignment="1">
      <alignment horizontal="center" vertical="center"/>
    </xf>
    <xf numFmtId="0" fontId="54" fillId="0" borderId="29" xfId="0" applyFont="1" applyBorder="1" applyAlignment="1">
      <alignment horizontal="center" vertical="center"/>
    </xf>
    <xf numFmtId="0" fontId="35" fillId="0" borderId="43" xfId="0" applyFont="1" applyBorder="1" applyAlignment="1">
      <alignment horizontal="distributed" vertical="center" shrinkToFit="1"/>
    </xf>
    <xf numFmtId="0" fontId="35" fillId="0" borderId="0" xfId="0" applyFont="1" applyAlignment="1">
      <alignment horizontal="left"/>
    </xf>
    <xf numFmtId="178" fontId="54" fillId="0" borderId="29" xfId="0" applyNumberFormat="1" applyFont="1" applyBorder="1" applyAlignment="1">
      <alignment horizontal="distributed" vertical="center"/>
    </xf>
    <xf numFmtId="0" fontId="35" fillId="0" borderId="29" xfId="0" applyFont="1" applyBorder="1" applyAlignment="1">
      <alignment horizontal="distributed" vertical="center"/>
    </xf>
    <xf numFmtId="178" fontId="54" fillId="0" borderId="43" xfId="0" applyNumberFormat="1" applyFont="1" applyBorder="1" applyAlignment="1">
      <alignment horizontal="left" vertical="center" indent="1"/>
    </xf>
    <xf numFmtId="178" fontId="35" fillId="0" borderId="43" xfId="0" applyNumberFormat="1" applyFont="1" applyBorder="1" applyAlignment="1">
      <alignment horizontal="left" vertical="center" indent="1"/>
    </xf>
    <xf numFmtId="178" fontId="35" fillId="0" borderId="194" xfId="0" applyNumberFormat="1" applyFont="1" applyBorder="1" applyAlignment="1">
      <alignment horizontal="left" vertical="center" indent="1"/>
    </xf>
    <xf numFmtId="0" fontId="34" fillId="0" borderId="45" xfId="0" applyFont="1" applyBorder="1" applyAlignment="1">
      <alignment horizontal="left" vertical="center" indent="1"/>
    </xf>
    <xf numFmtId="0" fontId="34" fillId="0" borderId="0" xfId="0" applyFont="1" applyBorder="1" applyAlignment="1">
      <alignment horizontal="left" vertical="center" indent="1"/>
    </xf>
    <xf numFmtId="0" fontId="34" fillId="0" borderId="0" xfId="0" applyFont="1" applyAlignment="1">
      <alignment horizontal="left" vertical="center" indent="1"/>
    </xf>
    <xf numFmtId="0" fontId="35" fillId="0" borderId="0" xfId="0" applyFont="1" applyBorder="1" applyAlignment="1">
      <alignment vertical="center"/>
    </xf>
    <xf numFmtId="0" fontId="35" fillId="0" borderId="25" xfId="0" applyFont="1" applyBorder="1" applyAlignment="1">
      <alignment horizontal="center" vertical="center"/>
    </xf>
    <xf numFmtId="0" fontId="35" fillId="0" borderId="0" xfId="0" applyFont="1" applyBorder="1" applyAlignment="1">
      <alignment horizontal="center" vertical="center"/>
    </xf>
    <xf numFmtId="0" fontId="35" fillId="0" borderId="3" xfId="0" applyFont="1" applyBorder="1" applyAlignment="1">
      <alignment horizontal="center" vertical="center"/>
    </xf>
    <xf numFmtId="0" fontId="35" fillId="0" borderId="28" xfId="0" applyFont="1" applyBorder="1" applyAlignment="1">
      <alignment horizontal="center" vertical="center"/>
    </xf>
    <xf numFmtId="0" fontId="35" fillId="0" borderId="189" xfId="0" applyFont="1" applyBorder="1" applyAlignment="1">
      <alignment horizontal="center" vertical="center"/>
    </xf>
    <xf numFmtId="0" fontId="35" fillId="0" borderId="190"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188" xfId="0" applyFont="1" applyBorder="1" applyAlignment="1">
      <alignment horizontal="center" vertical="center"/>
    </xf>
    <xf numFmtId="0" fontId="35" fillId="0" borderId="30" xfId="0" applyFont="1" applyBorder="1" applyAlignment="1">
      <alignment horizontal="center" vertical="center"/>
    </xf>
    <xf numFmtId="0" fontId="54" fillId="0" borderId="22" xfId="0" applyFont="1" applyBorder="1" applyAlignment="1">
      <alignment horizontal="center" vertical="center"/>
    </xf>
    <xf numFmtId="199" fontId="54" fillId="0" borderId="43" xfId="0" applyNumberFormat="1" applyFont="1" applyBorder="1" applyAlignment="1">
      <alignment horizontal="center" vertical="center"/>
    </xf>
    <xf numFmtId="199" fontId="54" fillId="0" borderId="44" xfId="0" applyNumberFormat="1" applyFont="1" applyBorder="1" applyAlignment="1">
      <alignment horizontal="center" vertical="center"/>
    </xf>
    <xf numFmtId="0" fontId="54" fillId="0" borderId="0" xfId="0" applyFont="1" applyBorder="1" applyAlignment="1">
      <alignment horizontal="left" vertical="center"/>
    </xf>
    <xf numFmtId="0" fontId="54" fillId="0" borderId="48" xfId="0" applyFont="1" applyBorder="1" applyAlignment="1">
      <alignment vertical="center" wrapText="1"/>
    </xf>
    <xf numFmtId="0" fontId="0" fillId="0" borderId="48" xfId="0" applyBorder="1" applyAlignment="1">
      <alignment vertical="center"/>
    </xf>
    <xf numFmtId="178" fontId="54" fillId="0" borderId="0" xfId="0" applyNumberFormat="1" applyFont="1" applyBorder="1" applyAlignment="1">
      <alignment horizontal="distributed" vertical="center"/>
    </xf>
    <xf numFmtId="0" fontId="54" fillId="0" borderId="21" xfId="0" applyFont="1" applyBorder="1" applyAlignment="1">
      <alignment horizontal="center" vertical="center" textRotation="255"/>
    </xf>
    <xf numFmtId="0" fontId="35" fillId="0" borderId="23" xfId="0" applyFont="1" applyBorder="1" applyAlignment="1"/>
    <xf numFmtId="0" fontId="35" fillId="0" borderId="28" xfId="0" applyFont="1" applyBorder="1" applyAlignment="1"/>
    <xf numFmtId="0" fontId="35" fillId="0" borderId="30" xfId="0" applyFont="1" applyBorder="1" applyAlignment="1"/>
    <xf numFmtId="0" fontId="54" fillId="0" borderId="42" xfId="0" applyFont="1" applyBorder="1" applyAlignment="1">
      <alignment horizontal="right" vertical="center" indent="1" shrinkToFit="1"/>
    </xf>
    <xf numFmtId="0" fontId="35" fillId="0" borderId="43" xfId="0" applyFont="1" applyBorder="1" applyAlignment="1">
      <alignment horizontal="right" vertical="center" indent="1" shrinkToFit="1"/>
    </xf>
    <xf numFmtId="178" fontId="54" fillId="0" borderId="43" xfId="0" applyNumberFormat="1" applyFont="1" applyBorder="1" applyAlignment="1">
      <alignment horizontal="right" vertical="center" indent="1" shrinkToFit="1"/>
    </xf>
    <xf numFmtId="0" fontId="35" fillId="0" borderId="44" xfId="0" applyFont="1" applyBorder="1" applyAlignment="1">
      <alignment horizontal="right" vertical="center" indent="1" shrinkToFit="1"/>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8" xfId="0" applyFont="1" applyBorder="1" applyAlignment="1">
      <alignment vertical="center"/>
    </xf>
    <xf numFmtId="0" fontId="54" fillId="0" borderId="48" xfId="0" applyFont="1" applyBorder="1" applyAlignment="1">
      <alignment vertical="center" wrapText="1" shrinkToFit="1"/>
    </xf>
    <xf numFmtId="183" fontId="54" fillId="0" borderId="0" xfId="0" applyNumberFormat="1" applyFont="1" applyAlignment="1" applyProtection="1">
      <alignment horizontal="center"/>
      <protection locked="0"/>
    </xf>
    <xf numFmtId="0" fontId="54" fillId="0" borderId="0" xfId="0" applyFont="1" applyAlignment="1" applyProtection="1">
      <alignment horizontal="center"/>
      <protection locked="0"/>
    </xf>
    <xf numFmtId="0" fontId="54" fillId="0" borderId="0" xfId="0" applyNumberFormat="1" applyFont="1" applyBorder="1" applyAlignment="1">
      <alignment horizontal="left" vertical="center" indent="1" shrinkToFit="1"/>
    </xf>
    <xf numFmtId="0" fontId="35" fillId="0" borderId="0" xfId="0" applyNumberFormat="1" applyFont="1" applyAlignment="1">
      <alignment horizontal="left" vertical="center" indent="1" shrinkToFit="1"/>
    </xf>
    <xf numFmtId="0" fontId="35" fillId="0" borderId="48" xfId="0" applyFont="1" applyBorder="1" applyAlignment="1">
      <alignment vertical="center"/>
    </xf>
    <xf numFmtId="178" fontId="54" fillId="0" borderId="48" xfId="0" applyNumberFormat="1" applyFont="1" applyBorder="1" applyAlignment="1">
      <alignment horizontal="distributed" vertical="center"/>
    </xf>
    <xf numFmtId="0" fontId="0" fillId="0" borderId="48" xfId="0" applyBorder="1" applyAlignment="1">
      <alignment horizontal="distributed" vertical="center"/>
    </xf>
    <xf numFmtId="198" fontId="54" fillId="0" borderId="0" xfId="0" applyNumberFormat="1" applyFont="1" applyBorder="1" applyAlignment="1">
      <alignment horizontal="left" vertical="center" wrapText="1"/>
    </xf>
    <xf numFmtId="0" fontId="34" fillId="0" borderId="0" xfId="0" applyFont="1" applyAlignment="1">
      <alignment horizontal="left" vertical="center"/>
    </xf>
    <xf numFmtId="0" fontId="35" fillId="0" borderId="193" xfId="0" applyFont="1" applyBorder="1" applyAlignment="1">
      <alignment horizontal="center" vertical="center"/>
    </xf>
    <xf numFmtId="0" fontId="35" fillId="0" borderId="44" xfId="0" applyFont="1" applyBorder="1" applyAlignment="1">
      <alignment horizontal="center" vertical="center"/>
    </xf>
    <xf numFmtId="0" fontId="35" fillId="0" borderId="190" xfId="0" applyFont="1" applyBorder="1" applyAlignment="1">
      <alignment horizontal="center" vertical="center" wrapText="1"/>
    </xf>
    <xf numFmtId="206" fontId="38" fillId="0" borderId="188" xfId="0" applyNumberFormat="1" applyFont="1" applyBorder="1" applyAlignment="1">
      <alignment horizontal="center" vertical="center" shrinkToFit="1"/>
    </xf>
    <xf numFmtId="206" fontId="38" fillId="0" borderId="29" xfId="0" applyNumberFormat="1" applyFont="1" applyBorder="1" applyAlignment="1">
      <alignment horizontal="center" vertical="center" shrinkToFit="1"/>
    </xf>
    <xf numFmtId="206" fontId="38" fillId="0" borderId="30" xfId="0" applyNumberFormat="1" applyFont="1" applyBorder="1" applyAlignment="1">
      <alignment horizontal="center" vertical="center" shrinkToFit="1"/>
    </xf>
    <xf numFmtId="191" fontId="35" fillId="0" borderId="43" xfId="0" applyNumberFormat="1" applyFont="1" applyBorder="1" applyAlignment="1" applyProtection="1">
      <alignment horizontal="right" vertical="center"/>
      <protection locked="0"/>
    </xf>
    <xf numFmtId="191" fontId="35" fillId="0" borderId="29" xfId="0" applyNumberFormat="1" applyFont="1" applyBorder="1" applyAlignment="1" applyProtection="1">
      <alignment horizontal="right" vertical="center"/>
      <protection locked="0"/>
    </xf>
    <xf numFmtId="0" fontId="54" fillId="0" borderId="43" xfId="0" applyFont="1" applyBorder="1" applyAlignment="1">
      <alignment horizontal="left" vertical="center" wrapText="1" indent="1"/>
    </xf>
    <xf numFmtId="0" fontId="35" fillId="0" borderId="43" xfId="0" applyFont="1" applyBorder="1" applyAlignment="1">
      <alignment horizontal="left" vertical="center" wrapText="1" indent="1"/>
    </xf>
    <xf numFmtId="0" fontId="35" fillId="0" borderId="194" xfId="0" applyFont="1" applyBorder="1" applyAlignment="1">
      <alignment horizontal="left" vertical="center" wrapText="1" indent="1"/>
    </xf>
    <xf numFmtId="0" fontId="35" fillId="0" borderId="29" xfId="0" applyFont="1" applyBorder="1" applyAlignment="1">
      <alignment horizontal="distributed" vertical="center" shrinkToFit="1"/>
    </xf>
    <xf numFmtId="0" fontId="34" fillId="0" borderId="0" xfId="0" applyFont="1" applyBorder="1" applyAlignment="1">
      <alignment horizontal="left" vertical="center"/>
    </xf>
    <xf numFmtId="0" fontId="35" fillId="0" borderId="22" xfId="0" applyNumberFormat="1" applyFont="1" applyBorder="1" applyAlignment="1" applyProtection="1">
      <alignment horizontal="center" vertical="center"/>
      <protection locked="0"/>
    </xf>
    <xf numFmtId="0" fontId="35" fillId="0" borderId="191" xfId="0" applyNumberFormat="1" applyFont="1" applyBorder="1" applyAlignment="1" applyProtection="1">
      <alignment horizontal="center" vertical="center"/>
      <protection locked="0"/>
    </xf>
    <xf numFmtId="0" fontId="54" fillId="0" borderId="193" xfId="0" applyNumberFormat="1" applyFont="1" applyBorder="1" applyAlignment="1" applyProtection="1">
      <alignment horizontal="center" vertical="center"/>
      <protection locked="0"/>
    </xf>
    <xf numFmtId="0" fontId="35" fillId="0" borderId="43" xfId="0" applyNumberFormat="1" applyFont="1" applyBorder="1" applyAlignment="1" applyProtection="1">
      <alignment horizontal="center" vertical="center"/>
      <protection locked="0"/>
    </xf>
    <xf numFmtId="203" fontId="54" fillId="0" borderId="42" xfId="0" applyNumberFormat="1" applyFont="1" applyBorder="1" applyAlignment="1" applyProtection="1">
      <alignment horizontal="center" vertical="center" wrapText="1"/>
      <protection locked="0"/>
    </xf>
    <xf numFmtId="203" fontId="54" fillId="0" borderId="43" xfId="0" applyNumberFormat="1" applyFont="1" applyBorder="1" applyAlignment="1" applyProtection="1">
      <alignment horizontal="center" vertical="center" wrapText="1"/>
      <protection locked="0"/>
    </xf>
    <xf numFmtId="203" fontId="54" fillId="0" borderId="44" xfId="0" applyNumberFormat="1" applyFont="1" applyBorder="1" applyAlignment="1" applyProtection="1">
      <alignment horizontal="center" vertical="center" wrapText="1"/>
      <protection locked="0"/>
    </xf>
    <xf numFmtId="204" fontId="54" fillId="0" borderId="43" xfId="0" applyNumberFormat="1" applyFont="1" applyBorder="1" applyAlignment="1" applyProtection="1">
      <alignment horizontal="center" vertical="center" wrapText="1"/>
      <protection locked="0"/>
    </xf>
    <xf numFmtId="204" fontId="35" fillId="0" borderId="43" xfId="0" applyNumberFormat="1" applyFont="1" applyBorder="1" applyAlignment="1" applyProtection="1">
      <alignment horizontal="center" vertical="center" wrapText="1"/>
      <protection locked="0"/>
    </xf>
    <xf numFmtId="204" fontId="35" fillId="0" borderId="42" xfId="0" applyNumberFormat="1" applyFont="1" applyBorder="1" applyAlignment="1" applyProtection="1">
      <alignment horizontal="center" vertical="center" wrapText="1"/>
      <protection locked="0"/>
    </xf>
    <xf numFmtId="204" fontId="35" fillId="0" borderId="44" xfId="0" applyNumberFormat="1" applyFont="1" applyBorder="1" applyAlignment="1" applyProtection="1">
      <alignment horizontal="center" vertical="center" wrapText="1"/>
      <protection locked="0"/>
    </xf>
    <xf numFmtId="204" fontId="54" fillId="0" borderId="42" xfId="0" applyNumberFormat="1" applyFont="1" applyBorder="1" applyAlignment="1" applyProtection="1">
      <alignment horizontal="center" vertical="center"/>
      <protection locked="0"/>
    </xf>
    <xf numFmtId="204" fontId="54" fillId="0" borderId="43" xfId="0" applyNumberFormat="1" applyFont="1" applyBorder="1" applyAlignment="1" applyProtection="1">
      <alignment horizontal="center" vertical="center"/>
      <protection locked="0"/>
    </xf>
    <xf numFmtId="204" fontId="54" fillId="0" borderId="44" xfId="0" applyNumberFormat="1" applyFont="1" applyBorder="1" applyAlignment="1" applyProtection="1">
      <alignment horizontal="center" vertical="center"/>
      <protection locked="0"/>
    </xf>
    <xf numFmtId="0" fontId="35" fillId="0" borderId="194" xfId="0" applyNumberFormat="1" applyFont="1" applyBorder="1" applyAlignment="1" applyProtection="1">
      <alignment horizontal="center" vertical="center"/>
      <protection locked="0"/>
    </xf>
    <xf numFmtId="0" fontId="54" fillId="0" borderId="190" xfId="0" applyNumberFormat="1" applyFont="1" applyBorder="1" applyAlignment="1" applyProtection="1">
      <alignment horizontal="center" vertical="center"/>
      <protection locked="0"/>
    </xf>
    <xf numFmtId="203" fontId="54" fillId="0" borderId="21" xfId="0" applyNumberFormat="1" applyFont="1" applyBorder="1" applyAlignment="1" applyProtection="1">
      <alignment horizontal="center" vertical="center" wrapText="1"/>
      <protection locked="0"/>
    </xf>
    <xf numFmtId="203" fontId="54" fillId="0" borderId="22" xfId="0" applyNumberFormat="1" applyFont="1" applyBorder="1" applyAlignment="1" applyProtection="1">
      <alignment horizontal="center" vertical="center" wrapText="1"/>
      <protection locked="0"/>
    </xf>
    <xf numFmtId="203" fontId="54" fillId="0" borderId="23" xfId="0" applyNumberFormat="1" applyFont="1" applyBorder="1" applyAlignment="1" applyProtection="1">
      <alignment horizontal="center" vertical="center" wrapText="1"/>
      <protection locked="0"/>
    </xf>
    <xf numFmtId="204" fontId="54" fillId="0" borderId="22" xfId="0" applyNumberFormat="1" applyFont="1" applyBorder="1" applyAlignment="1" applyProtection="1">
      <alignment horizontal="center" vertical="center" wrapText="1"/>
      <protection locked="0"/>
    </xf>
    <xf numFmtId="204" fontId="35" fillId="0" borderId="22" xfId="0" applyNumberFormat="1" applyFont="1" applyBorder="1" applyAlignment="1" applyProtection="1">
      <alignment horizontal="center" vertical="center" wrapText="1"/>
      <protection locked="0"/>
    </xf>
    <xf numFmtId="204" fontId="35" fillId="0" borderId="21" xfId="0" applyNumberFormat="1" applyFont="1" applyBorder="1" applyAlignment="1" applyProtection="1">
      <alignment horizontal="center" vertical="center" wrapText="1"/>
      <protection locked="0"/>
    </xf>
    <xf numFmtId="204" fontId="35" fillId="0" borderId="23" xfId="0" applyNumberFormat="1" applyFont="1" applyBorder="1" applyAlignment="1" applyProtection="1">
      <alignment horizontal="center" vertical="center" wrapText="1"/>
      <protection locked="0"/>
    </xf>
    <xf numFmtId="204" fontId="54" fillId="0" borderId="21" xfId="0" applyNumberFormat="1" applyFont="1" applyBorder="1" applyAlignment="1" applyProtection="1">
      <alignment horizontal="center" vertical="center"/>
      <protection locked="0"/>
    </xf>
    <xf numFmtId="204" fontId="54" fillId="0" borderId="22" xfId="0" applyNumberFormat="1" applyFont="1" applyBorder="1" applyAlignment="1" applyProtection="1">
      <alignment horizontal="center" vertical="center"/>
      <protection locked="0"/>
    </xf>
    <xf numFmtId="204" fontId="54" fillId="0" borderId="23" xfId="0" applyNumberFormat="1" applyFont="1" applyBorder="1" applyAlignment="1" applyProtection="1">
      <alignment horizontal="center" vertical="center"/>
      <protection locked="0"/>
    </xf>
    <xf numFmtId="0" fontId="54" fillId="0" borderId="21" xfId="0" applyFont="1" applyBorder="1" applyAlignment="1">
      <alignment horizontal="center" vertical="center"/>
    </xf>
    <xf numFmtId="201" fontId="54" fillId="0" borderId="22" xfId="0" applyNumberFormat="1" applyFont="1" applyBorder="1" applyAlignment="1" applyProtection="1">
      <alignment horizontal="right" vertical="center"/>
      <protection locked="0"/>
    </xf>
    <xf numFmtId="0" fontId="82" fillId="0" borderId="49" xfId="0" applyFont="1" applyBorder="1" applyAlignment="1">
      <alignment horizontal="center" vertical="center"/>
    </xf>
    <xf numFmtId="0" fontId="82" fillId="0" borderId="50" xfId="0" applyFont="1" applyBorder="1" applyAlignment="1">
      <alignment horizontal="center" vertical="center"/>
    </xf>
    <xf numFmtId="0" fontId="82" fillId="0" borderId="1" xfId="0" applyFont="1" applyBorder="1" applyAlignment="1">
      <alignment horizontal="center" vertical="center"/>
    </xf>
    <xf numFmtId="178" fontId="35" fillId="0" borderId="22" xfId="0" applyNumberFormat="1" applyFont="1" applyBorder="1" applyAlignment="1">
      <alignment horizontal="center" vertical="center"/>
    </xf>
    <xf numFmtId="0" fontId="35" fillId="0" borderId="191" xfId="0" applyFont="1" applyBorder="1" applyAlignment="1">
      <alignment horizontal="center" vertical="center"/>
    </xf>
    <xf numFmtId="0" fontId="54" fillId="0" borderId="190" xfId="0" applyFont="1" applyBorder="1" applyAlignment="1">
      <alignment horizontal="center" vertical="center" textRotation="255"/>
    </xf>
    <xf numFmtId="0" fontId="35" fillId="0" borderId="22" xfId="0" applyFont="1" applyBorder="1" applyAlignment="1">
      <alignment horizontal="center" vertical="center" textRotation="255"/>
    </xf>
    <xf numFmtId="0" fontId="54" fillId="0" borderId="21"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3" xfId="0" applyFont="1" applyBorder="1" applyAlignment="1">
      <alignment horizontal="center" vertical="center" wrapText="1"/>
    </xf>
    <xf numFmtId="178" fontId="54" fillId="0" borderId="21" xfId="0" applyNumberFormat="1" applyFont="1" applyBorder="1" applyAlignment="1">
      <alignment horizontal="center" vertical="center"/>
    </xf>
    <xf numFmtId="178" fontId="54" fillId="0" borderId="22" xfId="0" applyNumberFormat="1" applyFont="1" applyBorder="1" applyAlignment="1">
      <alignment horizontal="center" vertical="center"/>
    </xf>
    <xf numFmtId="178" fontId="54" fillId="0" borderId="23" xfId="0" applyNumberFormat="1" applyFont="1" applyBorder="1" applyAlignment="1">
      <alignment horizontal="center" vertical="center"/>
    </xf>
    <xf numFmtId="201" fontId="54" fillId="0" borderId="43" xfId="0" applyNumberFormat="1" applyFont="1" applyBorder="1" applyAlignment="1">
      <alignment horizontal="right" vertical="center"/>
    </xf>
    <xf numFmtId="0" fontId="54" fillId="0" borderId="195" xfId="0" applyFont="1" applyBorder="1" applyAlignment="1">
      <alignment horizontal="center" vertical="center"/>
    </xf>
    <xf numFmtId="0" fontId="35" fillId="0" borderId="195" xfId="0" applyFont="1" applyBorder="1" applyAlignment="1">
      <alignment horizontal="center" vertical="center"/>
    </xf>
    <xf numFmtId="178" fontId="54" fillId="0" borderId="44" xfId="0" applyNumberFormat="1" applyFont="1" applyBorder="1" applyAlignment="1">
      <alignment horizontal="distributed" vertical="center" justifyLastLine="1"/>
    </xf>
    <xf numFmtId="178" fontId="54" fillId="0" borderId="19" xfId="0" applyNumberFormat="1" applyFont="1" applyBorder="1" applyAlignment="1">
      <alignment horizontal="distributed" vertical="center" justifyLastLine="1"/>
    </xf>
    <xf numFmtId="178" fontId="35" fillId="0" borderId="19" xfId="0" applyNumberFormat="1" applyFont="1" applyBorder="1" applyAlignment="1">
      <alignment horizontal="distributed" vertical="center" justifyLastLine="1"/>
    </xf>
    <xf numFmtId="0" fontId="54" fillId="0" borderId="0" xfId="0" applyFont="1" applyBorder="1" applyAlignment="1">
      <alignment horizontal="center" vertical="center" shrinkToFit="1"/>
    </xf>
    <xf numFmtId="0" fontId="54" fillId="0" borderId="190" xfId="0" applyFont="1" applyBorder="1" applyAlignment="1">
      <alignment horizontal="center" vertical="center"/>
    </xf>
    <xf numFmtId="0" fontId="35" fillId="0" borderId="45" xfId="0" applyFont="1" applyBorder="1" applyAlignment="1">
      <alignment horizontal="center" vertical="center"/>
    </xf>
    <xf numFmtId="0" fontId="35" fillId="0" borderId="26" xfId="0" applyFont="1" applyBorder="1" applyAlignment="1">
      <alignment horizontal="center" vertical="center"/>
    </xf>
    <xf numFmtId="202" fontId="54" fillId="0" borderId="21" xfId="0" applyNumberFormat="1" applyFont="1" applyBorder="1" applyAlignment="1">
      <alignment horizontal="center" vertical="center"/>
    </xf>
    <xf numFmtId="202" fontId="35" fillId="0" borderId="22" xfId="0" applyNumberFormat="1" applyFont="1" applyBorder="1" applyAlignment="1">
      <alignment horizontal="center" vertical="center"/>
    </xf>
    <xf numFmtId="202" fontId="35" fillId="0" borderId="23" xfId="0" applyNumberFormat="1" applyFont="1" applyBorder="1" applyAlignment="1">
      <alignment horizontal="center" vertical="center"/>
    </xf>
    <xf numFmtId="202" fontId="35" fillId="0" borderId="25" xfId="0" applyNumberFormat="1" applyFont="1" applyBorder="1" applyAlignment="1">
      <alignment horizontal="center" vertical="center"/>
    </xf>
    <xf numFmtId="202" fontId="35" fillId="0" borderId="0" xfId="0" applyNumberFormat="1" applyFont="1" applyAlignment="1">
      <alignment horizontal="center" vertical="center"/>
    </xf>
    <xf numFmtId="202" fontId="35" fillId="0" borderId="26" xfId="0" applyNumberFormat="1" applyFont="1" applyBorder="1" applyAlignment="1">
      <alignment horizontal="center" vertical="center"/>
    </xf>
    <xf numFmtId="201" fontId="54" fillId="0" borderId="21" xfId="0" applyNumberFormat="1" applyFont="1" applyBorder="1" applyAlignment="1">
      <alignment horizontal="center" vertical="center" wrapText="1"/>
    </xf>
    <xf numFmtId="178" fontId="54" fillId="0" borderId="22" xfId="0" applyNumberFormat="1" applyFont="1" applyBorder="1" applyAlignment="1" applyProtection="1">
      <alignment horizontal="center" vertical="center"/>
      <protection locked="0"/>
    </xf>
    <xf numFmtId="178" fontId="35" fillId="0" borderId="22" xfId="0" applyNumberFormat="1" applyFont="1" applyBorder="1" applyAlignment="1" applyProtection="1">
      <alignment horizontal="center" vertical="center"/>
      <protection locked="0"/>
    </xf>
    <xf numFmtId="178" fontId="35" fillId="0" borderId="191" xfId="0" applyNumberFormat="1" applyFont="1" applyBorder="1" applyAlignment="1" applyProtection="1">
      <alignment horizontal="center" vertical="center"/>
      <protection locked="0"/>
    </xf>
    <xf numFmtId="202" fontId="54" fillId="0" borderId="22" xfId="0" applyNumberFormat="1" applyFont="1" applyBorder="1" applyAlignment="1" applyProtection="1">
      <alignment horizontal="center" vertical="center"/>
      <protection locked="0"/>
    </xf>
    <xf numFmtId="202" fontId="35" fillId="0" borderId="22" xfId="0" applyNumberFormat="1" applyFont="1" applyBorder="1" applyAlignment="1" applyProtection="1">
      <alignment horizontal="center" vertical="center"/>
      <protection locked="0"/>
    </xf>
    <xf numFmtId="202" fontId="35" fillId="0" borderId="191" xfId="0" applyNumberFormat="1" applyFont="1" applyBorder="1" applyAlignment="1" applyProtection="1">
      <alignment horizontal="center" vertical="center"/>
      <protection locked="0"/>
    </xf>
    <xf numFmtId="0" fontId="5" fillId="0" borderId="0" xfId="2" applyFont="1" applyBorder="1" applyAlignment="1">
      <alignment horizontal="justify" vertical="center" wrapText="1"/>
    </xf>
    <xf numFmtId="178" fontId="5" fillId="0" borderId="0" xfId="2" applyNumberFormat="1" applyFont="1" applyBorder="1" applyAlignment="1">
      <alignment horizontal="right" vertical="center" wrapText="1" indent="1"/>
    </xf>
    <xf numFmtId="178" fontId="5" fillId="0" borderId="26" xfId="2" applyNumberFormat="1" applyFont="1" applyBorder="1" applyAlignment="1">
      <alignment horizontal="right" vertical="center" wrapText="1" indent="1"/>
    </xf>
    <xf numFmtId="0" fontId="5" fillId="0" borderId="20" xfId="2" applyFont="1" applyBorder="1" applyAlignment="1">
      <alignment horizontal="center" vertical="center" textRotation="255" wrapText="1"/>
    </xf>
    <xf numFmtId="0" fontId="5" fillId="0" borderId="24" xfId="2" applyFont="1" applyBorder="1" applyAlignment="1">
      <alignment horizontal="center" vertical="center" textRotation="255" wrapText="1"/>
    </xf>
    <xf numFmtId="0" fontId="5" fillId="0" borderId="27" xfId="2" applyFont="1" applyBorder="1" applyAlignment="1">
      <alignment horizontal="center" vertical="center" textRotation="255" wrapText="1"/>
    </xf>
    <xf numFmtId="0" fontId="5" fillId="0" borderId="67" xfId="2" applyFont="1" applyBorder="1" applyAlignment="1">
      <alignment horizontal="left" vertical="center" wrapText="1" indent="2"/>
    </xf>
    <xf numFmtId="0" fontId="5" fillId="0" borderId="51" xfId="2" applyFont="1" applyBorder="1" applyAlignment="1">
      <alignment horizontal="left" vertical="center" wrapText="1" indent="2"/>
    </xf>
    <xf numFmtId="0" fontId="35" fillId="0" borderId="51" xfId="0" applyFont="1" applyBorder="1" applyAlignment="1">
      <alignment horizontal="left" vertical="center" indent="2"/>
    </xf>
    <xf numFmtId="0" fontId="35" fillId="0" borderId="68" xfId="0" applyFont="1" applyBorder="1" applyAlignment="1">
      <alignment horizontal="left" vertical="center" indent="2"/>
    </xf>
    <xf numFmtId="0" fontId="5" fillId="0" borderId="0" xfId="2" applyFont="1" applyBorder="1" applyAlignment="1">
      <alignment horizontal="left" vertical="center" indent="1"/>
    </xf>
    <xf numFmtId="0" fontId="35" fillId="0" borderId="0" xfId="0" applyFont="1" applyAlignment="1">
      <alignment horizontal="left" vertical="center" indent="1"/>
    </xf>
    <xf numFmtId="178" fontId="5" fillId="0" borderId="28" xfId="2" applyNumberFormat="1" applyFont="1" applyBorder="1" applyAlignment="1">
      <alignment horizontal="right" vertical="center" wrapText="1" indent="1"/>
    </xf>
    <xf numFmtId="178" fontId="5" fillId="0" borderId="29" xfId="2" applyNumberFormat="1" applyFont="1" applyBorder="1" applyAlignment="1">
      <alignment horizontal="right" vertical="center" wrapText="1" indent="1"/>
    </xf>
    <xf numFmtId="178" fontId="5" fillId="0" borderId="30" xfId="2" applyNumberFormat="1" applyFont="1" applyBorder="1" applyAlignment="1">
      <alignment horizontal="right" vertical="center" wrapText="1" indent="1"/>
    </xf>
    <xf numFmtId="0" fontId="9" fillId="0" borderId="25" xfId="2" applyFont="1" applyBorder="1" applyAlignment="1">
      <alignment horizontal="justify" vertical="center" wrapText="1"/>
    </xf>
    <xf numFmtId="0" fontId="9" fillId="0" borderId="0" xfId="2" applyFont="1" applyBorder="1" applyAlignment="1">
      <alignment horizontal="justify" vertical="center" wrapText="1"/>
    </xf>
    <xf numFmtId="0" fontId="5" fillId="0" borderId="42"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43" xfId="2" applyFont="1" applyBorder="1" applyAlignment="1">
      <alignment horizontal="center" vertical="center" wrapText="1"/>
    </xf>
    <xf numFmtId="0" fontId="36" fillId="0" borderId="42" xfId="2" applyFont="1" applyBorder="1" applyAlignment="1">
      <alignment horizontal="center" vertical="center" wrapText="1"/>
    </xf>
    <xf numFmtId="0" fontId="36" fillId="0" borderId="44" xfId="2" applyFont="1" applyBorder="1" applyAlignment="1">
      <alignment horizontal="center" vertical="center" wrapText="1"/>
    </xf>
    <xf numFmtId="0" fontId="37" fillId="0" borderId="42" xfId="2" applyFont="1" applyBorder="1" applyAlignment="1">
      <alignment horizontal="center" vertical="center" wrapText="1"/>
    </xf>
    <xf numFmtId="0" fontId="37" fillId="0" borderId="44" xfId="2" applyFont="1" applyBorder="1" applyAlignment="1">
      <alignment horizontal="center" vertical="center" wrapText="1"/>
    </xf>
    <xf numFmtId="0" fontId="5" fillId="0" borderId="29" xfId="2" applyFont="1" applyBorder="1" applyAlignment="1">
      <alignment horizontal="left" vertical="center" indent="1"/>
    </xf>
    <xf numFmtId="0" fontId="35" fillId="0" borderId="29" xfId="0" applyFont="1" applyBorder="1" applyAlignment="1">
      <alignment horizontal="left" vertical="center" indent="1"/>
    </xf>
    <xf numFmtId="0" fontId="8" fillId="0" borderId="29" xfId="2" applyFont="1" applyBorder="1" applyAlignment="1">
      <alignment horizontal="center" vertical="center"/>
    </xf>
    <xf numFmtId="0" fontId="5" fillId="0" borderId="2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29" xfId="2" applyFont="1" applyBorder="1" applyAlignment="1">
      <alignment vertical="center" shrinkToFit="1"/>
    </xf>
    <xf numFmtId="0" fontId="35" fillId="0" borderId="29" xfId="0" applyFont="1" applyBorder="1" applyAlignment="1">
      <alignment vertical="center" shrinkToFit="1"/>
    </xf>
    <xf numFmtId="0" fontId="5" fillId="0" borderId="67" xfId="2" applyFont="1" applyBorder="1" applyAlignment="1">
      <alignment horizontal="left" vertical="center" wrapText="1"/>
    </xf>
    <xf numFmtId="0" fontId="5" fillId="0" borderId="51" xfId="2" applyFont="1" applyBorder="1" applyAlignment="1">
      <alignment horizontal="left" vertical="center" wrapText="1"/>
    </xf>
    <xf numFmtId="0" fontId="5" fillId="0" borderId="68" xfId="2" applyFont="1" applyBorder="1" applyAlignment="1">
      <alignment horizontal="left" vertical="center" wrapText="1"/>
    </xf>
    <xf numFmtId="0" fontId="5" fillId="0" borderId="68" xfId="2" applyFont="1" applyBorder="1" applyAlignment="1">
      <alignment horizontal="left" vertical="center" wrapText="1" indent="2"/>
    </xf>
    <xf numFmtId="0" fontId="5" fillId="0" borderId="43" xfId="2" applyFont="1" applyBorder="1" applyAlignment="1">
      <alignment horizontal="left" vertical="center" wrapText="1" indent="1"/>
    </xf>
    <xf numFmtId="0" fontId="5" fillId="0" borderId="25" xfId="2" applyFont="1" applyBorder="1" applyAlignment="1">
      <alignment horizontal="left" vertical="center" wrapText="1" indent="1"/>
    </xf>
    <xf numFmtId="0" fontId="5" fillId="0" borderId="0" xfId="2" applyFont="1" applyBorder="1" applyAlignment="1">
      <alignment horizontal="left" vertical="center" wrapText="1" indent="1"/>
    </xf>
    <xf numFmtId="0" fontId="10" fillId="0" borderId="13" xfId="1" applyBorder="1" applyAlignment="1">
      <alignment horizontal="right" vertical="center" wrapText="1"/>
    </xf>
    <xf numFmtId="0" fontId="10" fillId="0" borderId="16" xfId="1" applyBorder="1" applyAlignment="1">
      <alignment horizontal="right" vertical="center" wrapText="1"/>
    </xf>
    <xf numFmtId="0" fontId="2" fillId="0" borderId="32" xfId="0" applyFont="1" applyBorder="1" applyAlignment="1">
      <alignment horizontal="distributed" vertical="center"/>
    </xf>
    <xf numFmtId="0" fontId="35" fillId="0" borderId="32" xfId="0" applyFont="1" applyBorder="1" applyAlignment="1">
      <alignment horizontal="distributed" vertical="center"/>
    </xf>
    <xf numFmtId="178" fontId="2" fillId="0" borderId="32" xfId="0" applyNumberFormat="1" applyFont="1" applyBorder="1" applyAlignment="1">
      <alignment horizontal="distributed" vertical="center"/>
    </xf>
    <xf numFmtId="0" fontId="2" fillId="0" borderId="88" xfId="0" applyFont="1" applyBorder="1" applyAlignment="1">
      <alignment horizontal="distributed" vertical="center"/>
    </xf>
    <xf numFmtId="0" fontId="35" fillId="0" borderId="88" xfId="0" applyFont="1" applyBorder="1" applyAlignment="1">
      <alignment horizontal="distributed" vertical="center"/>
    </xf>
    <xf numFmtId="178" fontId="2" fillId="0" borderId="88" xfId="0" applyNumberFormat="1" applyFont="1" applyBorder="1" applyAlignment="1">
      <alignment horizontal="distributed" vertical="center"/>
    </xf>
    <xf numFmtId="0" fontId="2" fillId="0" borderId="36" xfId="0" applyFont="1" applyBorder="1" applyAlignment="1">
      <alignment horizontal="distributed" vertical="center"/>
    </xf>
    <xf numFmtId="0" fontId="35" fillId="0" borderId="36" xfId="0" applyFont="1" applyBorder="1" applyAlignment="1">
      <alignment horizontal="distributed" vertical="center"/>
    </xf>
    <xf numFmtId="178" fontId="2" fillId="0" borderId="36" xfId="0" applyNumberFormat="1" applyFont="1" applyBorder="1" applyAlignment="1">
      <alignment horizontal="distributed" vertical="center"/>
    </xf>
    <xf numFmtId="178" fontId="2" fillId="0" borderId="34" xfId="0" applyNumberFormat="1" applyFont="1" applyBorder="1" applyAlignment="1">
      <alignment horizontal="distributed" vertical="center"/>
    </xf>
    <xf numFmtId="0" fontId="35" fillId="0" borderId="34" xfId="0" applyFont="1" applyBorder="1" applyAlignment="1">
      <alignment horizontal="distributed" vertical="center"/>
    </xf>
    <xf numFmtId="0" fontId="2" fillId="0" borderId="32" xfId="0" applyFont="1" applyBorder="1" applyAlignment="1">
      <alignment horizontal="left" vertical="center" indent="1" shrinkToFit="1"/>
    </xf>
    <xf numFmtId="0" fontId="35" fillId="0" borderId="32" xfId="0" applyFont="1" applyBorder="1" applyAlignment="1">
      <alignment horizontal="left" vertical="center" indent="1" shrinkToFit="1"/>
    </xf>
    <xf numFmtId="179" fontId="2" fillId="0" borderId="32" xfId="3" applyNumberFormat="1" applyFont="1" applyBorder="1" applyAlignment="1">
      <alignment horizontal="left" vertical="center" indent="1"/>
    </xf>
    <xf numFmtId="179" fontId="35" fillId="0" borderId="32" xfId="3" applyNumberFormat="1" applyFont="1" applyBorder="1" applyAlignment="1">
      <alignment horizontal="left" vertical="center" indent="1"/>
    </xf>
    <xf numFmtId="0" fontId="2" fillId="0" borderId="0" xfId="0" applyFont="1" applyBorder="1" applyAlignment="1">
      <alignment horizontal="left" vertical="center" indent="1" shrinkToFit="1"/>
    </xf>
    <xf numFmtId="0" fontId="35" fillId="0" borderId="0" xfId="0" applyFont="1" applyBorder="1" applyAlignment="1">
      <alignment horizontal="left" vertical="center" indent="1" shrinkToFit="1"/>
    </xf>
    <xf numFmtId="0" fontId="2" fillId="0" borderId="34" xfId="0" applyFont="1" applyBorder="1" applyAlignment="1">
      <alignment horizontal="distributed" vertical="center"/>
    </xf>
    <xf numFmtId="0" fontId="2" fillId="0" borderId="34" xfId="0" applyFont="1" applyBorder="1" applyAlignment="1">
      <alignment horizontal="left" vertical="center" indent="1"/>
    </xf>
    <xf numFmtId="0" fontId="35" fillId="0" borderId="34" xfId="0" applyFont="1" applyBorder="1" applyAlignment="1">
      <alignment horizontal="left" vertical="center" indent="1"/>
    </xf>
    <xf numFmtId="0" fontId="2" fillId="0" borderId="32" xfId="0" applyFont="1" applyBorder="1" applyAlignment="1">
      <alignment horizontal="left" vertical="center" indent="1"/>
    </xf>
    <xf numFmtId="0" fontId="35" fillId="0" borderId="32" xfId="0" applyFont="1" applyBorder="1" applyAlignment="1">
      <alignment horizontal="left" vertical="center" indent="1"/>
    </xf>
    <xf numFmtId="0" fontId="2" fillId="0" borderId="48" xfId="0" applyFont="1" applyBorder="1" applyAlignment="1">
      <alignment vertical="center"/>
    </xf>
    <xf numFmtId="0" fontId="36" fillId="0" borderId="42" xfId="2" applyFont="1" applyFill="1" applyBorder="1" applyAlignment="1">
      <alignment horizontal="distributed" vertical="center" justifyLastLine="1"/>
    </xf>
    <xf numFmtId="0" fontId="31" fillId="0" borderId="44" xfId="0" applyFont="1" applyBorder="1" applyAlignment="1">
      <alignment horizontal="distributed" vertical="center" justifyLastLine="1"/>
    </xf>
    <xf numFmtId="0" fontId="34" fillId="0" borderId="152" xfId="2" applyFont="1" applyFill="1" applyBorder="1" applyAlignment="1">
      <alignment horizontal="center" vertical="center"/>
    </xf>
    <xf numFmtId="0" fontId="35" fillId="0" borderId="43" xfId="0" applyFont="1" applyBorder="1" applyAlignment="1">
      <alignment vertical="center"/>
    </xf>
    <xf numFmtId="0" fontId="35" fillId="0" borderId="44" xfId="0" applyFont="1" applyBorder="1" applyAlignment="1">
      <alignment vertical="center"/>
    </xf>
    <xf numFmtId="0" fontId="34" fillId="0" borderId="19" xfId="2" applyFont="1" applyFill="1" applyBorder="1" applyAlignment="1">
      <alignment horizontal="distributed" vertical="center" wrapText="1" justifyLastLine="1"/>
    </xf>
    <xf numFmtId="0" fontId="34" fillId="0" borderId="42" xfId="2" applyFont="1" applyFill="1" applyBorder="1" applyAlignment="1" applyProtection="1">
      <alignment horizontal="left" vertical="center" indent="1"/>
      <protection locked="0"/>
    </xf>
    <xf numFmtId="0" fontId="34" fillId="0" borderId="43" xfId="2" applyFont="1" applyFill="1" applyBorder="1" applyAlignment="1" applyProtection="1">
      <alignment horizontal="left" vertical="center" indent="1"/>
      <protection locked="0"/>
    </xf>
    <xf numFmtId="0" fontId="34" fillId="0" borderId="44" xfId="2" applyFont="1" applyFill="1" applyBorder="1" applyAlignment="1" applyProtection="1">
      <alignment horizontal="left" vertical="center" indent="1"/>
      <protection locked="0"/>
    </xf>
    <xf numFmtId="38" fontId="34" fillId="0" borderId="42" xfId="3" applyFont="1" applyFill="1" applyBorder="1" applyAlignment="1" applyProtection="1">
      <alignment horizontal="right" vertical="center" indent="1"/>
      <protection locked="0"/>
    </xf>
    <xf numFmtId="38" fontId="34" fillId="0" borderId="43" xfId="3" applyFont="1" applyFill="1" applyBorder="1" applyAlignment="1" applyProtection="1">
      <alignment horizontal="right" vertical="center" indent="1"/>
      <protection locked="0"/>
    </xf>
    <xf numFmtId="178" fontId="34" fillId="0" borderId="42" xfId="2" applyNumberFormat="1" applyFont="1" applyFill="1" applyBorder="1" applyAlignment="1" applyProtection="1">
      <alignment horizontal="right" vertical="center"/>
      <protection locked="0"/>
    </xf>
    <xf numFmtId="178" fontId="35" fillId="0" borderId="43" xfId="0" applyNumberFormat="1" applyFont="1" applyBorder="1" applyAlignment="1" applyProtection="1">
      <alignment horizontal="right" vertical="center"/>
      <protection locked="0"/>
    </xf>
    <xf numFmtId="178" fontId="34" fillId="0" borderId="43" xfId="2" applyNumberFormat="1" applyFont="1" applyFill="1" applyBorder="1" applyAlignment="1" applyProtection="1">
      <alignment horizontal="left" vertical="center"/>
      <protection locked="0"/>
    </xf>
    <xf numFmtId="178" fontId="35" fillId="0" borderId="43" xfId="0" applyNumberFormat="1" applyFont="1" applyBorder="1" applyAlignment="1" applyProtection="1">
      <alignment horizontal="left" vertical="center"/>
      <protection locked="0"/>
    </xf>
    <xf numFmtId="0" fontId="34" fillId="0" borderId="19" xfId="2" applyFont="1" applyFill="1" applyBorder="1" applyAlignment="1">
      <alignment horizontal="distributed" vertical="center" justifyLastLine="1" shrinkToFit="1"/>
    </xf>
    <xf numFmtId="0" fontId="34" fillId="0" borderId="42" xfId="2" applyFont="1" applyFill="1" applyBorder="1" applyAlignment="1">
      <alignment horizontal="left" vertical="center" indent="1" shrinkToFit="1"/>
    </xf>
    <xf numFmtId="0" fontId="34" fillId="0" borderId="43" xfId="2" applyFont="1" applyFill="1" applyBorder="1" applyAlignment="1">
      <alignment horizontal="left" vertical="center" indent="1" shrinkToFit="1"/>
    </xf>
    <xf numFmtId="0" fontId="34" fillId="0" borderId="44" xfId="2" applyFont="1" applyFill="1" applyBorder="1" applyAlignment="1">
      <alignment horizontal="left" vertical="center" indent="1" shrinkToFit="1"/>
    </xf>
    <xf numFmtId="38" fontId="34" fillId="0" borderId="42" xfId="3" applyFont="1" applyFill="1" applyBorder="1" applyAlignment="1">
      <alignment horizontal="right" vertical="center" indent="1"/>
    </xf>
    <xf numFmtId="38" fontId="34" fillId="0" borderId="43" xfId="3" applyFont="1" applyFill="1" applyBorder="1" applyAlignment="1">
      <alignment horizontal="right" vertical="center" indent="1"/>
    </xf>
    <xf numFmtId="0" fontId="55" fillId="0" borderId="0" xfId="2" applyFont="1" applyFill="1" applyAlignment="1">
      <alignment horizontal="center" vertical="center"/>
    </xf>
    <xf numFmtId="0" fontId="34" fillId="0" borderId="42" xfId="2" applyFont="1" applyFill="1" applyBorder="1" applyAlignment="1">
      <alignment horizontal="left" vertical="center" indent="1"/>
    </xf>
    <xf numFmtId="0" fontId="34" fillId="0" borderId="43" xfId="2" applyFont="1" applyFill="1" applyBorder="1" applyAlignment="1">
      <alignment horizontal="left" vertical="center" indent="1"/>
    </xf>
    <xf numFmtId="0" fontId="34" fillId="0" borderId="44" xfId="2" applyFont="1" applyFill="1" applyBorder="1" applyAlignment="1">
      <alignment horizontal="left" vertical="center" indent="1"/>
    </xf>
    <xf numFmtId="0" fontId="34" fillId="0" borderId="42" xfId="2" applyFont="1" applyFill="1" applyBorder="1" applyAlignment="1">
      <alignment horizontal="center" vertical="center"/>
    </xf>
    <xf numFmtId="0" fontId="34" fillId="0" borderId="44" xfId="2" applyFont="1" applyFill="1" applyBorder="1" applyAlignment="1">
      <alignment horizontal="center" vertical="center"/>
    </xf>
    <xf numFmtId="0" fontId="34" fillId="0" borderId="153" xfId="2" applyFont="1" applyFill="1" applyBorder="1" applyAlignment="1">
      <alignment horizontal="center" vertical="center"/>
    </xf>
    <xf numFmtId="0" fontId="34" fillId="0" borderId="0" xfId="2" applyFont="1" applyFill="1" applyAlignment="1">
      <alignment horizontal="left" vertical="center" indent="1"/>
    </xf>
    <xf numFmtId="178" fontId="34" fillId="0" borderId="42" xfId="2" applyNumberFormat="1" applyFont="1" applyFill="1" applyBorder="1" applyAlignment="1">
      <alignment vertical="center"/>
    </xf>
    <xf numFmtId="178" fontId="35" fillId="0" borderId="43" xfId="0" applyNumberFormat="1" applyFont="1" applyBorder="1" applyAlignment="1">
      <alignment vertical="center"/>
    </xf>
    <xf numFmtId="178" fontId="34" fillId="0" borderId="43" xfId="2" applyNumberFormat="1" applyFont="1" applyFill="1" applyBorder="1" applyAlignment="1">
      <alignment horizontal="left" vertical="center"/>
    </xf>
    <xf numFmtId="178" fontId="35" fillId="0" borderId="43" xfId="0" applyNumberFormat="1" applyFont="1" applyBorder="1" applyAlignment="1">
      <alignment horizontal="left" vertical="center"/>
    </xf>
    <xf numFmtId="38" fontId="56" fillId="0" borderId="42" xfId="3" applyFont="1" applyFill="1" applyBorder="1" applyAlignment="1">
      <alignment horizontal="right" vertical="center" indent="1"/>
    </xf>
    <xf numFmtId="38" fontId="56" fillId="0" borderId="43" xfId="3" applyFont="1" applyFill="1" applyBorder="1" applyAlignment="1">
      <alignment horizontal="right" vertical="center" indent="1"/>
    </xf>
    <xf numFmtId="178" fontId="34" fillId="0" borderId="42" xfId="2" applyNumberFormat="1" applyFont="1" applyFill="1" applyBorder="1" applyAlignment="1">
      <alignment horizontal="center" vertical="center"/>
    </xf>
    <xf numFmtId="178" fontId="34" fillId="0" borderId="43" xfId="2" applyNumberFormat="1" applyFont="1" applyFill="1" applyBorder="1" applyAlignment="1">
      <alignment horizontal="center" vertical="center"/>
    </xf>
    <xf numFmtId="3" fontId="14" fillId="0" borderId="22" xfId="0" applyNumberFormat="1"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3" xfId="0" applyFont="1" applyFill="1" applyBorder="1" applyAlignment="1" applyProtection="1">
      <protection locked="0"/>
    </xf>
    <xf numFmtId="0" fontId="0" fillId="0" borderId="43" xfId="0" applyFill="1" applyBorder="1" applyAlignment="1" applyProtection="1">
      <protection locked="0"/>
    </xf>
    <xf numFmtId="0" fontId="0" fillId="0" borderId="44" xfId="0" applyFill="1" applyBorder="1" applyAlignment="1" applyProtection="1">
      <protection locked="0"/>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9" fillId="0" borderId="0" xfId="0" applyFont="1" applyFill="1" applyBorder="1" applyAlignment="1">
      <alignment horizontal="center" shrinkToFit="1"/>
    </xf>
    <xf numFmtId="0" fontId="11" fillId="0" borderId="0" xfId="0" applyFont="1" applyFill="1" applyAlignment="1">
      <alignment horizontal="center" shrinkToFit="1"/>
    </xf>
    <xf numFmtId="41" fontId="14" fillId="0" borderId="42" xfId="0" applyNumberFormat="1" applyFont="1" applyFill="1" applyBorder="1" applyAlignment="1">
      <alignment horizontal="center" vertical="center"/>
    </xf>
    <xf numFmtId="41" fontId="14" fillId="0" borderId="43" xfId="0" applyNumberFormat="1" applyFont="1" applyFill="1" applyBorder="1" applyAlignment="1">
      <alignment horizontal="center" vertical="center"/>
    </xf>
    <xf numFmtId="41" fontId="14" fillId="0" borderId="42" xfId="0" applyNumberFormat="1"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center" vertical="center" shrinkToFit="1"/>
      <protection locked="0"/>
    </xf>
    <xf numFmtId="0" fontId="20" fillId="0" borderId="42" xfId="0" applyFont="1" applyFill="1" applyBorder="1" applyAlignment="1" applyProtection="1">
      <alignment horizontal="center" vertical="center" shrinkToFit="1"/>
      <protection locked="0"/>
    </xf>
    <xf numFmtId="0" fontId="20" fillId="0" borderId="43" xfId="0" applyFont="1" applyFill="1" applyBorder="1" applyAlignment="1" applyProtection="1">
      <alignment horizontal="center" vertical="center" shrinkToFit="1"/>
      <protection locked="0"/>
    </xf>
    <xf numFmtId="0" fontId="21" fillId="0" borderId="43" xfId="0" applyFont="1" applyFill="1" applyBorder="1" applyAlignment="1" applyProtection="1">
      <alignment horizontal="center" vertical="center" shrinkToFit="1"/>
      <protection locked="0"/>
    </xf>
    <xf numFmtId="41" fontId="14" fillId="0" borderId="43" xfId="0" applyNumberFormat="1" applyFont="1" applyFill="1" applyBorder="1" applyAlignment="1" applyProtection="1">
      <alignment horizontal="center" vertical="center" shrinkToFit="1"/>
      <protection locked="0"/>
    </xf>
    <xf numFmtId="41" fontId="14" fillId="0" borderId="42" xfId="0" applyNumberFormat="1" applyFont="1" applyFill="1" applyBorder="1" applyAlignment="1">
      <alignment horizontal="center" vertical="center" shrinkToFit="1"/>
    </xf>
    <xf numFmtId="41" fontId="14" fillId="0" borderId="43" xfId="0" applyNumberFormat="1" applyFont="1" applyFill="1" applyBorder="1" applyAlignment="1">
      <alignment horizontal="center" vertical="center" shrinkToFi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Alignment="1">
      <alignment vertical="center"/>
    </xf>
    <xf numFmtId="0" fontId="19" fillId="0" borderId="29" xfId="0" applyFont="1" applyFill="1" applyBorder="1" applyAlignment="1">
      <alignment horizontal="center" shrinkToFit="1"/>
    </xf>
    <xf numFmtId="0" fontId="14" fillId="0" borderId="31"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176" fontId="14" fillId="0" borderId="32" xfId="0" applyNumberFormat="1" applyFont="1" applyFill="1" applyBorder="1" applyAlignment="1">
      <alignment horizontal="center" vertical="center" shrinkToFit="1"/>
    </xf>
    <xf numFmtId="176" fontId="11" fillId="0" borderId="32" xfId="0" applyNumberFormat="1" applyFont="1" applyFill="1" applyBorder="1" applyAlignment="1">
      <alignment horizontal="center" vertical="center" shrinkToFit="1"/>
    </xf>
    <xf numFmtId="176" fontId="11" fillId="0" borderId="33" xfId="0" applyNumberFormat="1" applyFont="1" applyFill="1" applyBorder="1" applyAlignment="1">
      <alignment horizontal="center" vertical="center" shrinkToFit="1"/>
    </xf>
    <xf numFmtId="0" fontId="11" fillId="0" borderId="29" xfId="0" applyFont="1" applyFill="1" applyBorder="1" applyAlignment="1">
      <alignment horizontal="left" indent="1" shrinkToFit="1"/>
    </xf>
    <xf numFmtId="0" fontId="0" fillId="0" borderId="29" xfId="0" applyBorder="1" applyAlignment="1">
      <alignment horizontal="left" indent="1" shrinkToFit="1"/>
    </xf>
    <xf numFmtId="0" fontId="16" fillId="0" borderId="0" xfId="0" applyFont="1" applyFill="1" applyBorder="1" applyAlignment="1">
      <alignment horizontal="center" wrapText="1" shrinkToFit="1"/>
    </xf>
    <xf numFmtId="0" fontId="16" fillId="0" borderId="0" xfId="0" applyFont="1" applyFill="1" applyAlignment="1">
      <alignment horizontal="center" wrapText="1" shrinkToFit="1"/>
    </xf>
    <xf numFmtId="0" fontId="0" fillId="0" borderId="0" xfId="0" applyFill="1" applyAlignment="1">
      <alignment horizontal="center" wrapText="1"/>
    </xf>
    <xf numFmtId="0" fontId="16" fillId="0" borderId="34" xfId="0" applyFont="1" applyFill="1" applyBorder="1" applyAlignment="1">
      <alignment horizontal="center" wrapText="1"/>
    </xf>
    <xf numFmtId="0" fontId="0" fillId="0" borderId="34" xfId="0" applyFill="1" applyBorder="1" applyAlignment="1">
      <alignment horizontal="center" wrapText="1"/>
    </xf>
    <xf numFmtId="0" fontId="11" fillId="0" borderId="0" xfId="0" applyFont="1" applyFill="1" applyBorder="1" applyAlignment="1">
      <alignment horizontal="left"/>
    </xf>
    <xf numFmtId="0" fontId="11" fillId="0" borderId="0" xfId="0" applyFont="1" applyFill="1" applyAlignment="1">
      <alignment horizontal="left"/>
    </xf>
    <xf numFmtId="0" fontId="11" fillId="0" borderId="0" xfId="0" applyFont="1" applyFill="1" applyBorder="1" applyAlignment="1">
      <alignment horizontal="left" indent="1"/>
    </xf>
    <xf numFmtId="0" fontId="11" fillId="0" borderId="0" xfId="0" applyFont="1" applyFill="1" applyAlignment="1">
      <alignment horizontal="left" indent="1"/>
    </xf>
    <xf numFmtId="0" fontId="0" fillId="0" borderId="0" xfId="0" applyFill="1" applyAlignment="1">
      <alignment horizontal="left" indent="1"/>
    </xf>
    <xf numFmtId="0" fontId="11" fillId="0" borderId="29" xfId="0" applyFont="1" applyFill="1" applyBorder="1" applyAlignment="1">
      <alignment horizontal="left" vertical="center" shrinkToFit="1"/>
    </xf>
    <xf numFmtId="0" fontId="11" fillId="0" borderId="29" xfId="0" applyNumberFormat="1" applyFont="1" applyFill="1" applyBorder="1" applyAlignment="1">
      <alignment horizontal="left" indent="1"/>
    </xf>
    <xf numFmtId="0" fontId="0" fillId="0" borderId="29" xfId="0" applyNumberFormat="1" applyFill="1" applyBorder="1" applyAlignment="1">
      <alignment horizontal="left" indent="1"/>
    </xf>
    <xf numFmtId="0" fontId="11" fillId="0" borderId="31" xfId="0" applyFont="1" applyFill="1" applyBorder="1" applyAlignment="1"/>
    <xf numFmtId="0" fontId="11" fillId="0" borderId="32" xfId="0" applyFont="1" applyFill="1" applyBorder="1" applyAlignment="1"/>
    <xf numFmtId="0" fontId="11" fillId="0" borderId="32" xfId="0" applyFont="1" applyFill="1" applyBorder="1" applyAlignment="1" applyProtection="1">
      <alignment horizontal="left"/>
    </xf>
    <xf numFmtId="0" fontId="0" fillId="0" borderId="32" xfId="0" applyFill="1" applyBorder="1" applyAlignment="1" applyProtection="1">
      <alignment horizontal="left"/>
    </xf>
    <xf numFmtId="0" fontId="0" fillId="0" borderId="33" xfId="0" applyFill="1" applyBorder="1" applyAlignment="1" applyProtection="1">
      <alignment horizontal="left"/>
    </xf>
    <xf numFmtId="0" fontId="14" fillId="0" borderId="31" xfId="0" applyFont="1" applyFill="1" applyBorder="1" applyAlignment="1">
      <alignment horizontal="left" shrinkToFit="1"/>
    </xf>
    <xf numFmtId="0" fontId="14" fillId="0" borderId="32" xfId="0" applyFont="1" applyFill="1" applyBorder="1" applyAlignment="1">
      <alignment horizontal="left" shrinkToFit="1"/>
    </xf>
    <xf numFmtId="0" fontId="11" fillId="0" borderId="32" xfId="0" applyFont="1" applyFill="1" applyBorder="1" applyAlignment="1">
      <alignment horizontal="left" shrinkToFit="1"/>
    </xf>
    <xf numFmtId="0" fontId="11" fillId="0" borderId="32" xfId="0" applyFont="1" applyFill="1" applyBorder="1" applyAlignment="1" applyProtection="1">
      <alignment horizontal="left" shrinkToFit="1"/>
    </xf>
    <xf numFmtId="0" fontId="0" fillId="0" borderId="32" xfId="0" applyFill="1" applyBorder="1" applyAlignment="1" applyProtection="1">
      <alignment horizontal="left" shrinkToFit="1"/>
    </xf>
    <xf numFmtId="0" fontId="0" fillId="0" borderId="33" xfId="0" applyFill="1" applyBorder="1" applyAlignment="1" applyProtection="1">
      <alignment horizontal="left" shrinkToFit="1"/>
    </xf>
    <xf numFmtId="38" fontId="11" fillId="0" borderId="32" xfId="3" applyFont="1" applyFill="1" applyBorder="1" applyAlignment="1" applyProtection="1">
      <alignment horizontal="right" indent="1"/>
      <protection locked="0"/>
    </xf>
    <xf numFmtId="38" fontId="0" fillId="0" borderId="32" xfId="3" applyFont="1" applyFill="1" applyBorder="1" applyAlignment="1" applyProtection="1">
      <alignment horizontal="right" indent="1"/>
      <protection locked="0"/>
    </xf>
    <xf numFmtId="176" fontId="11" fillId="0" borderId="32" xfId="0" applyNumberFormat="1" applyFont="1" applyFill="1" applyBorder="1" applyAlignment="1">
      <alignment horizontal="center"/>
    </xf>
    <xf numFmtId="0" fontId="11" fillId="0" borderId="33" xfId="0" applyFont="1" applyFill="1" applyBorder="1" applyAlignment="1">
      <alignment horizontal="center"/>
    </xf>
    <xf numFmtId="0" fontId="11" fillId="0" borderId="0" xfId="0" applyFont="1" applyFill="1" applyBorder="1" applyAlignment="1">
      <alignment horizontal="left" vertical="center" shrinkToFit="1"/>
    </xf>
    <xf numFmtId="0" fontId="11" fillId="0" borderId="0" xfId="0" applyFont="1" applyFill="1" applyAlignment="1">
      <alignment horizontal="left" vertical="center" shrinkToFit="1"/>
    </xf>
    <xf numFmtId="0" fontId="11" fillId="0" borderId="29" xfId="0" applyFont="1" applyFill="1" applyBorder="1" applyAlignment="1">
      <alignment horizontal="center" shrinkToFit="1"/>
    </xf>
    <xf numFmtId="0" fontId="11" fillId="0" borderId="29" xfId="0" applyFont="1" applyFill="1" applyBorder="1" applyAlignment="1">
      <alignment horizontal="center"/>
    </xf>
    <xf numFmtId="0" fontId="13" fillId="0" borderId="29" xfId="0" applyFont="1" applyFill="1" applyBorder="1" applyAlignment="1">
      <alignment horizontal="center" shrinkToFit="1"/>
    </xf>
    <xf numFmtId="0" fontId="11" fillId="0" borderId="0" xfId="0" applyFont="1" applyFill="1" applyBorder="1" applyAlignment="1">
      <alignment horizontal="distributed" shrinkToFit="1"/>
    </xf>
    <xf numFmtId="0" fontId="0" fillId="0" borderId="0" xfId="0" applyFill="1" applyAlignment="1">
      <alignment horizontal="distributed" shrinkToFit="1"/>
    </xf>
    <xf numFmtId="0" fontId="14" fillId="0" borderId="32" xfId="0" applyFont="1" applyFill="1" applyBorder="1" applyAlignment="1">
      <alignment horizontal="left" vertical="center" indent="1" shrinkToFit="1"/>
    </xf>
    <xf numFmtId="0" fontId="0" fillId="0" borderId="32" xfId="0" applyFill="1" applyBorder="1" applyAlignment="1">
      <alignment horizontal="left" vertical="center" indent="1" shrinkToFit="1"/>
    </xf>
    <xf numFmtId="0" fontId="0" fillId="0" borderId="33" xfId="0" applyFill="1" applyBorder="1" applyAlignment="1">
      <alignment horizontal="left" vertical="center" indent="1" shrinkToFit="1"/>
    </xf>
    <xf numFmtId="0" fontId="5" fillId="0" borderId="0" xfId="0" applyFont="1" applyBorder="1" applyAlignment="1">
      <alignment horizontal="left"/>
    </xf>
    <xf numFmtId="0" fontId="0" fillId="0" borderId="0" xfId="0" applyAlignment="1">
      <alignment horizontal="left"/>
    </xf>
    <xf numFmtId="0" fontId="0" fillId="0" borderId="26" xfId="0" applyBorder="1" applyAlignment="1">
      <alignment horizontal="left"/>
    </xf>
    <xf numFmtId="38" fontId="5" fillId="0" borderId="25" xfId="3" applyFont="1" applyBorder="1" applyAlignment="1">
      <alignment horizontal="right" indent="1"/>
    </xf>
    <xf numFmtId="38" fontId="0" fillId="0" borderId="0" xfId="3" applyFont="1" applyAlignment="1">
      <alignment horizontal="right" indent="1"/>
    </xf>
    <xf numFmtId="38" fontId="0" fillId="0" borderId="26" xfId="3" applyFont="1" applyBorder="1" applyAlignment="1">
      <alignment horizontal="right" indent="1"/>
    </xf>
    <xf numFmtId="0" fontId="5" fillId="0" borderId="29" xfId="0" applyFont="1" applyBorder="1" applyAlignment="1">
      <alignment horizontal="left"/>
    </xf>
    <xf numFmtId="0" fontId="0" fillId="0" borderId="29" xfId="0" applyBorder="1" applyAlignment="1">
      <alignment horizontal="left"/>
    </xf>
    <xf numFmtId="0" fontId="0" fillId="0" borderId="30" xfId="0" applyBorder="1" applyAlignment="1">
      <alignment horizontal="left"/>
    </xf>
    <xf numFmtId="38" fontId="5" fillId="0" borderId="28" xfId="3" applyFont="1" applyBorder="1" applyAlignment="1">
      <alignment horizontal="right" indent="1"/>
    </xf>
    <xf numFmtId="38" fontId="0" fillId="0" borderId="29" xfId="3" applyFont="1" applyBorder="1" applyAlignment="1">
      <alignment horizontal="right" indent="1"/>
    </xf>
    <xf numFmtId="38" fontId="0" fillId="0" borderId="30" xfId="3" applyFont="1" applyBorder="1" applyAlignment="1">
      <alignment horizontal="right" indent="1"/>
    </xf>
    <xf numFmtId="38" fontId="9" fillId="0" borderId="29" xfId="3" applyFont="1" applyBorder="1" applyAlignment="1">
      <alignment horizontal="right" indent="1"/>
    </xf>
    <xf numFmtId="49" fontId="62" fillId="0" borderId="0" xfId="0" applyNumberFormat="1" applyFont="1" applyBorder="1" applyAlignment="1">
      <alignment vertical="center"/>
    </xf>
    <xf numFmtId="0" fontId="49" fillId="0" borderId="0" xfId="0" applyFont="1" applyAlignment="1">
      <alignment vertical="center"/>
    </xf>
    <xf numFmtId="0" fontId="5" fillId="0" borderId="22"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38" fontId="5" fillId="0" borderId="21" xfId="3" applyFont="1" applyBorder="1" applyAlignment="1">
      <alignment horizontal="right" indent="1"/>
    </xf>
    <xf numFmtId="38" fontId="0" fillId="0" borderId="22" xfId="3" applyFont="1" applyBorder="1" applyAlignment="1">
      <alignment horizontal="right" vertical="center" indent="1"/>
    </xf>
    <xf numFmtId="38" fontId="0" fillId="0" borderId="23" xfId="3" applyFont="1" applyBorder="1" applyAlignment="1">
      <alignment horizontal="right" vertical="center" indent="1"/>
    </xf>
    <xf numFmtId="0" fontId="5" fillId="0" borderId="0" xfId="0" applyFont="1" applyBorder="1" applyAlignment="1" applyProtection="1">
      <alignment horizontal="left"/>
      <protection locked="0"/>
    </xf>
    <xf numFmtId="0" fontId="0" fillId="0" borderId="0" xfId="0" applyAlignment="1" applyProtection="1">
      <alignment horizontal="left"/>
      <protection locked="0"/>
    </xf>
    <xf numFmtId="0" fontId="0" fillId="0" borderId="26" xfId="0" applyBorder="1" applyAlignment="1" applyProtection="1">
      <alignment horizontal="left"/>
      <protection locked="0"/>
    </xf>
    <xf numFmtId="38" fontId="5" fillId="0" borderId="25" xfId="3" applyFont="1" applyBorder="1" applyAlignment="1" applyProtection="1">
      <alignment horizontal="right" indent="1"/>
      <protection locked="0"/>
    </xf>
    <xf numFmtId="38" fontId="0" fillId="0" borderId="0" xfId="3" applyFont="1" applyAlignment="1" applyProtection="1">
      <alignment horizontal="right" indent="1"/>
      <protection locked="0"/>
    </xf>
    <xf numFmtId="38" fontId="0" fillId="0" borderId="26" xfId="3" applyFont="1" applyBorder="1" applyAlignment="1" applyProtection="1">
      <alignment horizontal="right" indent="1"/>
      <protection locked="0"/>
    </xf>
    <xf numFmtId="0" fontId="5" fillId="0" borderId="29" xfId="0" applyFont="1"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38" fontId="5" fillId="0" borderId="28" xfId="3" applyFont="1" applyBorder="1" applyAlignment="1" applyProtection="1">
      <alignment horizontal="right" indent="1"/>
      <protection locked="0"/>
    </xf>
    <xf numFmtId="38" fontId="0" fillId="0" borderId="29" xfId="3" applyFont="1" applyBorder="1" applyAlignment="1" applyProtection="1">
      <alignment horizontal="right" indent="1"/>
      <protection locked="0"/>
    </xf>
    <xf numFmtId="38" fontId="0" fillId="0" borderId="30" xfId="3" applyFont="1" applyBorder="1" applyAlignment="1" applyProtection="1">
      <alignment horizontal="right" indent="1"/>
      <protection locked="0"/>
    </xf>
    <xf numFmtId="0" fontId="5" fillId="0" borderId="22" xfId="0" applyFont="1"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38" fontId="5" fillId="0" borderId="21" xfId="3" applyFont="1" applyBorder="1" applyAlignment="1" applyProtection="1">
      <alignment horizontal="right" indent="1"/>
      <protection locked="0"/>
    </xf>
    <xf numFmtId="38" fontId="0" fillId="0" borderId="22" xfId="3" applyFont="1" applyBorder="1" applyAlignment="1" applyProtection="1">
      <alignment horizontal="right" vertical="center" indent="1"/>
      <protection locked="0"/>
    </xf>
    <xf numFmtId="38" fontId="0" fillId="0" borderId="23" xfId="3" applyFont="1" applyBorder="1" applyAlignment="1" applyProtection="1">
      <alignment horizontal="right" vertical="center" indent="1"/>
      <protection locked="0"/>
    </xf>
    <xf numFmtId="0" fontId="3" fillId="0" borderId="0" xfId="0" applyFont="1" applyFill="1" applyAlignment="1">
      <alignment horizontal="center" vertical="center"/>
    </xf>
    <xf numFmtId="185" fontId="2" fillId="0" borderId="0" xfId="0" applyNumberFormat="1" applyFont="1" applyFill="1" applyAlignment="1">
      <alignment horizontal="left" vertical="center"/>
    </xf>
    <xf numFmtId="185" fontId="0" fillId="0" borderId="0" xfId="0" applyNumberFormat="1" applyAlignment="1">
      <alignment horizontal="left" vertical="center"/>
    </xf>
    <xf numFmtId="178" fontId="2" fillId="0" borderId="0" xfId="0" applyNumberFormat="1" applyFont="1" applyFill="1" applyAlignment="1">
      <alignment horizontal="distributed" vertical="center"/>
    </xf>
    <xf numFmtId="178" fontId="0" fillId="0" borderId="0" xfId="0" applyNumberFormat="1" applyAlignment="1">
      <alignment horizontal="distributed" vertical="center"/>
    </xf>
    <xf numFmtId="0" fontId="2" fillId="0" borderId="0" xfId="0" applyFont="1" applyFill="1" applyAlignment="1">
      <alignment vertical="center"/>
    </xf>
    <xf numFmtId="0" fontId="6" fillId="0" borderId="42" xfId="0" applyFont="1" applyBorder="1" applyAlignment="1">
      <alignment horizontal="right"/>
    </xf>
    <xf numFmtId="0" fontId="0" fillId="0" borderId="43" xfId="0" applyBorder="1" applyAlignment="1">
      <alignment horizontal="right" vertical="center"/>
    </xf>
    <xf numFmtId="0" fontId="0" fillId="0" borderId="44" xfId="0" applyBorder="1" applyAlignment="1">
      <alignment horizontal="right" vertical="center"/>
    </xf>
    <xf numFmtId="0" fontId="6"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 fillId="0" borderId="0" xfId="0" applyFont="1" applyFill="1" applyAlignment="1">
      <alignment horizontal="left" vertical="center"/>
    </xf>
    <xf numFmtId="0" fontId="38" fillId="0" borderId="32" xfId="0" applyFont="1" applyBorder="1" applyAlignment="1">
      <alignment horizontal="center" vertical="center" wrapText="1"/>
    </xf>
    <xf numFmtId="0" fontId="35" fillId="0" borderId="32" xfId="0" applyFont="1" applyBorder="1" applyAlignment="1">
      <alignment horizontal="center" vertical="center" wrapText="1"/>
    </xf>
    <xf numFmtId="0" fontId="38" fillId="0" borderId="62" xfId="0" applyFont="1" applyBorder="1" applyAlignment="1">
      <alignment horizontal="center" vertical="center" wrapText="1"/>
    </xf>
    <xf numFmtId="0" fontId="35" fillId="0" borderId="62" xfId="0" applyFont="1" applyBorder="1" applyAlignment="1">
      <alignment horizontal="center" vertical="center" wrapText="1"/>
    </xf>
    <xf numFmtId="0" fontId="38" fillId="0" borderId="58"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64" xfId="0" applyFont="1" applyBorder="1" applyAlignment="1">
      <alignment horizontal="center" vertical="center" wrapText="1"/>
    </xf>
    <xf numFmtId="0" fontId="38" fillId="0" borderId="8" xfId="0" applyFont="1" applyBorder="1" applyAlignment="1">
      <alignment horizontal="left" vertical="center" wrapText="1"/>
    </xf>
    <xf numFmtId="0" fontId="35" fillId="0" borderId="8" xfId="0" applyFont="1" applyBorder="1" applyAlignment="1">
      <alignment vertical="center"/>
    </xf>
    <xf numFmtId="0" fontId="38" fillId="0" borderId="11" xfId="0" applyFont="1" applyBorder="1" applyAlignment="1">
      <alignment horizontal="left" vertical="center" wrapText="1"/>
    </xf>
    <xf numFmtId="0" fontId="35" fillId="0" borderId="11" xfId="0" applyFont="1" applyBorder="1" applyAlignment="1">
      <alignment vertical="center"/>
    </xf>
    <xf numFmtId="0" fontId="38"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8"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65" xfId="0" applyFont="1" applyBorder="1" applyAlignment="1">
      <alignment horizontal="center" vertical="center" wrapText="1"/>
    </xf>
    <xf numFmtId="0" fontId="38" fillId="0" borderId="7" xfId="0" applyFont="1" applyBorder="1" applyAlignment="1">
      <alignment horizontal="center" vertical="center" textRotation="255" wrapText="1"/>
    </xf>
    <xf numFmtId="0" fontId="35" fillId="0" borderId="7" xfId="0" applyFont="1" applyBorder="1" applyAlignment="1">
      <alignment horizontal="center" vertical="center" textRotation="255" wrapText="1"/>
    </xf>
    <xf numFmtId="0" fontId="35" fillId="0" borderId="10" xfId="0" applyFont="1" applyBorder="1" applyAlignment="1">
      <alignment horizontal="center" vertical="center" textRotation="255" wrapText="1"/>
    </xf>
    <xf numFmtId="0" fontId="38" fillId="0" borderId="8" xfId="0" applyFont="1" applyBorder="1" applyAlignment="1">
      <alignment horizontal="center" vertical="center" textRotation="255" wrapText="1"/>
    </xf>
    <xf numFmtId="0" fontId="35" fillId="0" borderId="8" xfId="0" applyFont="1" applyBorder="1" applyAlignment="1">
      <alignment vertical="center" textRotation="255" wrapText="1"/>
    </xf>
    <xf numFmtId="0" fontId="35" fillId="0" borderId="11" xfId="0" applyFont="1" applyBorder="1" applyAlignment="1">
      <alignment vertical="center" textRotation="255" wrapText="1"/>
    </xf>
    <xf numFmtId="0" fontId="38" fillId="0" borderId="11" xfId="0" applyFont="1" applyBorder="1" applyAlignment="1">
      <alignment horizontal="center" vertical="center" textRotation="255" wrapText="1"/>
    </xf>
    <xf numFmtId="0" fontId="31" fillId="0" borderId="8" xfId="0" applyFont="1" applyBorder="1" applyAlignment="1">
      <alignment horizontal="center" vertical="center" textRotation="255" wrapText="1"/>
    </xf>
    <xf numFmtId="0" fontId="35" fillId="0" borderId="8" xfId="0" applyFont="1" applyBorder="1" applyAlignment="1">
      <alignment horizontal="center" vertical="center" textRotation="255" wrapText="1"/>
    </xf>
    <xf numFmtId="0" fontId="38" fillId="0" borderId="10" xfId="0" applyFont="1" applyBorder="1" applyAlignment="1">
      <alignment horizontal="center" vertical="center" textRotation="255" wrapText="1"/>
    </xf>
    <xf numFmtId="0" fontId="36" fillId="0" borderId="21" xfId="4" applyFont="1" applyFill="1" applyBorder="1" applyAlignment="1" applyProtection="1">
      <alignment horizontal="center" vertical="center" wrapText="1" shrinkToFit="1"/>
    </xf>
    <xf numFmtId="0" fontId="36" fillId="0" borderId="22" xfId="4" applyFont="1" applyFill="1" applyBorder="1" applyAlignment="1" applyProtection="1">
      <alignment horizontal="center" vertical="center" shrinkToFit="1"/>
    </xf>
    <xf numFmtId="0" fontId="36" fillId="0" borderId="22" xfId="0" applyFont="1" applyBorder="1" applyAlignment="1" applyProtection="1">
      <alignment horizontal="center" vertical="center" shrinkToFit="1"/>
    </xf>
    <xf numFmtId="0" fontId="36" fillId="0" borderId="28" xfId="4" applyFont="1" applyFill="1" applyBorder="1" applyAlignment="1" applyProtection="1">
      <alignment horizontal="center" vertical="center" shrinkToFit="1"/>
    </xf>
    <xf numFmtId="0" fontId="36" fillId="0" borderId="29" xfId="4" applyFont="1" applyFill="1" applyBorder="1" applyAlignment="1" applyProtection="1">
      <alignment horizontal="center" vertical="center" shrinkToFit="1"/>
    </xf>
    <xf numFmtId="0" fontId="36" fillId="0" borderId="29" xfId="0" applyFont="1" applyBorder="1" applyAlignment="1" applyProtection="1">
      <alignment horizontal="center" vertical="center" shrinkToFit="1"/>
    </xf>
    <xf numFmtId="0" fontId="40" fillId="0" borderId="21" xfId="4" applyFont="1" applyFill="1" applyBorder="1" applyAlignment="1" applyProtection="1">
      <alignment horizontal="center" vertical="center" shrinkToFit="1"/>
    </xf>
    <xf numFmtId="0" fontId="34" fillId="0" borderId="22" xfId="0" applyFont="1" applyBorder="1" applyAlignment="1" applyProtection="1">
      <alignment vertical="center"/>
    </xf>
    <xf numFmtId="0" fontId="34" fillId="0" borderId="23" xfId="0" applyFont="1" applyBorder="1" applyAlignment="1" applyProtection="1">
      <alignment vertical="center"/>
    </xf>
    <xf numFmtId="0" fontId="34" fillId="0" borderId="28" xfId="0" applyFont="1" applyBorder="1" applyAlignment="1" applyProtection="1">
      <alignment vertical="center"/>
    </xf>
    <xf numFmtId="0" fontId="34" fillId="0" borderId="29" xfId="0" applyFont="1" applyBorder="1" applyAlignment="1" applyProtection="1">
      <alignment vertical="center"/>
    </xf>
    <xf numFmtId="0" fontId="34" fillId="0" borderId="30" xfId="0" applyFont="1" applyBorder="1" applyAlignment="1" applyProtection="1">
      <alignment vertical="center"/>
    </xf>
    <xf numFmtId="0" fontId="34" fillId="0" borderId="21" xfId="0" applyFont="1" applyBorder="1" applyAlignment="1" applyProtection="1">
      <alignment vertical="center"/>
    </xf>
    <xf numFmtId="0" fontId="37" fillId="0" borderId="21" xfId="4"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40" fillId="0" borderId="21" xfId="4" applyFont="1" applyFill="1" applyBorder="1" applyAlignment="1" applyProtection="1">
      <alignment horizontal="center" vertical="center" wrapText="1"/>
    </xf>
    <xf numFmtId="0" fontId="34" fillId="0" borderId="22" xfId="0" applyFont="1" applyBorder="1" applyAlignment="1" applyProtection="1">
      <alignment horizontal="center" vertical="center" wrapText="1"/>
    </xf>
    <xf numFmtId="0" fontId="34" fillId="0" borderId="23" xfId="0" applyFont="1" applyBorder="1" applyAlignment="1" applyProtection="1">
      <alignment horizontal="center" vertical="center" wrapText="1"/>
    </xf>
    <xf numFmtId="0" fontId="34" fillId="0" borderId="28" xfId="0" applyFont="1" applyBorder="1" applyAlignment="1" applyProtection="1">
      <alignment horizontal="center" vertical="center" wrapText="1"/>
    </xf>
    <xf numFmtId="0" fontId="34" fillId="0" borderId="29" xfId="0" applyFont="1" applyBorder="1" applyAlignment="1" applyProtection="1">
      <alignment horizontal="center" vertical="center" wrapText="1"/>
    </xf>
    <xf numFmtId="0" fontId="34" fillId="0" borderId="30" xfId="0" applyFont="1" applyBorder="1" applyAlignment="1" applyProtection="1">
      <alignment horizontal="center" vertical="center" wrapText="1"/>
    </xf>
    <xf numFmtId="0" fontId="40" fillId="0" borderId="22" xfId="4" applyFont="1" applyFill="1" applyBorder="1" applyAlignment="1" applyProtection="1">
      <alignment horizontal="center" vertical="center" shrinkToFit="1"/>
    </xf>
    <xf numFmtId="0" fontId="34" fillId="0" borderId="22" xfId="0" applyFont="1" applyBorder="1" applyAlignment="1" applyProtection="1">
      <alignment horizontal="center" vertical="center" shrinkToFit="1"/>
    </xf>
    <xf numFmtId="0" fontId="40" fillId="0" borderId="25" xfId="4" applyFont="1" applyFill="1" applyBorder="1" applyAlignment="1" applyProtection="1">
      <alignment horizontal="center" vertical="center" shrinkToFit="1"/>
    </xf>
    <xf numFmtId="0" fontId="40" fillId="0" borderId="0" xfId="4" applyFont="1" applyFill="1" applyBorder="1" applyAlignment="1" applyProtection="1">
      <alignment horizontal="center" vertical="center" shrinkToFit="1"/>
    </xf>
    <xf numFmtId="0" fontId="34" fillId="0" borderId="0" xfId="0" applyFont="1" applyAlignment="1" applyProtection="1">
      <alignment horizontal="center" vertical="center" shrinkToFit="1"/>
    </xf>
    <xf numFmtId="0" fontId="36" fillId="0" borderId="155" xfId="4" applyFont="1" applyBorder="1" applyAlignment="1">
      <alignment horizontal="left" vertical="center" wrapText="1" indent="1"/>
    </xf>
    <xf numFmtId="0" fontId="36" fillId="0" borderId="156" xfId="4" applyFont="1" applyBorder="1" applyAlignment="1">
      <alignment horizontal="left" vertical="center" wrapText="1" indent="1"/>
    </xf>
    <xf numFmtId="0" fontId="36" fillId="0" borderId="157" xfId="4" applyFont="1" applyBorder="1" applyAlignment="1">
      <alignment horizontal="left" vertical="center" wrapText="1" indent="1"/>
    </xf>
    <xf numFmtId="0" fontId="36" fillId="0" borderId="158" xfId="4" applyFont="1" applyBorder="1" applyAlignment="1">
      <alignment horizontal="left" vertical="center" wrapText="1" indent="1"/>
    </xf>
    <xf numFmtId="0" fontId="36" fillId="0" borderId="0" xfId="4" applyFont="1" applyBorder="1" applyAlignment="1">
      <alignment horizontal="left" vertical="center" wrapText="1" indent="1"/>
    </xf>
    <xf numFmtId="0" fontId="36" fillId="0" borderId="159" xfId="4" applyFont="1" applyBorder="1" applyAlignment="1">
      <alignment horizontal="left" vertical="center" wrapText="1" indent="1"/>
    </xf>
    <xf numFmtId="0" fontId="36" fillId="0" borderId="160" xfId="4" applyFont="1" applyBorder="1" applyAlignment="1">
      <alignment horizontal="left" vertical="center" wrapText="1" indent="1"/>
    </xf>
    <xf numFmtId="0" fontId="36" fillId="0" borderId="161" xfId="4" applyFont="1" applyBorder="1" applyAlignment="1">
      <alignment horizontal="left" vertical="center" wrapText="1" indent="1"/>
    </xf>
    <xf numFmtId="0" fontId="36" fillId="0" borderId="162" xfId="4" applyFont="1" applyBorder="1" applyAlignment="1">
      <alignment horizontal="left" vertical="center" wrapText="1" indent="1"/>
    </xf>
    <xf numFmtId="0" fontId="34" fillId="0" borderId="25" xfId="0" applyFont="1" applyBorder="1" applyAlignment="1" applyProtection="1">
      <alignment vertical="center"/>
    </xf>
    <xf numFmtId="0" fontId="34" fillId="0" borderId="22" xfId="0" applyFont="1" applyBorder="1" applyAlignment="1" applyProtection="1">
      <alignment horizontal="center" vertical="center"/>
    </xf>
    <xf numFmtId="0" fontId="34" fillId="0" borderId="23" xfId="0" applyFont="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30" xfId="0" applyFont="1" applyBorder="1" applyAlignment="1" applyProtection="1">
      <alignment horizontal="center" vertical="center"/>
    </xf>
    <xf numFmtId="0" fontId="40" fillId="0" borderId="21" xfId="0" applyFont="1" applyBorder="1" applyAlignment="1" applyProtection="1">
      <alignment horizontal="center" vertical="center"/>
    </xf>
    <xf numFmtId="0" fontId="40" fillId="0" borderId="22" xfId="0" applyFont="1" applyBorder="1" applyAlignment="1" applyProtection="1">
      <alignment horizontal="center" vertical="center"/>
    </xf>
    <xf numFmtId="0" fontId="40" fillId="0" borderId="23" xfId="0" applyFont="1" applyBorder="1" applyAlignment="1" applyProtection="1">
      <alignment horizontal="center" vertical="center"/>
    </xf>
    <xf numFmtId="0" fontId="40" fillId="0" borderId="28" xfId="0" applyFont="1" applyBorder="1" applyAlignment="1" applyProtection="1">
      <alignment horizontal="center" vertical="center"/>
    </xf>
    <xf numFmtId="0" fontId="40" fillId="0" borderId="29" xfId="0" applyFont="1" applyBorder="1" applyAlignment="1" applyProtection="1">
      <alignment horizontal="center" vertical="center"/>
    </xf>
    <xf numFmtId="0" fontId="40" fillId="0" borderId="30" xfId="0" applyFont="1" applyBorder="1" applyAlignment="1" applyProtection="1">
      <alignment horizontal="center" vertical="center"/>
    </xf>
    <xf numFmtId="0" fontId="36" fillId="0" borderId="21" xfId="0" applyFont="1" applyBorder="1" applyAlignment="1" applyProtection="1">
      <alignment vertical="center"/>
    </xf>
    <xf numFmtId="0" fontId="36" fillId="0" borderId="22" xfId="0" applyFont="1" applyBorder="1" applyAlignment="1" applyProtection="1">
      <alignment vertical="center"/>
    </xf>
    <xf numFmtId="0" fontId="36" fillId="0" borderId="23" xfId="0" applyFont="1" applyBorder="1" applyAlignment="1" applyProtection="1">
      <alignment vertical="center"/>
    </xf>
    <xf numFmtId="0" fontId="36" fillId="0" borderId="28" xfId="0" applyFont="1" applyBorder="1" applyAlignment="1" applyProtection="1">
      <alignment vertical="center"/>
    </xf>
    <xf numFmtId="0" fontId="36" fillId="0" borderId="29" xfId="0" applyFont="1" applyBorder="1" applyAlignment="1" applyProtection="1">
      <alignment vertical="center"/>
    </xf>
    <xf numFmtId="0" fontId="36" fillId="0" borderId="30" xfId="0" applyFont="1" applyBorder="1" applyAlignment="1" applyProtection="1">
      <alignment vertical="center"/>
    </xf>
    <xf numFmtId="0" fontId="37" fillId="0" borderId="21" xfId="4" applyFont="1" applyFill="1" applyBorder="1" applyAlignment="1" applyProtection="1">
      <alignment horizontal="center" vertical="center" wrapText="1"/>
    </xf>
    <xf numFmtId="0" fontId="37" fillId="0" borderId="22" xfId="0" applyFont="1" applyBorder="1" applyAlignment="1" applyProtection="1">
      <alignment horizontal="center" vertical="center" wrapText="1"/>
    </xf>
    <xf numFmtId="0" fontId="37" fillId="0" borderId="23" xfId="0" applyFont="1" applyBorder="1" applyAlignment="1" applyProtection="1">
      <alignment horizontal="center" vertical="center" wrapText="1"/>
    </xf>
    <xf numFmtId="0" fontId="37" fillId="0" borderId="28" xfId="0" applyFont="1" applyBorder="1" applyAlignment="1" applyProtection="1">
      <alignment horizontal="center" vertical="center" wrapText="1"/>
    </xf>
    <xf numFmtId="0" fontId="37" fillId="0" borderId="29" xfId="0" applyFont="1" applyBorder="1" applyAlignment="1" applyProtection="1">
      <alignment horizontal="center" vertical="center" wrapText="1"/>
    </xf>
    <xf numFmtId="0" fontId="37" fillId="0" borderId="30" xfId="0" applyFont="1" applyBorder="1" applyAlignment="1" applyProtection="1">
      <alignment horizontal="center" vertical="center" wrapText="1"/>
    </xf>
    <xf numFmtId="0" fontId="34" fillId="0" borderId="23" xfId="0" applyFont="1" applyBorder="1" applyAlignment="1" applyProtection="1">
      <alignment horizontal="center" vertical="center" shrinkToFit="1"/>
    </xf>
    <xf numFmtId="0" fontId="34" fillId="0" borderId="28" xfId="0" applyFont="1" applyBorder="1" applyAlignment="1" applyProtection="1">
      <alignment horizontal="center" vertical="center" shrinkToFit="1"/>
    </xf>
    <xf numFmtId="0" fontId="34" fillId="0" borderId="29" xfId="0" applyFont="1" applyBorder="1" applyAlignment="1" applyProtection="1">
      <alignment horizontal="center" vertical="center" shrinkToFit="1"/>
    </xf>
    <xf numFmtId="0" fontId="34" fillId="0" borderId="30" xfId="0" applyFont="1" applyBorder="1" applyAlignment="1" applyProtection="1">
      <alignment horizontal="center" vertical="center" shrinkToFit="1"/>
    </xf>
    <xf numFmtId="0" fontId="40" fillId="0" borderId="21" xfId="4" applyFont="1" applyFill="1" applyBorder="1" applyAlignment="1">
      <alignment horizontal="center" vertical="center" shrinkToFit="1"/>
    </xf>
    <xf numFmtId="0" fontId="40" fillId="0" borderId="22" xfId="4" applyFont="1" applyFill="1" applyBorder="1" applyAlignment="1">
      <alignment horizontal="center" vertical="center" shrinkToFit="1"/>
    </xf>
    <xf numFmtId="0" fontId="40" fillId="0" borderId="23" xfId="4" applyFont="1" applyFill="1" applyBorder="1" applyAlignment="1">
      <alignment horizontal="center" vertical="center" shrinkToFit="1"/>
    </xf>
    <xf numFmtId="0" fontId="40" fillId="0" borderId="25" xfId="4" applyFont="1" applyFill="1" applyBorder="1" applyAlignment="1">
      <alignment horizontal="center" vertical="center" shrinkToFit="1"/>
    </xf>
    <xf numFmtId="0" fontId="40" fillId="0" borderId="0" xfId="4" applyFont="1" applyFill="1" applyBorder="1" applyAlignment="1">
      <alignment horizontal="center" vertical="center" shrinkToFit="1"/>
    </xf>
    <xf numFmtId="0" fontId="40" fillId="0" borderId="26" xfId="4" applyFont="1" applyFill="1" applyBorder="1" applyAlignment="1">
      <alignment horizontal="center" vertical="center" shrinkToFit="1"/>
    </xf>
    <xf numFmtId="0" fontId="40" fillId="0" borderId="28" xfId="4" applyFont="1" applyFill="1" applyBorder="1" applyAlignment="1">
      <alignment horizontal="center" vertical="center" shrinkToFit="1"/>
    </xf>
    <xf numFmtId="0" fontId="40" fillId="0" borderId="29" xfId="4" applyFont="1" applyFill="1" applyBorder="1" applyAlignment="1">
      <alignment horizontal="center" vertical="center" shrinkToFit="1"/>
    </xf>
    <xf numFmtId="0" fontId="40" fillId="0" borderId="30" xfId="4" applyFont="1" applyFill="1" applyBorder="1" applyAlignment="1">
      <alignment horizontal="center" vertical="center" shrinkToFit="1"/>
    </xf>
    <xf numFmtId="0" fontId="40" fillId="0" borderId="42" xfId="4" applyNumberFormat="1" applyFont="1" applyFill="1" applyBorder="1" applyAlignment="1" applyProtection="1">
      <alignment horizontal="left" vertical="center" wrapText="1" indent="1"/>
    </xf>
    <xf numFmtId="0" fontId="40" fillId="0" borderId="43" xfId="4" applyFont="1" applyFill="1" applyBorder="1" applyAlignment="1" applyProtection="1">
      <alignment horizontal="left" vertical="center" wrapText="1" indent="1"/>
    </xf>
    <xf numFmtId="0" fontId="34" fillId="0" borderId="43" xfId="4" applyFont="1" applyBorder="1" applyAlignment="1" applyProtection="1">
      <alignment horizontal="left" vertical="center" wrapText="1" indent="1"/>
    </xf>
    <xf numFmtId="0" fontId="34" fillId="0" borderId="43" xfId="0" applyFont="1" applyBorder="1" applyAlignment="1" applyProtection="1">
      <alignment horizontal="left" vertical="center" wrapText="1" indent="1"/>
    </xf>
    <xf numFmtId="0" fontId="34" fillId="0" borderId="44" xfId="0" applyFont="1" applyBorder="1" applyAlignment="1" applyProtection="1">
      <alignment horizontal="left" vertical="center" wrapText="1" indent="1"/>
    </xf>
    <xf numFmtId="0" fontId="40" fillId="0" borderId="42" xfId="4" applyFont="1" applyFill="1" applyBorder="1" applyAlignment="1" applyProtection="1">
      <alignment horizontal="left" vertical="center" wrapText="1" indent="1"/>
    </xf>
    <xf numFmtId="178" fontId="40" fillId="0" borderId="21" xfId="4" applyNumberFormat="1" applyFont="1" applyFill="1" applyBorder="1" applyAlignment="1" applyProtection="1">
      <alignment horizontal="center" vertical="center" shrinkToFit="1"/>
    </xf>
    <xf numFmtId="0" fontId="40" fillId="0" borderId="22" xfId="4" applyNumberFormat="1" applyFont="1" applyFill="1" applyBorder="1" applyAlignment="1" applyProtection="1">
      <alignment horizontal="center" vertical="center" shrinkToFit="1"/>
    </xf>
    <xf numFmtId="0" fontId="40" fillId="0" borderId="23" xfId="4" applyNumberFormat="1" applyFont="1" applyFill="1" applyBorder="1" applyAlignment="1" applyProtection="1">
      <alignment horizontal="center" vertical="center" shrinkToFit="1"/>
    </xf>
    <xf numFmtId="0" fontId="40" fillId="0" borderId="28" xfId="4" applyNumberFormat="1" applyFont="1" applyFill="1" applyBorder="1" applyAlignment="1" applyProtection="1">
      <alignment horizontal="center" vertical="center" shrinkToFit="1"/>
    </xf>
    <xf numFmtId="0" fontId="40" fillId="0" borderId="29" xfId="4" applyNumberFormat="1" applyFont="1" applyFill="1" applyBorder="1" applyAlignment="1" applyProtection="1">
      <alignment horizontal="center" vertical="center" shrinkToFit="1"/>
    </xf>
    <xf numFmtId="0" fontId="40" fillId="0" borderId="30" xfId="4" applyNumberFormat="1" applyFont="1" applyFill="1" applyBorder="1" applyAlignment="1" applyProtection="1">
      <alignment horizontal="center" vertical="center" shrinkToFit="1"/>
    </xf>
    <xf numFmtId="0" fontId="40" fillId="0" borderId="21" xfId="4" applyFont="1" applyFill="1" applyBorder="1" applyAlignment="1">
      <alignment horizontal="center" vertical="center" wrapText="1"/>
    </xf>
    <xf numFmtId="0" fontId="40" fillId="0" borderId="22" xfId="4" applyFont="1" applyFill="1" applyBorder="1" applyAlignment="1">
      <alignment horizontal="center" vertical="center" wrapText="1"/>
    </xf>
    <xf numFmtId="0" fontId="40" fillId="0" borderId="23" xfId="4" applyFont="1" applyFill="1" applyBorder="1" applyAlignment="1">
      <alignment horizontal="center" vertical="center" wrapText="1"/>
    </xf>
    <xf numFmtId="0" fontId="40" fillId="0" borderId="28" xfId="4" applyFont="1" applyFill="1" applyBorder="1" applyAlignment="1">
      <alignment horizontal="center" vertical="center" wrapText="1"/>
    </xf>
    <xf numFmtId="0" fontId="40" fillId="0" borderId="29" xfId="4" applyFont="1" applyFill="1" applyBorder="1" applyAlignment="1">
      <alignment horizontal="center" vertical="center" wrapText="1"/>
    </xf>
    <xf numFmtId="0" fontId="40" fillId="0" borderId="30" xfId="4" applyFont="1" applyFill="1" applyBorder="1" applyAlignment="1">
      <alignment horizontal="center" vertical="center" wrapText="1"/>
    </xf>
    <xf numFmtId="0" fontId="36" fillId="0" borderId="21" xfId="4" applyFont="1" applyFill="1" applyBorder="1" applyAlignment="1">
      <alignment horizontal="center" vertical="center" wrapText="1" shrinkToFit="1"/>
    </xf>
    <xf numFmtId="0" fontId="36" fillId="0" borderId="22" xfId="4" applyFont="1" applyFill="1" applyBorder="1" applyAlignment="1">
      <alignment horizontal="center" vertical="center" shrinkToFit="1"/>
    </xf>
    <xf numFmtId="0" fontId="36" fillId="0" borderId="23" xfId="4" applyFont="1" applyFill="1" applyBorder="1" applyAlignment="1">
      <alignment horizontal="center" vertical="center" shrinkToFit="1"/>
    </xf>
    <xf numFmtId="0" fontId="36" fillId="0" borderId="28" xfId="4" applyFont="1" applyFill="1" applyBorder="1" applyAlignment="1">
      <alignment horizontal="center" vertical="center" shrinkToFit="1"/>
    </xf>
    <xf numFmtId="0" fontId="36" fillId="0" borderId="29" xfId="4" applyFont="1" applyFill="1" applyBorder="1" applyAlignment="1">
      <alignment horizontal="center" vertical="center" shrinkToFit="1"/>
    </xf>
    <xf numFmtId="0" fontId="36" fillId="0" borderId="30" xfId="4" applyFont="1" applyFill="1" applyBorder="1" applyAlignment="1">
      <alignment horizontal="center" vertical="center" shrinkToFit="1"/>
    </xf>
    <xf numFmtId="0" fontId="40" fillId="0" borderId="22" xfId="4" applyFont="1" applyFill="1" applyBorder="1" applyAlignment="1" applyProtection="1">
      <alignment horizontal="center" vertical="center" wrapText="1"/>
    </xf>
    <xf numFmtId="0" fontId="40" fillId="0" borderId="23" xfId="4" applyFont="1" applyFill="1" applyBorder="1" applyAlignment="1" applyProtection="1">
      <alignment horizontal="center" vertical="center" wrapText="1"/>
    </xf>
    <xf numFmtId="0" fontId="40" fillId="0" borderId="25" xfId="4" applyFont="1" applyFill="1" applyBorder="1" applyAlignment="1" applyProtection="1">
      <alignment horizontal="center" vertical="center" wrapText="1"/>
    </xf>
    <xf numFmtId="0" fontId="40" fillId="0" borderId="0" xfId="4" applyFont="1" applyFill="1" applyBorder="1" applyAlignment="1" applyProtection="1">
      <alignment horizontal="center" vertical="center" wrapText="1"/>
    </xf>
    <xf numFmtId="0" fontId="40" fillId="0" borderId="26" xfId="4" applyFont="1" applyFill="1" applyBorder="1" applyAlignment="1" applyProtection="1">
      <alignment horizontal="center" vertical="center" wrapText="1"/>
    </xf>
    <xf numFmtId="0" fontId="40" fillId="0" borderId="28" xfId="4" applyFont="1" applyFill="1" applyBorder="1" applyAlignment="1" applyProtection="1">
      <alignment horizontal="center" vertical="center" wrapText="1"/>
    </xf>
    <xf numFmtId="0" fontId="40" fillId="0" borderId="29" xfId="4" applyFont="1" applyFill="1" applyBorder="1" applyAlignment="1" applyProtection="1">
      <alignment horizontal="center" vertical="center" wrapText="1"/>
    </xf>
    <xf numFmtId="0" fontId="40" fillId="0" borderId="30" xfId="4" applyFont="1" applyFill="1" applyBorder="1" applyAlignment="1" applyProtection="1">
      <alignment horizontal="center" vertical="center" wrapText="1"/>
    </xf>
    <xf numFmtId="0" fontId="40" fillId="0" borderId="19" xfId="4" applyFont="1" applyFill="1" applyBorder="1" applyAlignment="1" applyProtection="1">
      <alignment horizontal="center" vertical="center" shrinkToFit="1"/>
    </xf>
    <xf numFmtId="0" fontId="34" fillId="0" borderId="19" xfId="0" applyFont="1" applyBorder="1" applyAlignment="1" applyProtection="1">
      <alignment vertical="center"/>
    </xf>
    <xf numFmtId="0" fontId="40" fillId="0" borderId="42" xfId="4" applyFont="1" applyFill="1" applyBorder="1" applyAlignment="1" applyProtection="1">
      <alignment horizontal="center" vertical="center" shrinkToFit="1"/>
    </xf>
    <xf numFmtId="0" fontId="34" fillId="0" borderId="43" xfId="0" applyFont="1" applyBorder="1" applyAlignment="1" applyProtection="1">
      <alignment horizontal="center" vertical="center" shrinkToFit="1"/>
    </xf>
    <xf numFmtId="0" fontId="34" fillId="0" borderId="44" xfId="0" applyFont="1" applyBorder="1" applyAlignment="1" applyProtection="1">
      <alignment horizontal="center" vertical="center" shrinkToFit="1"/>
    </xf>
    <xf numFmtId="0" fontId="40" fillId="0" borderId="21" xfId="4" applyFont="1" applyBorder="1" applyAlignment="1" applyProtection="1">
      <alignment horizontal="center" vertical="center" wrapText="1"/>
    </xf>
    <xf numFmtId="0" fontId="40" fillId="0" borderId="22" xfId="4" applyFont="1" applyBorder="1" applyAlignment="1" applyProtection="1">
      <alignment horizontal="center" vertical="center" wrapText="1"/>
    </xf>
    <xf numFmtId="0" fontId="40" fillId="0" borderId="23" xfId="4" applyFont="1" applyBorder="1" applyAlignment="1" applyProtection="1">
      <alignment horizontal="center" vertical="center" wrapText="1"/>
    </xf>
    <xf numFmtId="0" fontId="40" fillId="0" borderId="25" xfId="4" applyFont="1" applyBorder="1" applyAlignment="1" applyProtection="1">
      <alignment horizontal="center" vertical="center" wrapText="1"/>
    </xf>
    <xf numFmtId="0" fontId="40" fillId="0" borderId="0" xfId="4" applyFont="1" applyBorder="1" applyAlignment="1" applyProtection="1">
      <alignment horizontal="center" vertical="center" wrapText="1"/>
    </xf>
    <xf numFmtId="0" fontId="40" fillId="0" borderId="26" xfId="4" applyFont="1" applyBorder="1" applyAlignment="1" applyProtection="1">
      <alignment horizontal="center" vertical="center" wrapText="1"/>
    </xf>
    <xf numFmtId="0" fontId="40" fillId="0" borderId="28" xfId="4" applyFont="1" applyBorder="1" applyAlignment="1" applyProtection="1">
      <alignment horizontal="center" vertical="center" wrapText="1"/>
    </xf>
    <xf numFmtId="0" fontId="40" fillId="0" borderId="29" xfId="4" applyFont="1" applyBorder="1" applyAlignment="1" applyProtection="1">
      <alignment horizontal="center" vertical="center" wrapText="1"/>
    </xf>
    <xf numFmtId="0" fontId="40" fillId="0" borderId="30" xfId="4" applyFont="1" applyBorder="1" applyAlignment="1" applyProtection="1">
      <alignment horizontal="center" vertical="center" wrapText="1"/>
    </xf>
    <xf numFmtId="0" fontId="40" fillId="0" borderId="42" xfId="4" applyFont="1" applyBorder="1" applyAlignment="1" applyProtection="1">
      <alignment horizontal="center" vertical="center" wrapText="1"/>
    </xf>
    <xf numFmtId="0" fontId="40" fillId="0" borderId="43" xfId="4" applyFont="1" applyBorder="1" applyAlignment="1" applyProtection="1">
      <alignment horizontal="center" vertical="center" wrapText="1"/>
    </xf>
    <xf numFmtId="0" fontId="34" fillId="0" borderId="43" xfId="0" applyFont="1" applyBorder="1" applyAlignment="1" applyProtection="1">
      <alignment vertical="center"/>
    </xf>
    <xf numFmtId="0" fontId="34" fillId="0" borderId="44" xfId="0" applyFont="1" applyBorder="1" applyAlignment="1" applyProtection="1">
      <alignment vertical="center"/>
    </xf>
    <xf numFmtId="0" fontId="40" fillId="0" borderId="44" xfId="4" applyFont="1" applyBorder="1" applyAlignment="1" applyProtection="1">
      <alignment horizontal="center" vertical="center" wrapText="1"/>
    </xf>
    <xf numFmtId="0" fontId="40" fillId="0" borderId="42" xfId="4" applyFont="1" applyBorder="1" applyAlignment="1" applyProtection="1">
      <alignment horizontal="center" vertical="center" shrinkToFit="1"/>
    </xf>
    <xf numFmtId="0" fontId="40" fillId="0" borderId="43" xfId="4" applyFont="1" applyBorder="1" applyAlignment="1" applyProtection="1">
      <alignment horizontal="center" vertical="center" shrinkToFit="1"/>
    </xf>
    <xf numFmtId="0" fontId="40" fillId="0" borderId="44" xfId="4" applyFont="1" applyBorder="1" applyAlignment="1" applyProtection="1">
      <alignment horizontal="center" vertical="center" shrinkToFit="1"/>
    </xf>
    <xf numFmtId="0" fontId="40" fillId="0" borderId="42" xfId="4" applyFont="1" applyFill="1" applyBorder="1" applyAlignment="1">
      <alignment horizontal="center" vertical="center" shrinkToFit="1"/>
    </xf>
    <xf numFmtId="0" fontId="40" fillId="0" borderId="43" xfId="4" applyFont="1" applyFill="1" applyBorder="1" applyAlignment="1">
      <alignment horizontal="center" vertical="center" shrinkToFit="1"/>
    </xf>
    <xf numFmtId="0" fontId="40" fillId="0" borderId="44" xfId="4" applyFont="1" applyFill="1" applyBorder="1" applyAlignment="1">
      <alignment horizontal="center" vertical="center" shrinkToFit="1"/>
    </xf>
    <xf numFmtId="0" fontId="40" fillId="0" borderId="21" xfId="4" applyFont="1" applyFill="1" applyBorder="1" applyAlignment="1" applyProtection="1">
      <alignment horizontal="center" vertical="center"/>
    </xf>
    <xf numFmtId="0" fontId="40" fillId="0" borderId="22" xfId="4" applyFont="1" applyFill="1" applyBorder="1" applyAlignment="1" applyProtection="1">
      <alignment horizontal="center" vertical="center"/>
    </xf>
    <xf numFmtId="178" fontId="40" fillId="0" borderId="22" xfId="4" applyNumberFormat="1" applyFont="1" applyFill="1" applyBorder="1" applyAlignment="1" applyProtection="1">
      <alignment horizontal="center" vertical="center"/>
    </xf>
    <xf numFmtId="178" fontId="40" fillId="0" borderId="23" xfId="4" applyNumberFormat="1" applyFont="1" applyFill="1" applyBorder="1" applyAlignment="1" applyProtection="1">
      <alignment horizontal="center" vertical="center"/>
    </xf>
    <xf numFmtId="178" fontId="40" fillId="0" borderId="21" xfId="4" applyNumberFormat="1" applyFont="1" applyFill="1" applyBorder="1" applyAlignment="1" applyProtection="1">
      <alignment horizontal="center" vertical="center"/>
    </xf>
    <xf numFmtId="0" fontId="40" fillId="0" borderId="22" xfId="4" applyNumberFormat="1" applyFont="1" applyFill="1" applyBorder="1" applyAlignment="1" applyProtection="1">
      <alignment horizontal="center" vertical="center"/>
    </xf>
    <xf numFmtId="0" fontId="40" fillId="0" borderId="23" xfId="4" applyNumberFormat="1" applyFont="1" applyFill="1" applyBorder="1" applyAlignment="1" applyProtection="1">
      <alignment horizontal="center" vertical="center"/>
    </xf>
    <xf numFmtId="0" fontId="40" fillId="0" borderId="28" xfId="4" applyNumberFormat="1" applyFont="1" applyFill="1" applyBorder="1" applyAlignment="1" applyProtection="1">
      <alignment horizontal="center" vertical="center"/>
    </xf>
    <xf numFmtId="0" fontId="40" fillId="0" borderId="29" xfId="4" applyNumberFormat="1" applyFont="1" applyFill="1" applyBorder="1" applyAlignment="1" applyProtection="1">
      <alignment horizontal="center" vertical="center"/>
    </xf>
    <xf numFmtId="0" fontId="40" fillId="0" borderId="30" xfId="4" applyNumberFormat="1" applyFont="1" applyFill="1" applyBorder="1" applyAlignment="1" applyProtection="1">
      <alignment horizontal="center" vertical="center"/>
    </xf>
    <xf numFmtId="0" fontId="40" fillId="0" borderId="28" xfId="4" applyFont="1" applyFill="1" applyBorder="1" applyAlignment="1" applyProtection="1">
      <alignment horizontal="center" vertical="center"/>
    </xf>
    <xf numFmtId="0" fontId="40" fillId="0" borderId="29" xfId="4" applyFont="1" applyFill="1" applyBorder="1" applyAlignment="1" applyProtection="1">
      <alignment horizontal="center" vertical="center"/>
    </xf>
    <xf numFmtId="178" fontId="40" fillId="0" borderId="29" xfId="4" applyNumberFormat="1" applyFont="1" applyFill="1" applyBorder="1" applyAlignment="1" applyProtection="1">
      <alignment horizontal="center" vertical="center"/>
    </xf>
    <xf numFmtId="178" fontId="40" fillId="0" borderId="30" xfId="4" applyNumberFormat="1" applyFont="1" applyFill="1" applyBorder="1" applyAlignment="1" applyProtection="1">
      <alignment horizontal="center" vertical="center"/>
    </xf>
    <xf numFmtId="0" fontId="40" fillId="0" borderId="43" xfId="4" applyFont="1" applyFill="1" applyBorder="1" applyAlignment="1" applyProtection="1">
      <alignment horizontal="center" vertical="center" shrinkToFit="1"/>
    </xf>
    <xf numFmtId="0" fontId="40" fillId="0" borderId="44" xfId="4" applyFont="1" applyFill="1" applyBorder="1" applyAlignment="1" applyProtection="1">
      <alignment horizontal="center" vertical="center" shrinkToFit="1"/>
    </xf>
    <xf numFmtId="0" fontId="88" fillId="0" borderId="22" xfId="0" applyFont="1" applyBorder="1" applyAlignment="1" applyProtection="1">
      <alignment horizontal="center" vertical="center" shrinkToFit="1"/>
    </xf>
    <xf numFmtId="0" fontId="88" fillId="0" borderId="23" xfId="0" applyFont="1" applyBorder="1" applyAlignment="1" applyProtection="1">
      <alignment horizontal="center" vertical="center" shrinkToFit="1"/>
    </xf>
    <xf numFmtId="0" fontId="40" fillId="0" borderId="28" xfId="4" applyFont="1" applyFill="1" applyBorder="1" applyAlignment="1" applyProtection="1">
      <alignment horizontal="center" vertical="center" shrinkToFit="1"/>
    </xf>
    <xf numFmtId="0" fontId="40" fillId="0" borderId="29" xfId="4" applyFont="1" applyFill="1" applyBorder="1" applyAlignment="1" applyProtection="1">
      <alignment horizontal="center" vertical="center" shrinkToFit="1"/>
    </xf>
    <xf numFmtId="0" fontId="88" fillId="0" borderId="29" xfId="0" applyFont="1" applyBorder="1" applyAlignment="1" applyProtection="1">
      <alignment horizontal="center" vertical="center" shrinkToFit="1"/>
    </xf>
    <xf numFmtId="0" fontId="88" fillId="0" borderId="30" xfId="0" applyFont="1" applyBorder="1" applyAlignment="1" applyProtection="1">
      <alignment horizontal="center" vertical="center" shrinkToFit="1"/>
    </xf>
    <xf numFmtId="0" fontId="40" fillId="0" borderId="21" xfId="4" applyFont="1" applyBorder="1" applyAlignment="1" applyProtection="1">
      <alignment horizontal="center" vertical="center"/>
    </xf>
    <xf numFmtId="0" fontId="40" fillId="0" borderId="22" xfId="4" applyFont="1" applyBorder="1" applyAlignment="1" applyProtection="1">
      <alignment horizontal="center" vertical="center"/>
    </xf>
    <xf numFmtId="0" fontId="40" fillId="0" borderId="23" xfId="4" applyFont="1" applyBorder="1" applyAlignment="1" applyProtection="1">
      <alignment horizontal="center" vertical="center"/>
    </xf>
    <xf numFmtId="0" fontId="40" fillId="0" borderId="21" xfId="4" applyFont="1" applyFill="1" applyBorder="1" applyAlignment="1" applyProtection="1">
      <alignment horizontal="left" vertical="center" indent="1"/>
    </xf>
    <xf numFmtId="0" fontId="40" fillId="0" borderId="22" xfId="4" applyFont="1" applyFill="1" applyBorder="1" applyAlignment="1" applyProtection="1">
      <alignment horizontal="left" vertical="center" indent="1"/>
    </xf>
    <xf numFmtId="0" fontId="40" fillId="0" borderId="25" xfId="4" applyFont="1" applyBorder="1" applyAlignment="1" applyProtection="1">
      <alignment horizontal="center" vertical="center"/>
    </xf>
    <xf numFmtId="0" fontId="40" fillId="0" borderId="0" xfId="4" applyFont="1" applyBorder="1" applyAlignment="1" applyProtection="1">
      <alignment horizontal="center" vertical="center"/>
    </xf>
    <xf numFmtId="0" fontId="40" fillId="0" borderId="26" xfId="4" applyFont="1" applyBorder="1" applyAlignment="1" applyProtection="1">
      <alignment horizontal="center" vertical="center"/>
    </xf>
    <xf numFmtId="0" fontId="40" fillId="0" borderId="25" xfId="4" applyFont="1" applyFill="1" applyBorder="1" applyAlignment="1" applyProtection="1">
      <alignment horizontal="left" vertical="center" indent="1"/>
    </xf>
    <xf numFmtId="0" fontId="40" fillId="0" borderId="0" xfId="4" applyFont="1" applyFill="1" applyBorder="1" applyAlignment="1" applyProtection="1">
      <alignment horizontal="left" vertical="center" indent="1"/>
    </xf>
    <xf numFmtId="0" fontId="40" fillId="0" borderId="28" xfId="4" applyFont="1" applyBorder="1" applyAlignment="1" applyProtection="1">
      <alignment horizontal="center" vertical="center"/>
    </xf>
    <xf numFmtId="0" fontId="40" fillId="0" borderId="29" xfId="4" applyFont="1" applyBorder="1" applyAlignment="1" applyProtection="1">
      <alignment horizontal="center" vertical="center"/>
    </xf>
    <xf numFmtId="0" fontId="40" fillId="0" borderId="30" xfId="4" applyFont="1" applyBorder="1" applyAlignment="1" applyProtection="1">
      <alignment horizontal="center" vertical="center"/>
    </xf>
    <xf numFmtId="0" fontId="40" fillId="0" borderId="28" xfId="4" applyFont="1" applyFill="1" applyBorder="1" applyAlignment="1" applyProtection="1">
      <alignment horizontal="left" vertical="center" indent="1"/>
    </xf>
    <xf numFmtId="0" fontId="40" fillId="0" borderId="29" xfId="4" applyFont="1" applyFill="1" applyBorder="1" applyAlignment="1" applyProtection="1">
      <alignment horizontal="left" vertical="center" indent="1"/>
    </xf>
    <xf numFmtId="0" fontId="40" fillId="0" borderId="21" xfId="4" applyFont="1" applyBorder="1" applyAlignment="1">
      <alignment horizontal="center" vertical="center" wrapText="1"/>
    </xf>
    <xf numFmtId="0" fontId="40" fillId="0" borderId="22" xfId="4" applyFont="1" applyBorder="1" applyAlignment="1">
      <alignment horizontal="center" vertical="center" wrapText="1"/>
    </xf>
    <xf numFmtId="0" fontId="40" fillId="0" borderId="23" xfId="4" applyFont="1" applyBorder="1" applyAlignment="1">
      <alignment horizontal="center" vertical="center" wrapText="1"/>
    </xf>
    <xf numFmtId="0" fontId="40" fillId="0" borderId="25" xfId="4" applyFont="1" applyBorder="1" applyAlignment="1">
      <alignment horizontal="center" vertical="center" wrapText="1"/>
    </xf>
    <xf numFmtId="0" fontId="40" fillId="0" borderId="0" xfId="4" applyFont="1" applyBorder="1" applyAlignment="1">
      <alignment horizontal="center" vertical="center" wrapText="1"/>
    </xf>
    <xf numFmtId="0" fontId="40" fillId="0" borderId="26" xfId="4" applyFont="1" applyBorder="1" applyAlignment="1">
      <alignment horizontal="center" vertical="center" wrapText="1"/>
    </xf>
    <xf numFmtId="0" fontId="40" fillId="0" borderId="28" xfId="4" applyFont="1" applyBorder="1" applyAlignment="1">
      <alignment horizontal="center" vertical="center" wrapText="1"/>
    </xf>
    <xf numFmtId="0" fontId="40" fillId="0" borderId="29" xfId="4" applyFont="1" applyBorder="1" applyAlignment="1">
      <alignment horizontal="center" vertical="center" wrapText="1"/>
    </xf>
    <xf numFmtId="0" fontId="40" fillId="0" borderId="30" xfId="4" applyFont="1" applyBorder="1" applyAlignment="1">
      <alignment horizontal="center" vertical="center" wrapText="1"/>
    </xf>
    <xf numFmtId="0" fontId="34" fillId="0" borderId="0" xfId="0" applyFont="1" applyFill="1" applyBorder="1" applyAlignment="1" applyProtection="1">
      <alignment horizontal="distributed" vertical="center"/>
    </xf>
    <xf numFmtId="0" fontId="34" fillId="0" borderId="0" xfId="0" applyFont="1" applyAlignment="1" applyProtection="1">
      <alignment horizontal="distributed" vertical="center"/>
    </xf>
    <xf numFmtId="0" fontId="34" fillId="0" borderId="22" xfId="0" applyFont="1" applyFill="1" applyBorder="1" applyAlignment="1" applyProtection="1">
      <alignment horizontal="left" vertical="center" indent="1" shrinkToFit="1"/>
    </xf>
    <xf numFmtId="0" fontId="34" fillId="0" borderId="22" xfId="0" applyFont="1" applyBorder="1" applyAlignment="1" applyProtection="1">
      <alignment horizontal="left" vertical="center" indent="1" shrinkToFit="1"/>
    </xf>
    <xf numFmtId="0" fontId="34" fillId="0" borderId="29" xfId="0" applyFont="1" applyBorder="1" applyAlignment="1" applyProtection="1">
      <alignment horizontal="left" vertical="center" indent="1" shrinkToFit="1"/>
    </xf>
    <xf numFmtId="0" fontId="40" fillId="0" borderId="42" xfId="4" applyFont="1" applyBorder="1" applyAlignment="1">
      <alignment horizontal="center" vertical="center" wrapText="1"/>
    </xf>
    <xf numFmtId="0" fontId="40" fillId="0" borderId="43" xfId="4" applyFont="1" applyBorder="1" applyAlignment="1">
      <alignment horizontal="center" vertical="center" wrapText="1"/>
    </xf>
    <xf numFmtId="0" fontId="40" fillId="0" borderId="44" xfId="4" applyFont="1" applyBorder="1" applyAlignment="1">
      <alignment horizontal="center" vertical="center" wrapText="1"/>
    </xf>
    <xf numFmtId="0" fontId="40" fillId="0" borderId="42" xfId="4" applyFont="1" applyBorder="1" applyAlignment="1">
      <alignment horizontal="center" vertical="center" shrinkToFit="1"/>
    </xf>
    <xf numFmtId="0" fontId="40" fillId="0" borderId="43" xfId="4" applyFont="1" applyBorder="1" applyAlignment="1">
      <alignment horizontal="center" vertical="center" shrinkToFit="1"/>
    </xf>
    <xf numFmtId="0" fontId="40" fillId="0" borderId="44" xfId="4" applyFont="1" applyBorder="1" applyAlignment="1">
      <alignment horizontal="center" vertical="center" shrinkToFit="1"/>
    </xf>
    <xf numFmtId="0" fontId="88" fillId="0" borderId="22"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43" xfId="0" applyFont="1" applyBorder="1" applyAlignment="1">
      <alignment vertical="center"/>
    </xf>
    <xf numFmtId="0" fontId="88" fillId="0" borderId="44" xfId="0" applyFont="1" applyBorder="1" applyAlignment="1">
      <alignment vertical="center"/>
    </xf>
    <xf numFmtId="0" fontId="88" fillId="0" borderId="43" xfId="0" applyFont="1" applyBorder="1" applyAlignment="1">
      <alignment horizontal="center" vertical="center" shrinkToFit="1"/>
    </xf>
    <xf numFmtId="0" fontId="88" fillId="0" borderId="44" xfId="0" applyFont="1" applyBorder="1" applyAlignment="1">
      <alignment horizontal="center" vertical="center" shrinkToFit="1"/>
    </xf>
    <xf numFmtId="0" fontId="34" fillId="0" borderId="8" xfId="4" applyFont="1" applyFill="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74" xfId="0" applyFont="1" applyBorder="1" applyAlignment="1" applyProtection="1">
      <alignment horizontal="center" vertical="center"/>
      <protection locked="0"/>
    </xf>
    <xf numFmtId="178" fontId="34" fillId="0" borderId="88" xfId="4" applyNumberFormat="1" applyFont="1" applyFill="1" applyBorder="1" applyAlignment="1" applyProtection="1">
      <alignment horizontal="center" vertical="center" shrinkToFit="1"/>
      <protection locked="0"/>
    </xf>
    <xf numFmtId="178" fontId="34" fillId="0" borderId="88" xfId="0" applyNumberFormat="1" applyFont="1" applyBorder="1" applyAlignment="1" applyProtection="1">
      <alignment horizontal="center" vertical="center" shrinkToFit="1"/>
      <protection locked="0"/>
    </xf>
    <xf numFmtId="178" fontId="34" fillId="0" borderId="94" xfId="0" applyNumberFormat="1" applyFont="1" applyBorder="1" applyAlignment="1" applyProtection="1">
      <alignment horizontal="center" vertical="center" shrinkToFit="1"/>
      <protection locked="0"/>
    </xf>
    <xf numFmtId="0" fontId="88" fillId="0" borderId="22" xfId="0" applyFont="1" applyBorder="1" applyAlignment="1">
      <alignment horizontal="center" vertical="center" shrinkToFit="1"/>
    </xf>
    <xf numFmtId="0" fontId="88" fillId="0" borderId="23" xfId="0" applyFont="1" applyBorder="1" applyAlignment="1">
      <alignment horizontal="center" vertical="center" shrinkToFit="1"/>
    </xf>
    <xf numFmtId="0" fontId="88" fillId="0" borderId="29" xfId="0" applyFont="1" applyBorder="1" applyAlignment="1">
      <alignment horizontal="center" vertical="center" shrinkToFit="1"/>
    </xf>
    <xf numFmtId="0" fontId="88" fillId="0" borderId="30" xfId="0" applyFont="1" applyBorder="1" applyAlignment="1">
      <alignment horizontal="center" vertical="center" shrinkToFi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2" xfId="0" applyFont="1" applyFill="1" applyBorder="1" applyAlignment="1" applyProtection="1">
      <alignment vertical="center" shrinkToFit="1"/>
    </xf>
    <xf numFmtId="0" fontId="34" fillId="0" borderId="22" xfId="0" applyFont="1" applyBorder="1" applyAlignment="1" applyProtection="1">
      <alignment vertical="center" shrinkToFit="1"/>
    </xf>
    <xf numFmtId="0" fontId="34" fillId="0" borderId="29" xfId="0" applyFont="1" applyBorder="1" applyAlignment="1" applyProtection="1">
      <alignment vertical="center" shrinkToFit="1"/>
    </xf>
    <xf numFmtId="0" fontId="40" fillId="0" borderId="28" xfId="4" applyFont="1" applyBorder="1" applyAlignment="1">
      <alignment horizontal="center" vertical="center"/>
    </xf>
    <xf numFmtId="0" fontId="40" fillId="0" borderId="29" xfId="4" applyFont="1" applyBorder="1" applyAlignment="1">
      <alignment horizontal="center" vertical="center"/>
    </xf>
    <xf numFmtId="0" fontId="40" fillId="0" borderId="30" xfId="4" applyFont="1" applyBorder="1" applyAlignment="1">
      <alignment horizontal="center" vertical="center"/>
    </xf>
    <xf numFmtId="0" fontId="34" fillId="0" borderId="21"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6"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xf>
    <xf numFmtId="0" fontId="34" fillId="0" borderId="25"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6" xfId="0" applyFont="1" applyBorder="1" applyAlignment="1" applyProtection="1">
      <alignment horizontal="center" vertical="center"/>
    </xf>
    <xf numFmtId="0" fontId="34" fillId="0" borderId="28" xfId="0" applyFont="1" applyBorder="1" applyAlignment="1" applyProtection="1">
      <alignment horizontal="center" vertical="center"/>
    </xf>
    <xf numFmtId="0" fontId="40" fillId="0" borderId="21" xfId="4" applyFont="1" applyBorder="1" applyAlignment="1">
      <alignment horizontal="center" vertical="center"/>
    </xf>
    <xf numFmtId="0" fontId="40" fillId="0" borderId="22" xfId="4" applyFont="1" applyBorder="1" applyAlignment="1">
      <alignment horizontal="center" vertical="center"/>
    </xf>
    <xf numFmtId="0" fontId="40" fillId="0" borderId="21" xfId="4" applyNumberFormat="1" applyFont="1" applyFill="1" applyBorder="1" applyAlignment="1">
      <alignment horizontal="center" vertical="center"/>
    </xf>
    <xf numFmtId="0" fontId="40" fillId="0" borderId="22" xfId="4" applyNumberFormat="1" applyFont="1" applyFill="1" applyBorder="1" applyAlignment="1">
      <alignment horizontal="center" vertical="center"/>
    </xf>
    <xf numFmtId="0" fontId="40" fillId="0" borderId="23" xfId="4" applyNumberFormat="1" applyFont="1" applyFill="1" applyBorder="1" applyAlignment="1">
      <alignment horizontal="center" vertical="center"/>
    </xf>
    <xf numFmtId="0" fontId="40" fillId="0" borderId="28" xfId="4" applyNumberFormat="1" applyFont="1" applyFill="1" applyBorder="1" applyAlignment="1">
      <alignment horizontal="center" vertical="center"/>
    </xf>
    <xf numFmtId="0" fontId="40" fillId="0" borderId="29" xfId="4" applyNumberFormat="1" applyFont="1" applyFill="1" applyBorder="1" applyAlignment="1">
      <alignment horizontal="center" vertical="center"/>
    </xf>
    <xf numFmtId="0" fontId="40" fillId="0" borderId="30" xfId="4" applyNumberFormat="1" applyFont="1" applyFill="1" applyBorder="1" applyAlignment="1">
      <alignment horizontal="center" vertical="center"/>
    </xf>
    <xf numFmtId="0" fontId="40" fillId="0" borderId="0" xfId="0" applyFont="1" applyFill="1" applyBorder="1" applyAlignment="1" applyProtection="1">
      <alignment horizontal="distributed" vertical="center"/>
    </xf>
    <xf numFmtId="0" fontId="34" fillId="0" borderId="0" xfId="0" applyFont="1" applyAlignment="1" applyProtection="1">
      <alignment vertical="center"/>
    </xf>
    <xf numFmtId="0" fontId="40" fillId="0" borderId="22" xfId="4" applyFont="1" applyFill="1" applyBorder="1" applyAlignment="1" applyProtection="1">
      <alignment horizontal="left" vertical="center" indent="1" shrinkToFit="1"/>
    </xf>
    <xf numFmtId="0" fontId="40" fillId="0" borderId="22" xfId="4" applyFont="1" applyFill="1" applyBorder="1" applyAlignment="1">
      <alignment horizontal="left" vertical="center" indent="1"/>
    </xf>
    <xf numFmtId="0" fontId="88" fillId="0" borderId="22" xfId="0" applyFont="1" applyBorder="1" applyAlignment="1">
      <alignment horizontal="left" vertical="center" indent="1"/>
    </xf>
    <xf numFmtId="0" fontId="34" fillId="0" borderId="0" xfId="4" applyFont="1" applyAlignment="1" applyProtection="1">
      <alignment vertical="center" shrinkToFit="1"/>
    </xf>
    <xf numFmtId="0" fontId="34" fillId="0" borderId="0" xfId="0" applyFont="1" applyAlignment="1" applyProtection="1">
      <alignment vertical="center" shrinkToFit="1"/>
    </xf>
    <xf numFmtId="0" fontId="40" fillId="0" borderId="25" xfId="4" applyFont="1" applyBorder="1" applyAlignment="1">
      <alignment horizontal="center" vertical="center" shrinkToFit="1"/>
    </xf>
    <xf numFmtId="0" fontId="34" fillId="0" borderId="0" xfId="0" applyFont="1" applyAlignment="1">
      <alignment horizontal="center" vertical="center" shrinkToFit="1"/>
    </xf>
    <xf numFmtId="0" fontId="34" fillId="0" borderId="26" xfId="0" applyFont="1" applyBorder="1" applyAlignment="1">
      <alignment horizontal="center" vertical="center" shrinkToFit="1"/>
    </xf>
    <xf numFmtId="0" fontId="40" fillId="0" borderId="28" xfId="4" applyFont="1" applyBorder="1" applyAlignment="1">
      <alignment horizontal="center" vertical="center" shrinkToFit="1"/>
    </xf>
    <xf numFmtId="0" fontId="34" fillId="0" borderId="29" xfId="0" applyFont="1" applyBorder="1" applyAlignment="1">
      <alignment horizontal="center" vertical="center" shrinkToFit="1"/>
    </xf>
    <xf numFmtId="0" fontId="34" fillId="0" borderId="30" xfId="0" applyFont="1" applyBorder="1" applyAlignment="1">
      <alignment horizontal="center" vertical="center" shrinkToFit="1"/>
    </xf>
    <xf numFmtId="0" fontId="40" fillId="0" borderId="23" xfId="4" applyFont="1" applyBorder="1" applyAlignment="1">
      <alignment horizontal="center" vertical="center"/>
    </xf>
    <xf numFmtId="0" fontId="40" fillId="0" borderId="25" xfId="4" applyFont="1" applyBorder="1" applyAlignment="1">
      <alignment horizontal="center" vertical="center"/>
    </xf>
    <xf numFmtId="0" fontId="40" fillId="0" borderId="0" xfId="4" applyFont="1" applyBorder="1" applyAlignment="1">
      <alignment horizontal="center" vertical="center"/>
    </xf>
    <xf numFmtId="0" fontId="40" fillId="0" borderId="26" xfId="4" applyFont="1" applyBorder="1" applyAlignment="1">
      <alignment horizontal="center" vertical="center"/>
    </xf>
    <xf numFmtId="0" fontId="40" fillId="0" borderId="22" xfId="4" applyFont="1" applyFill="1" applyBorder="1" applyAlignment="1" applyProtection="1">
      <alignment vertical="center"/>
    </xf>
    <xf numFmtId="0" fontId="88" fillId="0" borderId="22" xfId="0" applyFont="1" applyBorder="1" applyAlignment="1" applyProtection="1">
      <alignment vertical="center"/>
    </xf>
    <xf numFmtId="0" fontId="66" fillId="0" borderId="0" xfId="4" applyFont="1" applyAlignment="1" applyProtection="1">
      <alignment horizontal="center" vertical="center"/>
    </xf>
    <xf numFmtId="0" fontId="34" fillId="0" borderId="0" xfId="4" applyFont="1" applyAlignment="1" applyProtection="1">
      <alignment horizontal="center" vertical="center"/>
    </xf>
    <xf numFmtId="0" fontId="34" fillId="0"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40" fillId="0" borderId="0" xfId="0" applyFont="1" applyFill="1" applyAlignment="1" applyProtection="1">
      <alignment horizontal="left" vertical="center" indent="1" shrinkToFit="1"/>
    </xf>
    <xf numFmtId="0" fontId="34" fillId="0" borderId="0" xfId="0" applyFont="1" applyAlignment="1" applyProtection="1">
      <alignment horizontal="left" vertical="center" indent="1" shrinkToFit="1"/>
    </xf>
    <xf numFmtId="0" fontId="40" fillId="0" borderId="21" xfId="4" applyFont="1" applyBorder="1" applyAlignment="1">
      <alignment horizontal="center" vertical="center" wrapText="1" shrinkToFit="1"/>
    </xf>
    <xf numFmtId="0" fontId="40" fillId="0" borderId="22" xfId="4" applyFont="1" applyBorder="1" applyAlignment="1">
      <alignment horizontal="center" vertical="center" shrinkToFit="1"/>
    </xf>
    <xf numFmtId="0" fontId="40" fillId="0" borderId="23" xfId="4" applyFont="1" applyBorder="1" applyAlignment="1">
      <alignment horizontal="center" vertical="center" shrinkToFit="1"/>
    </xf>
    <xf numFmtId="0" fontId="40" fillId="0" borderId="29" xfId="4" applyFont="1" applyBorder="1" applyAlignment="1">
      <alignment horizontal="center" vertical="center" shrinkToFit="1"/>
    </xf>
    <xf numFmtId="0" fontId="40" fillId="0" borderId="30" xfId="4" applyFont="1" applyBorder="1" applyAlignment="1">
      <alignment horizontal="center" vertical="center" shrinkToFit="1"/>
    </xf>
    <xf numFmtId="0" fontId="40" fillId="0" borderId="21" xfId="4" applyFont="1" applyFill="1" applyBorder="1" applyAlignment="1">
      <alignment horizontal="center" vertical="center" wrapText="1" shrinkToFit="1"/>
    </xf>
    <xf numFmtId="58" fontId="34" fillId="0" borderId="91" xfId="4" applyNumberFormat="1" applyFont="1" applyFill="1" applyBorder="1" applyAlignment="1" applyProtection="1">
      <alignment horizontal="center" vertical="center" shrinkToFit="1"/>
      <protection locked="0"/>
    </xf>
    <xf numFmtId="0" fontId="34" fillId="0" borderId="88" xfId="0" applyFont="1" applyBorder="1" applyAlignment="1" applyProtection="1">
      <alignment horizontal="center" vertical="center" shrinkToFit="1"/>
      <protection locked="0"/>
    </xf>
    <xf numFmtId="0" fontId="34" fillId="0" borderId="87" xfId="4" applyFont="1" applyFill="1" applyBorder="1" applyAlignment="1">
      <alignment horizontal="center" vertical="center"/>
    </xf>
    <xf numFmtId="0" fontId="34" fillId="0" borderId="89" xfId="0" applyFont="1" applyBorder="1" applyAlignment="1">
      <alignment horizontal="center" vertical="center"/>
    </xf>
    <xf numFmtId="0" fontId="40" fillId="0" borderId="19" xfId="4" applyFont="1" applyFill="1" applyBorder="1" applyAlignment="1">
      <alignment horizontal="center" vertical="center" shrinkToFit="1"/>
    </xf>
    <xf numFmtId="0" fontId="34" fillId="0" borderId="19" xfId="0" applyFont="1" applyBorder="1" applyAlignment="1">
      <alignment vertical="center"/>
    </xf>
    <xf numFmtId="0" fontId="34" fillId="0" borderId="22" xfId="0" applyFont="1" applyBorder="1" applyAlignment="1">
      <alignment vertical="center"/>
    </xf>
    <xf numFmtId="0" fontId="34" fillId="0" borderId="29" xfId="0" applyFont="1" applyBorder="1" applyAlignment="1">
      <alignment vertical="center"/>
    </xf>
    <xf numFmtId="0" fontId="34" fillId="0" borderId="44" xfId="0" applyFont="1" applyBorder="1" applyAlignment="1">
      <alignment vertical="center"/>
    </xf>
    <xf numFmtId="0" fontId="34" fillId="0" borderId="23" xfId="0" applyFont="1" applyBorder="1" applyAlignment="1">
      <alignment vertical="center"/>
    </xf>
    <xf numFmtId="0" fontId="34" fillId="0" borderId="28" xfId="0" applyFont="1" applyBorder="1" applyAlignment="1">
      <alignment vertical="center"/>
    </xf>
    <xf numFmtId="0" fontId="34" fillId="0" borderId="30" xfId="0" applyFont="1" applyBorder="1" applyAlignment="1">
      <alignment vertical="center"/>
    </xf>
    <xf numFmtId="0" fontId="40" fillId="0" borderId="42" xfId="4" applyFont="1" applyFill="1" applyBorder="1" applyAlignment="1" applyProtection="1">
      <alignment horizontal="center" vertical="center" shrinkToFit="1"/>
      <protection locked="0"/>
    </xf>
    <xf numFmtId="0" fontId="34" fillId="0" borderId="43" xfId="0" applyFont="1" applyBorder="1" applyAlignment="1" applyProtection="1">
      <alignment vertical="center"/>
      <protection locked="0"/>
    </xf>
    <xf numFmtId="0" fontId="34" fillId="0" borderId="44" xfId="0" applyFont="1" applyBorder="1" applyAlignment="1" applyProtection="1">
      <alignment vertical="center"/>
      <protection locked="0"/>
    </xf>
    <xf numFmtId="0" fontId="34" fillId="0" borderId="42" xfId="0" applyFont="1" applyBorder="1" applyAlignment="1" applyProtection="1">
      <alignment vertical="center"/>
      <protection locked="0"/>
    </xf>
    <xf numFmtId="0" fontId="40" fillId="0" borderId="42" xfId="4" applyFont="1" applyFill="1" applyBorder="1" applyAlignment="1">
      <alignment horizontal="center" vertical="center"/>
    </xf>
    <xf numFmtId="0" fontId="40" fillId="0" borderId="43" xfId="4" applyFont="1" applyFill="1" applyBorder="1" applyAlignment="1">
      <alignment horizontal="center" vertical="center"/>
    </xf>
    <xf numFmtId="0" fontId="40" fillId="0" borderId="44" xfId="4" applyFont="1" applyFill="1" applyBorder="1" applyAlignment="1">
      <alignment horizontal="center" vertical="center"/>
    </xf>
    <xf numFmtId="0" fontId="40" fillId="0" borderId="42" xfId="4" applyFont="1" applyFill="1" applyBorder="1" applyAlignment="1">
      <alignment horizontal="left" vertical="center" indent="1" shrinkToFit="1"/>
    </xf>
    <xf numFmtId="0" fontId="40" fillId="0" borderId="43" xfId="4" applyFont="1" applyFill="1" applyBorder="1" applyAlignment="1">
      <alignment horizontal="left" vertical="center" indent="1" shrinkToFit="1"/>
    </xf>
    <xf numFmtId="0" fontId="40" fillId="0" borderId="44" xfId="4" applyFont="1" applyFill="1" applyBorder="1" applyAlignment="1">
      <alignment horizontal="left" vertical="center" indent="1" shrinkToFit="1"/>
    </xf>
    <xf numFmtId="0" fontId="40" fillId="0" borderId="21" xfId="4" applyFont="1" applyFill="1" applyBorder="1" applyAlignment="1" applyProtection="1">
      <alignment horizontal="center" vertical="center" shrinkToFit="1"/>
      <protection locked="0"/>
    </xf>
    <xf numFmtId="0" fontId="40" fillId="0" borderId="22" xfId="4" applyFont="1" applyFill="1" applyBorder="1" applyAlignment="1" applyProtection="1">
      <alignment horizontal="center" vertical="center" shrinkToFit="1"/>
      <protection locked="0"/>
    </xf>
    <xf numFmtId="0" fontId="40" fillId="0" borderId="23" xfId="4" applyFont="1" applyFill="1" applyBorder="1" applyAlignment="1" applyProtection="1">
      <alignment horizontal="center" vertical="center" shrinkToFit="1"/>
      <protection locked="0"/>
    </xf>
    <xf numFmtId="0" fontId="40" fillId="0" borderId="28" xfId="4" applyFont="1" applyFill="1" applyBorder="1" applyAlignment="1" applyProtection="1">
      <alignment horizontal="center" vertical="center" shrinkToFit="1"/>
      <protection locked="0"/>
    </xf>
    <xf numFmtId="0" fontId="40" fillId="0" borderId="29" xfId="4" applyFont="1" applyFill="1" applyBorder="1" applyAlignment="1" applyProtection="1">
      <alignment horizontal="center" vertical="center" shrinkToFit="1"/>
      <protection locked="0"/>
    </xf>
    <xf numFmtId="0" fontId="40" fillId="0" borderId="30" xfId="4" applyFont="1" applyFill="1" applyBorder="1" applyAlignment="1" applyProtection="1">
      <alignment horizontal="center" vertical="center" shrinkToFit="1"/>
      <protection locked="0"/>
    </xf>
    <xf numFmtId="0" fontId="40" fillId="0" borderId="43" xfId="4" applyFont="1" applyFill="1" applyBorder="1" applyAlignment="1" applyProtection="1">
      <alignment horizontal="center" vertical="center" shrinkToFit="1"/>
      <protection locked="0"/>
    </xf>
    <xf numFmtId="0" fontId="40" fillId="0" borderId="44" xfId="4" applyFont="1" applyFill="1" applyBorder="1" applyAlignment="1" applyProtection="1">
      <alignment horizontal="center" vertical="center" shrinkToFit="1"/>
      <protection locked="0"/>
    </xf>
    <xf numFmtId="0" fontId="40" fillId="0" borderId="25" xfId="4" applyFont="1" applyFill="1" applyBorder="1" applyAlignment="1">
      <alignment horizontal="center" vertical="center" wrapText="1"/>
    </xf>
    <xf numFmtId="0" fontId="40" fillId="0" borderId="0" xfId="4" applyFont="1" applyFill="1" applyBorder="1" applyAlignment="1">
      <alignment horizontal="center" vertical="center" wrapText="1"/>
    </xf>
    <xf numFmtId="0" fontId="40" fillId="0" borderId="26" xfId="4" applyFont="1" applyFill="1" applyBorder="1" applyAlignment="1">
      <alignment horizontal="center" vertical="center" wrapText="1"/>
    </xf>
    <xf numFmtId="0" fontId="34" fillId="0" borderId="52" xfId="4" applyFont="1" applyFill="1" applyBorder="1" applyAlignment="1">
      <alignment horizontal="left" vertical="center" textRotation="255" shrinkToFit="1"/>
    </xf>
    <xf numFmtId="0" fontId="34" fillId="0" borderId="73" xfId="0" applyFont="1" applyBorder="1" applyAlignment="1">
      <alignment horizontal="left" vertical="center" textRotation="255" shrinkToFit="1"/>
    </xf>
    <xf numFmtId="0" fontId="34" fillId="0" borderId="143" xfId="0" applyFont="1" applyBorder="1" applyAlignment="1">
      <alignment horizontal="left" vertical="center" textRotation="255" shrinkToFit="1"/>
    </xf>
    <xf numFmtId="0" fontId="34" fillId="0" borderId="56" xfId="4" applyFont="1" applyFill="1" applyBorder="1" applyAlignment="1">
      <alignment horizontal="center" vertical="center" shrinkToFit="1"/>
    </xf>
    <xf numFmtId="0" fontId="34" fillId="0" borderId="56" xfId="0" applyFont="1" applyBorder="1" applyAlignment="1">
      <alignment horizontal="center" vertical="center" shrinkToFit="1"/>
    </xf>
    <xf numFmtId="0" fontId="34" fillId="0" borderId="56" xfId="4" applyFont="1" applyFill="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0" fontId="34" fillId="0" borderId="53" xfId="0" applyFont="1" applyBorder="1" applyAlignment="1" applyProtection="1">
      <alignment horizontal="center" vertical="center" shrinkToFit="1"/>
      <protection locked="0"/>
    </xf>
    <xf numFmtId="0" fontId="37" fillId="0" borderId="8" xfId="4" applyFont="1" applyFill="1" applyBorder="1" applyAlignment="1">
      <alignment horizontal="left" vertical="center" wrapText="1"/>
    </xf>
    <xf numFmtId="0" fontId="37" fillId="0" borderId="8" xfId="0" applyFont="1" applyBorder="1" applyAlignment="1">
      <alignment horizontal="left" vertical="center" wrapText="1"/>
    </xf>
    <xf numFmtId="0" fontId="34" fillId="0" borderId="8" xfId="4" applyFont="1" applyFill="1" applyBorder="1" applyAlignment="1" applyProtection="1">
      <alignment horizontal="center" vertical="center" shrinkToFit="1"/>
    </xf>
    <xf numFmtId="0" fontId="34" fillId="0" borderId="8" xfId="0" applyFont="1" applyBorder="1" applyAlignment="1" applyProtection="1">
      <alignment horizontal="center" vertical="center" shrinkToFit="1"/>
    </xf>
    <xf numFmtId="0" fontId="34" fillId="0" borderId="74" xfId="0" applyFont="1" applyBorder="1" applyAlignment="1" applyProtection="1">
      <alignment horizontal="center" vertical="center" shrinkToFit="1"/>
    </xf>
    <xf numFmtId="0" fontId="36" fillId="0" borderId="8" xfId="4" applyFont="1" applyFill="1" applyBorder="1" applyAlignment="1">
      <alignment horizontal="left" vertical="center" wrapText="1"/>
    </xf>
    <xf numFmtId="0" fontId="36" fillId="0" borderId="8" xfId="0" applyFont="1" applyBorder="1" applyAlignment="1">
      <alignment horizontal="left" vertical="center" wrapText="1"/>
    </xf>
    <xf numFmtId="0" fontId="34" fillId="0" borderId="8" xfId="4" applyFont="1" applyFill="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74" xfId="0" applyFont="1" applyBorder="1" applyAlignment="1" applyProtection="1">
      <alignment horizontal="center" vertical="center" shrinkToFit="1"/>
      <protection locked="0"/>
    </xf>
    <xf numFmtId="0" fontId="34" fillId="0" borderId="8" xfId="4" applyFont="1" applyFill="1" applyBorder="1" applyAlignment="1">
      <alignment horizontal="center" vertical="center" shrinkToFit="1"/>
    </xf>
    <xf numFmtId="0" fontId="34" fillId="0" borderId="8" xfId="0" applyFont="1" applyBorder="1" applyAlignment="1">
      <alignment horizontal="center" vertical="center" shrinkToFit="1"/>
    </xf>
    <xf numFmtId="0" fontId="34" fillId="0" borderId="8" xfId="4" applyNumberFormat="1" applyFont="1" applyFill="1" applyBorder="1" applyAlignment="1" applyProtection="1">
      <alignment horizontal="center" vertical="center" shrinkToFit="1"/>
      <protection locked="0"/>
    </xf>
    <xf numFmtId="0" fontId="34" fillId="0" borderId="14" xfId="4" applyFont="1" applyFill="1" applyBorder="1" applyAlignment="1">
      <alignment horizontal="left" vertical="center" shrinkToFit="1"/>
    </xf>
    <xf numFmtId="0" fontId="34" fillId="0" borderId="8" xfId="0" applyFont="1" applyBorder="1" applyAlignment="1">
      <alignment horizontal="left" vertical="center" shrinkToFit="1"/>
    </xf>
    <xf numFmtId="0" fontId="37" fillId="0" borderId="155" xfId="4" applyFont="1" applyBorder="1" applyAlignment="1">
      <alignment horizontal="left" vertical="center" wrapText="1" indent="1"/>
    </xf>
    <xf numFmtId="0" fontId="37" fillId="0" borderId="156" xfId="4" applyFont="1" applyBorder="1" applyAlignment="1">
      <alignment horizontal="left" vertical="center" wrapText="1" indent="1"/>
    </xf>
    <xf numFmtId="0" fontId="37" fillId="0" borderId="157" xfId="4" applyFont="1" applyBorder="1" applyAlignment="1">
      <alignment horizontal="left" vertical="center" wrapText="1" indent="1"/>
    </xf>
    <xf numFmtId="0" fontId="37" fillId="0" borderId="158" xfId="4" applyFont="1" applyBorder="1" applyAlignment="1">
      <alignment horizontal="left" vertical="center" wrapText="1" indent="1"/>
    </xf>
    <xf numFmtId="0" fontId="37" fillId="0" borderId="0" xfId="4" applyFont="1" applyBorder="1" applyAlignment="1">
      <alignment horizontal="left" vertical="center" wrapText="1" indent="1"/>
    </xf>
    <xf numFmtId="0" fontId="37" fillId="0" borderId="159" xfId="4" applyFont="1" applyBorder="1" applyAlignment="1">
      <alignment horizontal="left" vertical="center" wrapText="1" indent="1"/>
    </xf>
    <xf numFmtId="0" fontId="37" fillId="0" borderId="160" xfId="4" applyFont="1" applyBorder="1" applyAlignment="1">
      <alignment horizontal="left" vertical="center" wrapText="1" indent="1"/>
    </xf>
    <xf numFmtId="0" fontId="37" fillId="0" borderId="161" xfId="4" applyFont="1" applyBorder="1" applyAlignment="1">
      <alignment horizontal="left" vertical="center" wrapText="1" indent="1"/>
    </xf>
    <xf numFmtId="0" fontId="37" fillId="0" borderId="162" xfId="4" applyFont="1" applyBorder="1" applyAlignment="1">
      <alignment horizontal="left" vertical="center" wrapText="1" indent="1"/>
    </xf>
    <xf numFmtId="0" fontId="40" fillId="0" borderId="21" xfId="4" applyNumberFormat="1" applyFont="1" applyFill="1" applyBorder="1" applyAlignment="1">
      <alignment horizontal="center" vertical="center" shrinkToFit="1"/>
    </xf>
    <xf numFmtId="0" fontId="40" fillId="0" borderId="22" xfId="4" applyNumberFormat="1" applyFont="1" applyFill="1" applyBorder="1" applyAlignment="1">
      <alignment horizontal="center" vertical="center" shrinkToFit="1"/>
    </xf>
    <xf numFmtId="0" fontId="40" fillId="0" borderId="23" xfId="4" applyNumberFormat="1" applyFont="1" applyFill="1" applyBorder="1" applyAlignment="1">
      <alignment horizontal="center" vertical="center" shrinkToFit="1"/>
    </xf>
    <xf numFmtId="0" fontId="40" fillId="0" borderId="28" xfId="4" applyNumberFormat="1" applyFont="1" applyFill="1" applyBorder="1" applyAlignment="1">
      <alignment horizontal="center" vertical="center" shrinkToFit="1"/>
    </xf>
    <xf numFmtId="0" fontId="40" fillId="0" borderId="29" xfId="4" applyNumberFormat="1" applyFont="1" applyFill="1" applyBorder="1" applyAlignment="1">
      <alignment horizontal="center" vertical="center" shrinkToFit="1"/>
    </xf>
    <xf numFmtId="0" fontId="40" fillId="0" borderId="30" xfId="4" applyNumberFormat="1" applyFont="1" applyFill="1" applyBorder="1" applyAlignment="1">
      <alignment horizontal="center" vertical="center" shrinkToFit="1"/>
    </xf>
    <xf numFmtId="0" fontId="40" fillId="0" borderId="21" xfId="4" applyNumberFormat="1" applyFont="1" applyFill="1" applyBorder="1" applyAlignment="1">
      <alignment horizontal="center" vertical="center" wrapText="1" shrinkToFit="1"/>
    </xf>
    <xf numFmtId="0" fontId="40" fillId="0" borderId="21" xfId="4" applyFont="1" applyFill="1" applyBorder="1" applyAlignment="1">
      <alignment horizontal="center" vertical="center"/>
    </xf>
    <xf numFmtId="0" fontId="40" fillId="0" borderId="22" xfId="4" applyFont="1" applyFill="1" applyBorder="1" applyAlignment="1">
      <alignment horizontal="center" vertical="center"/>
    </xf>
    <xf numFmtId="178" fontId="40" fillId="0" borderId="22" xfId="4" applyNumberFormat="1" applyFont="1" applyFill="1" applyBorder="1" applyAlignment="1">
      <alignment horizontal="center" vertical="center"/>
    </xf>
    <xf numFmtId="178" fontId="40" fillId="0" borderId="23" xfId="4" applyNumberFormat="1" applyFont="1" applyFill="1" applyBorder="1" applyAlignment="1">
      <alignment horizontal="center" vertical="center"/>
    </xf>
    <xf numFmtId="178" fontId="40" fillId="0" borderId="21" xfId="4" applyNumberFormat="1" applyFont="1" applyFill="1" applyBorder="1" applyAlignment="1">
      <alignment horizontal="center" vertical="center"/>
    </xf>
    <xf numFmtId="178" fontId="40" fillId="0" borderId="28" xfId="4" applyNumberFormat="1" applyFont="1" applyFill="1" applyBorder="1" applyAlignment="1">
      <alignment horizontal="center" vertical="center"/>
    </xf>
    <xf numFmtId="178" fontId="40" fillId="0" borderId="29" xfId="4" applyNumberFormat="1" applyFont="1" applyFill="1" applyBorder="1" applyAlignment="1">
      <alignment horizontal="center" vertical="center"/>
    </xf>
    <xf numFmtId="0" fontId="40" fillId="0" borderId="28" xfId="4" applyFont="1" applyFill="1" applyBorder="1" applyAlignment="1">
      <alignment horizontal="center" vertical="center"/>
    </xf>
    <xf numFmtId="0" fontId="40" fillId="0" borderId="29" xfId="4" applyFont="1" applyFill="1" applyBorder="1" applyAlignment="1">
      <alignment horizontal="center" vertical="center"/>
    </xf>
    <xf numFmtId="178" fontId="40" fillId="0" borderId="30" xfId="4" applyNumberFormat="1" applyFont="1" applyFill="1" applyBorder="1" applyAlignment="1">
      <alignment horizontal="center" vertical="center"/>
    </xf>
    <xf numFmtId="0" fontId="40" fillId="0" borderId="25" xfId="4" applyFont="1" applyFill="1" applyBorder="1" applyAlignment="1" applyProtection="1">
      <alignment horizontal="left" vertical="center" indent="1" shrinkToFit="1"/>
    </xf>
    <xf numFmtId="0" fontId="40" fillId="0" borderId="0" xfId="4" applyFont="1" applyFill="1" applyBorder="1" applyAlignment="1" applyProtection="1">
      <alignment horizontal="left" vertical="center" indent="1" shrinkToFit="1"/>
    </xf>
    <xf numFmtId="0" fontId="40" fillId="0" borderId="26" xfId="4" applyFont="1" applyFill="1" applyBorder="1" applyAlignment="1" applyProtection="1">
      <alignment horizontal="left" vertical="center" indent="1" shrinkToFit="1"/>
    </xf>
    <xf numFmtId="0" fontId="40" fillId="0" borderId="28" xfId="4" applyFont="1" applyFill="1" applyBorder="1" applyAlignment="1" applyProtection="1">
      <alignment horizontal="left" vertical="center" indent="1" shrinkToFit="1"/>
    </xf>
    <xf numFmtId="0" fontId="40" fillId="0" borderId="29" xfId="4" applyFont="1" applyFill="1" applyBorder="1" applyAlignment="1" applyProtection="1">
      <alignment horizontal="left" vertical="center" indent="1" shrinkToFit="1"/>
    </xf>
    <xf numFmtId="0" fontId="40" fillId="0" borderId="30" xfId="4" applyFont="1" applyFill="1" applyBorder="1" applyAlignment="1" applyProtection="1">
      <alignment horizontal="left" vertical="center" indent="1" shrinkToFit="1"/>
    </xf>
    <xf numFmtId="178" fontId="40" fillId="0" borderId="22" xfId="4" applyNumberFormat="1" applyFont="1" applyFill="1" applyBorder="1" applyAlignment="1" applyProtection="1">
      <alignment horizontal="center" vertical="center" shrinkToFit="1"/>
    </xf>
    <xf numFmtId="178" fontId="40" fillId="0" borderId="23" xfId="4" applyNumberFormat="1" applyFont="1" applyFill="1" applyBorder="1" applyAlignment="1" applyProtection="1">
      <alignment horizontal="center" vertical="center" shrinkToFit="1"/>
    </xf>
    <xf numFmtId="178" fontId="40" fillId="0" borderId="28" xfId="4" applyNumberFormat="1" applyFont="1" applyFill="1" applyBorder="1" applyAlignment="1" applyProtection="1">
      <alignment horizontal="center" vertical="center" shrinkToFit="1"/>
    </xf>
    <xf numFmtId="178" fontId="40" fillId="0" borderId="29" xfId="4" applyNumberFormat="1" applyFont="1" applyFill="1" applyBorder="1" applyAlignment="1" applyProtection="1">
      <alignment horizontal="center" vertical="center" shrinkToFit="1"/>
    </xf>
    <xf numFmtId="178" fontId="40" fillId="0" borderId="30" xfId="4" applyNumberFormat="1" applyFont="1" applyFill="1" applyBorder="1" applyAlignment="1" applyProtection="1">
      <alignment horizontal="center" vertical="center" shrinkToFit="1"/>
    </xf>
    <xf numFmtId="0" fontId="40" fillId="0" borderId="28" xfId="4" applyFont="1" applyFill="1" applyBorder="1" applyAlignment="1" applyProtection="1">
      <alignment horizontal="left" vertical="center" indent="1"/>
      <protection locked="0"/>
    </xf>
    <xf numFmtId="0" fontId="40" fillId="0" borderId="29" xfId="4" applyFont="1" applyFill="1" applyBorder="1" applyAlignment="1" applyProtection="1">
      <alignment horizontal="left" vertical="center" indent="1"/>
      <protection locked="0"/>
    </xf>
    <xf numFmtId="0" fontId="40" fillId="0" borderId="21" xfId="4" applyFont="1" applyFill="1" applyBorder="1" applyAlignment="1">
      <alignment horizontal="left" vertical="center" indent="1"/>
    </xf>
    <xf numFmtId="0" fontId="40" fillId="0" borderId="25" xfId="4" applyFont="1" applyFill="1" applyBorder="1" applyAlignment="1">
      <alignment horizontal="left" vertical="center" indent="1"/>
    </xf>
    <xf numFmtId="0" fontId="40" fillId="0" borderId="0" xfId="4" applyFont="1" applyFill="1" applyBorder="1" applyAlignment="1">
      <alignment horizontal="left" vertical="center" indent="1"/>
    </xf>
    <xf numFmtId="0" fontId="40" fillId="0" borderId="21" xfId="4" applyNumberFormat="1" applyFont="1" applyFill="1" applyBorder="1" applyAlignment="1" applyProtection="1">
      <alignment horizontal="center" vertical="center" wrapText="1"/>
      <protection locked="0"/>
    </xf>
    <xf numFmtId="0" fontId="40" fillId="0" borderId="22" xfId="4" applyNumberFormat="1" applyFont="1" applyFill="1" applyBorder="1" applyAlignment="1" applyProtection="1">
      <alignment horizontal="center" vertical="center" wrapText="1"/>
      <protection locked="0"/>
    </xf>
    <xf numFmtId="0" fontId="40" fillId="0" borderId="23" xfId="4" applyNumberFormat="1" applyFont="1" applyFill="1" applyBorder="1" applyAlignment="1" applyProtection="1">
      <alignment horizontal="center" vertical="center" wrapText="1"/>
      <protection locked="0"/>
    </xf>
    <xf numFmtId="0" fontId="40" fillId="0" borderId="28" xfId="4" applyNumberFormat="1" applyFont="1" applyFill="1" applyBorder="1" applyAlignment="1" applyProtection="1">
      <alignment horizontal="center" vertical="center" wrapText="1"/>
      <protection locked="0"/>
    </xf>
    <xf numFmtId="0" fontId="40" fillId="0" borderId="29" xfId="4" applyNumberFormat="1" applyFont="1" applyFill="1" applyBorder="1" applyAlignment="1" applyProtection="1">
      <alignment horizontal="center" vertical="center" wrapText="1"/>
      <protection locked="0"/>
    </xf>
    <xf numFmtId="0" fontId="40" fillId="0" borderId="30" xfId="4" applyNumberFormat="1" applyFont="1" applyFill="1" applyBorder="1" applyAlignment="1" applyProtection="1">
      <alignment horizontal="center" vertical="center" wrapText="1"/>
      <protection locked="0"/>
    </xf>
    <xf numFmtId="178" fontId="40" fillId="0" borderId="22" xfId="4" applyNumberFormat="1" applyFont="1" applyFill="1" applyBorder="1" applyAlignment="1" applyProtection="1">
      <alignment horizontal="center" vertical="center"/>
      <protection locked="0"/>
    </xf>
    <xf numFmtId="178" fontId="40" fillId="0" borderId="23" xfId="4" applyNumberFormat="1" applyFont="1" applyFill="1" applyBorder="1" applyAlignment="1" applyProtection="1">
      <alignment horizontal="center" vertical="center"/>
      <protection locked="0"/>
    </xf>
    <xf numFmtId="178" fontId="40" fillId="0" borderId="21" xfId="4" applyNumberFormat="1" applyFont="1" applyFill="1" applyBorder="1" applyAlignment="1" applyProtection="1">
      <alignment horizontal="center" vertical="center"/>
      <protection locked="0"/>
    </xf>
    <xf numFmtId="178" fontId="40" fillId="0" borderId="28" xfId="4" applyNumberFormat="1" applyFont="1" applyFill="1" applyBorder="1" applyAlignment="1" applyProtection="1">
      <alignment horizontal="center" vertical="center"/>
      <protection locked="0"/>
    </xf>
    <xf numFmtId="178" fontId="40" fillId="0" borderId="29" xfId="4" applyNumberFormat="1" applyFont="1" applyFill="1" applyBorder="1" applyAlignment="1" applyProtection="1">
      <alignment horizontal="center" vertical="center"/>
      <protection locked="0"/>
    </xf>
    <xf numFmtId="178" fontId="40" fillId="0" borderId="30" xfId="4" applyNumberFormat="1" applyFont="1" applyFill="1" applyBorder="1" applyAlignment="1" applyProtection="1">
      <alignment horizontal="center" vertical="center"/>
      <protection locked="0"/>
    </xf>
    <xf numFmtId="0" fontId="40" fillId="0" borderId="22" xfId="4" applyFont="1" applyBorder="1" applyAlignment="1">
      <alignment horizontal="center" vertical="center" wrapText="1" shrinkToFit="1"/>
    </xf>
    <xf numFmtId="0" fontId="40" fillId="0" borderId="23" xfId="4" applyFont="1" applyBorder="1" applyAlignment="1">
      <alignment horizontal="center" vertical="center" wrapText="1" shrinkToFit="1"/>
    </xf>
    <xf numFmtId="0" fontId="40" fillId="0" borderId="28" xfId="4" applyFont="1" applyBorder="1" applyAlignment="1">
      <alignment horizontal="center" vertical="center" wrapText="1" shrinkToFit="1"/>
    </xf>
    <xf numFmtId="0" fontId="40" fillId="0" borderId="29" xfId="4" applyFont="1" applyBorder="1" applyAlignment="1">
      <alignment horizontal="center" vertical="center" wrapText="1" shrinkToFit="1"/>
    </xf>
    <xf numFmtId="0" fontId="40" fillId="0" borderId="30" xfId="4" applyFont="1" applyBorder="1" applyAlignment="1">
      <alignment horizontal="center" vertical="center" wrapText="1" shrinkToFit="1"/>
    </xf>
    <xf numFmtId="0" fontId="40" fillId="0" borderId="28" xfId="4" applyFont="1" applyFill="1" applyBorder="1" applyAlignment="1">
      <alignment horizontal="left" vertical="center" indent="1"/>
    </xf>
    <xf numFmtId="0" fontId="40" fillId="0" borderId="29" xfId="4" applyFont="1" applyFill="1" applyBorder="1" applyAlignment="1">
      <alignment horizontal="left" vertical="center" indent="1"/>
    </xf>
    <xf numFmtId="178" fontId="40" fillId="0" borderId="21" xfId="4" applyNumberFormat="1" applyFont="1" applyFill="1" applyBorder="1" applyAlignment="1">
      <alignment horizontal="center" vertical="center" shrinkToFit="1"/>
    </xf>
    <xf numFmtId="178" fontId="40" fillId="0" borderId="22" xfId="4" applyNumberFormat="1" applyFont="1" applyFill="1" applyBorder="1" applyAlignment="1">
      <alignment horizontal="center" vertical="center" shrinkToFit="1"/>
    </xf>
    <xf numFmtId="178" fontId="40" fillId="0" borderId="23" xfId="4" applyNumberFormat="1" applyFont="1" applyFill="1" applyBorder="1" applyAlignment="1">
      <alignment horizontal="center" vertical="center" shrinkToFit="1"/>
    </xf>
    <xf numFmtId="178" fontId="40" fillId="0" borderId="28" xfId="4" applyNumberFormat="1" applyFont="1" applyFill="1" applyBorder="1" applyAlignment="1">
      <alignment horizontal="center" vertical="center" shrinkToFit="1"/>
    </xf>
    <xf numFmtId="178" fontId="40" fillId="0" borderId="29" xfId="4" applyNumberFormat="1" applyFont="1" applyFill="1" applyBorder="1" applyAlignment="1">
      <alignment horizontal="center" vertical="center" shrinkToFit="1"/>
    </xf>
    <xf numFmtId="178" fontId="40" fillId="0" borderId="30" xfId="4" applyNumberFormat="1" applyFont="1" applyFill="1" applyBorder="1" applyAlignment="1">
      <alignment horizontal="center" vertical="center" shrinkToFit="1"/>
    </xf>
    <xf numFmtId="0" fontId="34" fillId="0" borderId="146" xfId="4" applyFont="1" applyFill="1" applyBorder="1" applyAlignment="1">
      <alignment horizontal="distributed" vertical="center"/>
    </xf>
    <xf numFmtId="0" fontId="34" fillId="0" borderId="151" xfId="0" applyFont="1" applyBorder="1" applyAlignment="1">
      <alignment horizontal="distributed" vertical="center"/>
    </xf>
    <xf numFmtId="0" fontId="34" fillId="0" borderId="52" xfId="4" applyFont="1" applyFill="1" applyBorder="1" applyAlignment="1">
      <alignment horizontal="distributed" vertical="center"/>
    </xf>
    <xf numFmtId="0" fontId="34" fillId="0" borderId="56" xfId="0" applyFont="1" applyBorder="1" applyAlignment="1">
      <alignment horizontal="distributed" vertical="center"/>
    </xf>
    <xf numFmtId="0" fontId="34" fillId="0" borderId="14" xfId="4" applyFont="1" applyFill="1" applyBorder="1" applyAlignment="1">
      <alignment horizontal="center" vertical="center" shrinkToFit="1"/>
    </xf>
    <xf numFmtId="0" fontId="34" fillId="0" borderId="52" xfId="4" applyFont="1" applyFill="1" applyBorder="1" applyAlignment="1">
      <alignment horizontal="center" vertical="center"/>
    </xf>
    <xf numFmtId="0" fontId="34" fillId="0" borderId="56" xfId="0" applyFont="1" applyBorder="1" applyAlignment="1">
      <alignment horizontal="center" vertical="center"/>
    </xf>
    <xf numFmtId="0" fontId="34" fillId="0" borderId="54" xfId="0" applyFont="1" applyBorder="1" applyAlignment="1">
      <alignment horizontal="center" vertical="center"/>
    </xf>
    <xf numFmtId="0" fontId="34" fillId="0" borderId="57" xfId="0" applyFont="1" applyBorder="1" applyAlignment="1">
      <alignment horizontal="center" vertical="center"/>
    </xf>
    <xf numFmtId="0" fontId="34" fillId="0" borderId="53" xfId="0" applyFont="1" applyBorder="1" applyAlignment="1">
      <alignment horizontal="center" vertical="center" shrinkToFit="1"/>
    </xf>
    <xf numFmtId="0" fontId="34" fillId="0" borderId="56" xfId="4" applyFont="1" applyFill="1" applyBorder="1" applyAlignment="1" applyProtection="1">
      <alignment horizontal="center" vertical="center"/>
      <protection locked="0"/>
    </xf>
    <xf numFmtId="0" fontId="34" fillId="0" borderId="56" xfId="0" applyFont="1" applyBorder="1" applyAlignment="1" applyProtection="1">
      <alignment horizontal="center" vertical="center"/>
      <protection locked="0"/>
    </xf>
    <xf numFmtId="0" fontId="34" fillId="0" borderId="53" xfId="0" applyFont="1" applyBorder="1" applyAlignment="1" applyProtection="1">
      <alignment horizontal="center" vertical="center"/>
      <protection locked="0"/>
    </xf>
    <xf numFmtId="0" fontId="34" fillId="0" borderId="83" xfId="4" applyFont="1" applyFill="1" applyBorder="1" applyAlignment="1">
      <alignment horizontal="center" vertical="center" shrinkToFit="1"/>
    </xf>
    <xf numFmtId="0" fontId="34" fillId="0" borderId="84" xfId="0" applyFont="1" applyBorder="1" applyAlignment="1">
      <alignment horizontal="center" vertical="center" shrinkToFit="1"/>
    </xf>
    <xf numFmtId="0" fontId="34" fillId="0" borderId="92" xfId="0" applyFont="1" applyBorder="1" applyAlignment="1">
      <alignment horizontal="center" vertical="center" shrinkToFit="1"/>
    </xf>
    <xf numFmtId="0" fontId="34" fillId="0" borderId="87" xfId="4" applyFont="1" applyFill="1" applyBorder="1" applyAlignment="1" applyProtection="1">
      <alignment horizontal="center" vertical="center" shrinkToFit="1"/>
      <protection locked="0"/>
    </xf>
    <xf numFmtId="0" fontId="34" fillId="0" borderId="94" xfId="0" applyFont="1" applyBorder="1" applyAlignment="1" applyProtection="1">
      <alignment horizontal="center" vertical="center" shrinkToFit="1"/>
      <protection locked="0"/>
    </xf>
    <xf numFmtId="0" fontId="34" fillId="0" borderId="57" xfId="4" applyFont="1" applyFill="1" applyBorder="1" applyAlignment="1" applyProtection="1">
      <alignment horizontal="center" vertical="center"/>
      <protection locked="0"/>
    </xf>
    <xf numFmtId="0" fontId="34" fillId="0" borderId="57" xfId="0" applyFont="1" applyBorder="1" applyAlignment="1" applyProtection="1">
      <alignment horizontal="center" vertical="center"/>
      <protection locked="0"/>
    </xf>
    <xf numFmtId="0" fontId="34" fillId="0" borderId="55" xfId="0" applyFont="1" applyBorder="1" applyAlignment="1" applyProtection="1">
      <alignment horizontal="center" vertical="center"/>
      <protection locked="0"/>
    </xf>
    <xf numFmtId="0" fontId="34" fillId="0" borderId="90" xfId="0" applyFont="1" applyBorder="1" applyAlignment="1">
      <alignment horizontal="left" vertical="center" indent="1" shrinkToFit="1"/>
    </xf>
    <xf numFmtId="0" fontId="34" fillId="0" borderId="84" xfId="0" applyFont="1" applyBorder="1" applyAlignment="1">
      <alignment horizontal="left" vertical="center" indent="1" shrinkToFit="1"/>
    </xf>
    <xf numFmtId="0" fontId="34" fillId="0" borderId="92" xfId="0" applyFont="1" applyBorder="1" applyAlignment="1">
      <alignment horizontal="left" vertical="center" indent="1" shrinkToFit="1"/>
    </xf>
    <xf numFmtId="0" fontId="34" fillId="0" borderId="31" xfId="0" applyFont="1" applyBorder="1" applyAlignment="1" applyProtection="1">
      <alignment horizontal="left" vertical="center" indent="1" shrinkToFit="1"/>
    </xf>
    <xf numFmtId="0" fontId="34" fillId="0" borderId="32" xfId="0" applyFont="1" applyBorder="1" applyAlignment="1" applyProtection="1">
      <alignment horizontal="left" vertical="center" indent="1" shrinkToFit="1"/>
    </xf>
    <xf numFmtId="0" fontId="34" fillId="0" borderId="93" xfId="0" applyFont="1" applyBorder="1" applyAlignment="1" applyProtection="1">
      <alignment horizontal="left" vertical="center" indent="1" shrinkToFit="1"/>
    </xf>
    <xf numFmtId="0" fontId="34" fillId="0" borderId="31" xfId="0" applyFont="1" applyBorder="1" applyAlignment="1">
      <alignment horizontal="left" vertical="center" indent="1" shrinkToFit="1"/>
    </xf>
    <xf numFmtId="0" fontId="34" fillId="0" borderId="32" xfId="0" applyFont="1" applyBorder="1" applyAlignment="1">
      <alignment horizontal="left" vertical="center" indent="1" shrinkToFit="1"/>
    </xf>
    <xf numFmtId="0" fontId="34" fillId="0" borderId="93" xfId="0" applyFont="1" applyBorder="1" applyAlignment="1">
      <alignment horizontal="left" vertical="center" indent="1" shrinkToFit="1"/>
    </xf>
    <xf numFmtId="0" fontId="34" fillId="0" borderId="35" xfId="0" applyFont="1" applyBorder="1" applyAlignment="1" applyProtection="1">
      <alignment horizontal="left" vertical="center" wrapText="1" indent="1"/>
      <protection locked="0"/>
    </xf>
    <xf numFmtId="0" fontId="34" fillId="0" borderId="36" xfId="0" applyFont="1" applyBorder="1" applyAlignment="1" applyProtection="1">
      <alignment horizontal="left" vertical="center" wrapText="1" indent="1"/>
      <protection locked="0"/>
    </xf>
    <xf numFmtId="0" fontId="34" fillId="0" borderId="96" xfId="0" applyFont="1" applyBorder="1" applyAlignment="1" applyProtection="1">
      <alignment horizontal="left" vertical="center" wrapText="1" indent="1"/>
      <protection locked="0"/>
    </xf>
    <xf numFmtId="0" fontId="34" fillId="0" borderId="40" xfId="0" applyFont="1" applyBorder="1" applyAlignment="1" applyProtection="1">
      <alignment horizontal="left" vertical="center" wrapText="1" indent="1"/>
      <protection locked="0"/>
    </xf>
    <xf numFmtId="0" fontId="34" fillId="0" borderId="34" xfId="0" applyFont="1" applyBorder="1" applyAlignment="1" applyProtection="1">
      <alignment horizontal="left" vertical="center" wrapText="1" indent="1"/>
      <protection locked="0"/>
    </xf>
    <xf numFmtId="0" fontId="34" fillId="0" borderId="98" xfId="0" applyFont="1" applyBorder="1" applyAlignment="1" applyProtection="1">
      <alignment horizontal="left" vertical="center" wrapText="1" indent="1"/>
      <protection locked="0"/>
    </xf>
    <xf numFmtId="0" fontId="34" fillId="0" borderId="147" xfId="0" applyFont="1" applyBorder="1" applyAlignment="1" applyProtection="1">
      <alignment horizontal="left" vertical="center" wrapText="1" indent="1"/>
      <protection locked="0"/>
    </xf>
    <xf numFmtId="0" fontId="34" fillId="0" borderId="29" xfId="0" applyFont="1" applyBorder="1" applyAlignment="1" applyProtection="1">
      <alignment horizontal="left" vertical="center" wrapText="1" indent="1"/>
      <protection locked="0"/>
    </xf>
    <xf numFmtId="0" fontId="34" fillId="0" borderId="30" xfId="0" applyFont="1" applyBorder="1" applyAlignment="1" applyProtection="1">
      <alignment horizontal="left" vertical="center" wrapText="1" indent="1"/>
      <protection locked="0"/>
    </xf>
    <xf numFmtId="0" fontId="34" fillId="0" borderId="83" xfId="4" applyFont="1" applyFill="1" applyBorder="1" applyAlignment="1">
      <alignment horizontal="distributed" vertical="center"/>
    </xf>
    <xf numFmtId="0" fontId="34" fillId="0" borderId="84" xfId="0" applyFont="1" applyBorder="1" applyAlignment="1">
      <alignment horizontal="distributed" vertical="center"/>
    </xf>
    <xf numFmtId="0" fontId="34" fillId="0" borderId="85" xfId="0" applyFont="1" applyBorder="1" applyAlignment="1">
      <alignment vertical="center"/>
    </xf>
    <xf numFmtId="0" fontId="34" fillId="0" borderId="86" xfId="4" applyFont="1" applyFill="1" applyBorder="1" applyAlignment="1">
      <alignment horizontal="distributed" vertical="center"/>
    </xf>
    <xf numFmtId="0" fontId="34" fillId="0" borderId="32" xfId="0" applyFont="1" applyBorder="1" applyAlignment="1">
      <alignment horizontal="distributed" vertical="center"/>
    </xf>
    <xf numFmtId="0" fontId="34" fillId="0" borderId="33" xfId="0" applyFont="1" applyBorder="1" applyAlignment="1">
      <alignment vertical="center"/>
    </xf>
    <xf numFmtId="0" fontId="34" fillId="0" borderId="86" xfId="4" applyNumberFormat="1" applyFont="1" applyFill="1" applyBorder="1" applyAlignment="1">
      <alignment horizontal="center" vertical="center" shrinkToFit="1"/>
    </xf>
    <xf numFmtId="0" fontId="34" fillId="0" borderId="32" xfId="0" applyNumberFormat="1" applyFont="1" applyBorder="1" applyAlignment="1">
      <alignment horizontal="center" vertical="center" shrinkToFit="1"/>
    </xf>
    <xf numFmtId="0" fontId="34" fillId="0" borderId="33" xfId="0" applyNumberFormat="1" applyFont="1" applyBorder="1" applyAlignment="1">
      <alignment vertical="center" shrinkToFit="1"/>
    </xf>
    <xf numFmtId="0" fontId="40" fillId="0" borderId="86" xfId="4" applyNumberFormat="1" applyFont="1" applyFill="1" applyBorder="1" applyAlignment="1">
      <alignment horizontal="center" vertical="center" shrinkToFit="1"/>
    </xf>
    <xf numFmtId="0" fontId="34" fillId="0" borderId="32" xfId="0" applyFont="1" applyBorder="1" applyAlignment="1">
      <alignment horizontal="center" vertical="center" shrinkToFit="1"/>
    </xf>
    <xf numFmtId="0" fontId="34" fillId="0" borderId="33" xfId="0" applyFont="1" applyBorder="1" applyAlignment="1">
      <alignment vertical="center" shrinkToFit="1"/>
    </xf>
    <xf numFmtId="0" fontId="34" fillId="0" borderId="95" xfId="4" applyFont="1" applyFill="1" applyBorder="1" applyAlignment="1">
      <alignment horizontal="center" vertical="center" shrinkToFit="1"/>
    </xf>
    <xf numFmtId="0" fontId="34" fillId="0" borderId="36" xfId="0" applyFont="1" applyBorder="1" applyAlignment="1">
      <alignment horizontal="center" vertical="center" shrinkToFit="1"/>
    </xf>
    <xf numFmtId="0" fontId="34" fillId="0" borderId="37" xfId="0" applyFont="1" applyBorder="1" applyAlignment="1">
      <alignment vertical="center" shrinkToFit="1"/>
    </xf>
    <xf numFmtId="0" fontId="34" fillId="0" borderId="35" xfId="4" applyFont="1" applyFill="1" applyBorder="1" applyAlignment="1">
      <alignment horizontal="left" vertical="center" wrapText="1"/>
    </xf>
    <xf numFmtId="0" fontId="34" fillId="0" borderId="36" xfId="0" applyFont="1" applyBorder="1" applyAlignment="1">
      <alignment horizontal="left" vertical="center" wrapText="1"/>
    </xf>
    <xf numFmtId="0" fontId="34" fillId="0" borderId="37" xfId="0" applyFont="1" applyBorder="1" applyAlignment="1">
      <alignment horizontal="left" vertical="center" wrapText="1"/>
    </xf>
    <xf numFmtId="0" fontId="34" fillId="0" borderId="40" xfId="0" applyFont="1" applyBorder="1" applyAlignment="1">
      <alignment horizontal="left" vertical="center" wrapText="1"/>
    </xf>
    <xf numFmtId="0" fontId="34" fillId="0" borderId="34" xfId="0" applyFont="1" applyBorder="1" applyAlignment="1">
      <alignment horizontal="left" vertical="center" wrapText="1"/>
    </xf>
    <xf numFmtId="0" fontId="34" fillId="0" borderId="41" xfId="0" applyFont="1" applyBorder="1" applyAlignment="1">
      <alignment horizontal="left" vertical="center" wrapText="1"/>
    </xf>
    <xf numFmtId="0" fontId="34" fillId="0" borderId="147" xfId="0" applyFont="1" applyBorder="1" applyAlignment="1">
      <alignment horizontal="left" vertical="center" wrapText="1"/>
    </xf>
    <xf numFmtId="0" fontId="34" fillId="0" borderId="29" xfId="0" applyFont="1" applyBorder="1" applyAlignment="1">
      <alignment horizontal="left" vertical="center" wrapText="1"/>
    </xf>
    <xf numFmtId="0" fontId="34" fillId="0" borderId="142" xfId="0" applyFont="1" applyBorder="1" applyAlignment="1">
      <alignment horizontal="left" vertical="center" wrapText="1"/>
    </xf>
    <xf numFmtId="0" fontId="34" fillId="0" borderId="87" xfId="4" applyFont="1" applyFill="1" applyBorder="1" applyAlignment="1" applyProtection="1">
      <alignment horizontal="center" vertical="center"/>
      <protection locked="0"/>
    </xf>
    <xf numFmtId="0" fontId="34" fillId="0" borderId="88" xfId="0" applyFont="1" applyBorder="1" applyAlignment="1" applyProtection="1">
      <alignment horizontal="center" vertical="center"/>
      <protection locked="0"/>
    </xf>
    <xf numFmtId="0" fontId="34" fillId="0" borderId="94" xfId="0" applyFont="1" applyBorder="1" applyAlignment="1" applyProtection="1">
      <alignment horizontal="center" vertical="center"/>
      <protection locked="0"/>
    </xf>
    <xf numFmtId="0" fontId="34" fillId="0" borderId="151" xfId="4" applyFont="1" applyFill="1" applyBorder="1" applyAlignment="1">
      <alignment horizontal="left" vertical="center" indent="1"/>
    </xf>
    <xf numFmtId="0" fontId="34" fillId="0" borderId="151" xfId="0" applyFont="1" applyBorder="1" applyAlignment="1">
      <alignment horizontal="left" vertical="center" indent="1"/>
    </xf>
    <xf numFmtId="0" fontId="34" fillId="0" borderId="154" xfId="0" applyFont="1" applyBorder="1" applyAlignment="1">
      <alignment horizontal="left" vertical="center" indent="1"/>
    </xf>
    <xf numFmtId="0" fontId="34" fillId="0" borderId="56" xfId="4" applyFont="1" applyFill="1" applyBorder="1" applyAlignment="1">
      <alignment horizontal="left" vertical="center" indent="1" shrinkToFit="1"/>
    </xf>
    <xf numFmtId="0" fontId="34" fillId="0" borderId="56" xfId="0" applyFont="1" applyBorder="1" applyAlignment="1">
      <alignment horizontal="left" vertical="center" indent="1" shrinkToFit="1"/>
    </xf>
    <xf numFmtId="0" fontId="34" fillId="0" borderId="53" xfId="0" applyFont="1" applyBorder="1" applyAlignment="1">
      <alignment horizontal="left" vertical="center" indent="1" shrinkToFit="1"/>
    </xf>
    <xf numFmtId="187" fontId="34" fillId="0" borderId="56" xfId="4" applyNumberFormat="1" applyFont="1" applyFill="1" applyBorder="1" applyAlignment="1">
      <alignment horizontal="left" vertical="center" indent="1"/>
    </xf>
    <xf numFmtId="187" fontId="34" fillId="0" borderId="56" xfId="0" applyNumberFormat="1" applyFont="1" applyBorder="1" applyAlignment="1">
      <alignment horizontal="left" vertical="center" indent="1"/>
    </xf>
    <xf numFmtId="187" fontId="34" fillId="0" borderId="53" xfId="0" applyNumberFormat="1" applyFont="1" applyBorder="1" applyAlignment="1">
      <alignment horizontal="left" vertical="center" indent="1"/>
    </xf>
    <xf numFmtId="186" fontId="34" fillId="0" borderId="57" xfId="4" applyNumberFormat="1" applyFont="1" applyFill="1" applyBorder="1" applyAlignment="1">
      <alignment horizontal="left" vertical="center" indent="1"/>
    </xf>
    <xf numFmtId="186" fontId="34" fillId="0" borderId="57" xfId="0" applyNumberFormat="1" applyFont="1" applyBorder="1" applyAlignment="1">
      <alignment horizontal="left" vertical="center" indent="1"/>
    </xf>
    <xf numFmtId="186" fontId="34" fillId="0" borderId="55" xfId="0" applyNumberFormat="1" applyFont="1" applyBorder="1" applyAlignment="1">
      <alignment horizontal="left" vertical="center" indent="1"/>
    </xf>
    <xf numFmtId="0" fontId="34" fillId="0" borderId="29" xfId="4" applyFont="1" applyFill="1" applyBorder="1" applyAlignment="1">
      <alignment horizontal="left"/>
    </xf>
    <xf numFmtId="0" fontId="88" fillId="0" borderId="29" xfId="0" applyFont="1" applyBorder="1" applyAlignment="1">
      <alignment horizontal="left"/>
    </xf>
    <xf numFmtId="0" fontId="40" fillId="0" borderId="21" xfId="4" applyFont="1" applyFill="1" applyBorder="1" applyAlignment="1" applyProtection="1">
      <alignment horizontal="left" vertical="center" indent="1" shrinkToFit="1"/>
      <protection locked="0"/>
    </xf>
    <xf numFmtId="0" fontId="40" fillId="0" borderId="22" xfId="4" applyFont="1" applyFill="1" applyBorder="1" applyAlignment="1" applyProtection="1">
      <alignment horizontal="left" vertical="center" indent="1" shrinkToFit="1"/>
      <protection locked="0"/>
    </xf>
    <xf numFmtId="0" fontId="40" fillId="0" borderId="23" xfId="4" applyFont="1" applyFill="1" applyBorder="1" applyAlignment="1" applyProtection="1">
      <alignment horizontal="left" vertical="center" indent="1" shrinkToFit="1"/>
      <protection locked="0"/>
    </xf>
    <xf numFmtId="0" fontId="40" fillId="0" borderId="28" xfId="4" applyFont="1" applyFill="1" applyBorder="1" applyAlignment="1" applyProtection="1">
      <alignment horizontal="left" vertical="center" indent="1" shrinkToFit="1"/>
      <protection locked="0"/>
    </xf>
    <xf numFmtId="0" fontId="40" fillId="0" borderId="29" xfId="4" applyFont="1" applyFill="1" applyBorder="1" applyAlignment="1" applyProtection="1">
      <alignment horizontal="left" vertical="center" indent="1" shrinkToFit="1"/>
      <protection locked="0"/>
    </xf>
    <xf numFmtId="0" fontId="40" fillId="0" borderId="30" xfId="4" applyFont="1" applyFill="1" applyBorder="1" applyAlignment="1" applyProtection="1">
      <alignment horizontal="left" vertical="center" indent="1" shrinkToFit="1"/>
      <protection locked="0"/>
    </xf>
    <xf numFmtId="0" fontId="34" fillId="0" borderId="43" xfId="0" applyFont="1" applyBorder="1" applyAlignment="1">
      <alignment vertical="center"/>
    </xf>
    <xf numFmtId="0" fontId="40" fillId="0" borderId="42" xfId="4" applyNumberFormat="1" applyFont="1" applyFill="1" applyBorder="1" applyAlignment="1">
      <alignment horizontal="center" vertical="center" wrapText="1"/>
    </xf>
    <xf numFmtId="0" fontId="40" fillId="0" borderId="43" xfId="4" applyFont="1" applyFill="1" applyBorder="1" applyAlignment="1">
      <alignment horizontal="center" vertical="center" wrapText="1"/>
    </xf>
    <xf numFmtId="0" fontId="34" fillId="0" borderId="43" xfId="4" applyFont="1" applyBorder="1" applyAlignment="1">
      <alignment horizontal="center" vertical="center" wrapText="1"/>
    </xf>
    <xf numFmtId="0" fontId="40" fillId="0" borderId="42" xfId="4" applyFont="1" applyFill="1" applyBorder="1" applyAlignment="1">
      <alignment horizontal="center" vertical="center" wrapText="1"/>
    </xf>
    <xf numFmtId="0" fontId="40" fillId="0" borderId="19" xfId="4" applyFont="1" applyFill="1" applyBorder="1" applyAlignment="1" applyProtection="1">
      <alignment horizontal="center" vertical="center" shrinkToFit="1"/>
      <protection locked="0"/>
    </xf>
    <xf numFmtId="0" fontId="34" fillId="0" borderId="19" xfId="0" applyFont="1" applyBorder="1" applyAlignment="1" applyProtection="1">
      <alignment vertical="center"/>
      <protection locked="0"/>
    </xf>
    <xf numFmtId="0" fontId="40" fillId="0" borderId="25" xfId="4" applyFont="1" applyBorder="1" applyAlignment="1" applyProtection="1">
      <alignment horizontal="left" vertical="center" indent="1"/>
    </xf>
    <xf numFmtId="0" fontId="40" fillId="0" borderId="0" xfId="4" applyFont="1" applyBorder="1" applyAlignment="1" applyProtection="1">
      <alignment horizontal="left" vertical="center" indent="1"/>
    </xf>
    <xf numFmtId="0" fontId="40" fillId="0" borderId="26" xfId="4" applyFont="1" applyBorder="1" applyAlignment="1" applyProtection="1">
      <alignment horizontal="left" vertical="center" indent="1"/>
    </xf>
    <xf numFmtId="0" fontId="66" fillId="0" borderId="0" xfId="4" applyFont="1" applyAlignment="1">
      <alignment horizontal="center" vertical="center"/>
    </xf>
    <xf numFmtId="0" fontId="34" fillId="0" borderId="0" xfId="4" applyFont="1" applyAlignment="1">
      <alignment horizontal="center" vertical="center"/>
    </xf>
    <xf numFmtId="0" fontId="40" fillId="0" borderId="21" xfId="4" applyFont="1" applyFill="1" applyBorder="1" applyAlignment="1" applyProtection="1">
      <alignment horizontal="left" vertical="center" indent="1" shrinkToFit="1"/>
    </xf>
    <xf numFmtId="0" fontId="40" fillId="0" borderId="23" xfId="4" applyFont="1" applyFill="1" applyBorder="1" applyAlignment="1" applyProtection="1">
      <alignment horizontal="left" vertical="center" indent="1" shrinkToFit="1"/>
    </xf>
    <xf numFmtId="0" fontId="40" fillId="0" borderId="28" xfId="4" applyNumberFormat="1" applyFont="1" applyFill="1" applyBorder="1" applyAlignment="1" applyProtection="1">
      <alignment horizontal="left" vertical="center" indent="1"/>
      <protection locked="0"/>
    </xf>
    <xf numFmtId="0" fontId="40" fillId="0" borderId="29" xfId="4" applyNumberFormat="1" applyFont="1" applyFill="1" applyBorder="1" applyAlignment="1" applyProtection="1">
      <alignment horizontal="left" vertical="center" indent="1"/>
      <protection locked="0"/>
    </xf>
    <xf numFmtId="0" fontId="40" fillId="0" borderId="30" xfId="4" applyNumberFormat="1" applyFont="1" applyFill="1" applyBorder="1" applyAlignment="1" applyProtection="1">
      <alignment horizontal="left" vertical="center" indent="1"/>
      <protection locked="0"/>
    </xf>
    <xf numFmtId="0" fontId="40" fillId="0" borderId="21" xfId="4" applyFont="1" applyBorder="1" applyAlignment="1" applyProtection="1">
      <alignment horizontal="left" vertical="center" indent="1"/>
    </xf>
    <xf numFmtId="0" fontId="40" fillId="0" borderId="22" xfId="4" applyFont="1" applyBorder="1" applyAlignment="1" applyProtection="1">
      <alignment horizontal="left" vertical="center" indent="1"/>
    </xf>
    <xf numFmtId="0" fontId="40" fillId="0" borderId="23" xfId="4" applyFont="1" applyBorder="1" applyAlignment="1" applyProtection="1">
      <alignment horizontal="left" vertical="center" indent="1"/>
    </xf>
    <xf numFmtId="0" fontId="34" fillId="0" borderId="22" xfId="4" applyFont="1" applyBorder="1" applyAlignment="1">
      <alignment horizontal="left"/>
    </xf>
    <xf numFmtId="0" fontId="34" fillId="0" borderId="29" xfId="4" applyFont="1" applyBorder="1" applyAlignment="1">
      <alignment horizontal="left"/>
    </xf>
    <xf numFmtId="0" fontId="40" fillId="0" borderId="25" xfId="4" applyFont="1" applyBorder="1" applyAlignment="1">
      <alignment horizontal="center" vertical="center" wrapText="1" shrinkToFit="1"/>
    </xf>
    <xf numFmtId="0" fontId="40" fillId="0" borderId="0" xfId="4" applyFont="1" applyBorder="1" applyAlignment="1">
      <alignment horizontal="center" vertical="center" shrinkToFit="1"/>
    </xf>
    <xf numFmtId="0" fontId="40" fillId="0" borderId="26" xfId="4" applyFont="1" applyBorder="1" applyAlignment="1">
      <alignment horizontal="center" vertical="center" shrinkToFit="1"/>
    </xf>
    <xf numFmtId="0" fontId="40" fillId="0" borderId="0" xfId="0" applyFont="1" applyFill="1" applyAlignment="1">
      <alignment horizontal="left" vertical="center" indent="1" shrinkToFit="1"/>
    </xf>
    <xf numFmtId="0" fontId="34" fillId="0" borderId="0" xfId="0" applyFont="1" applyAlignment="1">
      <alignment horizontal="left" vertical="center" indent="1" shrinkToFit="1"/>
    </xf>
    <xf numFmtId="0" fontId="34" fillId="0" borderId="29" xfId="0" applyFont="1" applyBorder="1" applyAlignment="1">
      <alignment horizontal="left" vertical="center" indent="1" shrinkToFit="1"/>
    </xf>
    <xf numFmtId="0" fontId="34" fillId="0" borderId="0" xfId="0" applyFont="1" applyFill="1" applyAlignment="1">
      <alignment horizontal="center" vertical="center" wrapText="1"/>
    </xf>
    <xf numFmtId="0" fontId="34" fillId="0" borderId="0" xfId="0" applyFont="1" applyAlignment="1">
      <alignment horizontal="center" vertical="center" wrapText="1"/>
    </xf>
    <xf numFmtId="0" fontId="34" fillId="0" borderId="19" xfId="4" applyFont="1" applyBorder="1" applyAlignment="1" applyProtection="1">
      <alignment horizontal="center" vertical="center" shrinkToFit="1"/>
    </xf>
    <xf numFmtId="0" fontId="88" fillId="0" borderId="19" xfId="0" applyFont="1" applyBorder="1" applyAlignment="1" applyProtection="1">
      <alignment horizontal="center" vertical="center" shrinkToFit="1"/>
    </xf>
    <xf numFmtId="0" fontId="34" fillId="0" borderId="0" xfId="4" applyFont="1" applyAlignment="1">
      <alignment horizontal="left" indent="1"/>
    </xf>
    <xf numFmtId="0" fontId="34" fillId="0" borderId="29" xfId="4" applyFont="1" applyBorder="1" applyAlignment="1">
      <alignment horizontal="left" indent="1"/>
    </xf>
    <xf numFmtId="0" fontId="88" fillId="0" borderId="22" xfId="0" applyFont="1" applyBorder="1" applyAlignment="1">
      <alignment horizontal="center" vertical="center"/>
    </xf>
    <xf numFmtId="0" fontId="88" fillId="0" borderId="23" xfId="0" applyFont="1" applyBorder="1" applyAlignment="1">
      <alignment horizontal="center" vertical="center"/>
    </xf>
    <xf numFmtId="0" fontId="88" fillId="0" borderId="28" xfId="0" applyFont="1" applyBorder="1" applyAlignment="1">
      <alignment horizontal="center" vertical="center"/>
    </xf>
    <xf numFmtId="0" fontId="88" fillId="0" borderId="29" xfId="0" applyFont="1" applyBorder="1" applyAlignment="1">
      <alignment horizontal="center" vertical="center"/>
    </xf>
    <xf numFmtId="0" fontId="88" fillId="0" borderId="30" xfId="0" applyFont="1" applyBorder="1" applyAlignment="1">
      <alignment horizontal="center" vertical="center"/>
    </xf>
    <xf numFmtId="0" fontId="40" fillId="0" borderId="0" xfId="0" applyFont="1" applyFill="1" applyBorder="1" applyAlignment="1">
      <alignment horizontal="distributed" vertical="center"/>
    </xf>
    <xf numFmtId="0" fontId="34" fillId="0" borderId="0" xfId="0" applyFont="1" applyAlignment="1">
      <alignment vertical="center"/>
    </xf>
    <xf numFmtId="0" fontId="34" fillId="0" borderId="0" xfId="0" applyFont="1" applyFill="1" applyBorder="1" applyAlignment="1">
      <alignment horizontal="distributed" vertical="center"/>
    </xf>
    <xf numFmtId="0" fontId="34" fillId="0" borderId="0" xfId="0" applyFont="1" applyAlignment="1">
      <alignment horizontal="distributed" vertical="center"/>
    </xf>
    <xf numFmtId="0" fontId="34" fillId="0" borderId="0" xfId="4" applyFont="1" applyAlignment="1">
      <alignment horizontal="left" vertical="center" indent="1" shrinkToFit="1"/>
    </xf>
    <xf numFmtId="0" fontId="34" fillId="0" borderId="22" xfId="0" applyFont="1" applyFill="1" applyBorder="1" applyAlignment="1">
      <alignment horizontal="left" vertical="center" indent="1" shrinkToFit="1"/>
    </xf>
    <xf numFmtId="0" fontId="34" fillId="0" borderId="22" xfId="0" applyFont="1" applyBorder="1" applyAlignment="1">
      <alignment horizontal="left" vertical="center" indent="1" shrinkToFit="1"/>
    </xf>
    <xf numFmtId="0" fontId="34" fillId="0" borderId="22" xfId="0" applyFont="1" applyBorder="1" applyAlignment="1" applyProtection="1">
      <alignment horizontal="left" vertical="center" indent="1" shrinkToFit="1"/>
      <protection locked="0"/>
    </xf>
    <xf numFmtId="0" fontId="34" fillId="0" borderId="29" xfId="0" applyFont="1" applyBorder="1" applyAlignment="1" applyProtection="1">
      <alignment horizontal="left" vertical="center" indent="1" shrinkToFit="1"/>
      <protection locked="0"/>
    </xf>
    <xf numFmtId="0" fontId="34" fillId="0" borderId="2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21" xfId="0" applyFont="1" applyFill="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5" xfId="0" applyFont="1" applyBorder="1" applyAlignment="1">
      <alignment horizontal="center" vertical="center"/>
    </xf>
    <xf numFmtId="0" fontId="34" fillId="0" borderId="0" xfId="0" applyFont="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40" fillId="0" borderId="42" xfId="4" applyNumberFormat="1" applyFont="1" applyFill="1" applyBorder="1" applyAlignment="1">
      <alignment horizontal="left" vertical="center" wrapText="1" indent="1"/>
    </xf>
    <xf numFmtId="0" fontId="40" fillId="0" borderId="43" xfId="4" applyFont="1" applyFill="1" applyBorder="1" applyAlignment="1">
      <alignment horizontal="left" vertical="center" wrapText="1" indent="1"/>
    </xf>
    <xf numFmtId="0" fontId="34" fillId="0" borderId="43" xfId="4" applyFont="1" applyBorder="1" applyAlignment="1">
      <alignment horizontal="left" vertical="center" wrapText="1" indent="1"/>
    </xf>
    <xf numFmtId="0" fontId="34" fillId="0" borderId="43" xfId="0" applyFont="1" applyBorder="1" applyAlignment="1">
      <alignment horizontal="left" vertical="center" wrapText="1" indent="1"/>
    </xf>
    <xf numFmtId="0" fontId="34" fillId="0" borderId="44" xfId="0" applyFont="1" applyBorder="1" applyAlignment="1">
      <alignment horizontal="left" vertical="center" wrapText="1" indent="1"/>
    </xf>
    <xf numFmtId="0" fontId="40" fillId="0" borderId="42" xfId="4" applyFont="1" applyFill="1" applyBorder="1" applyAlignment="1">
      <alignment horizontal="left" vertical="center" wrapText="1" indent="1"/>
    </xf>
    <xf numFmtId="0" fontId="34" fillId="0" borderId="43" xfId="0" applyFont="1" applyBorder="1" applyAlignment="1">
      <alignment horizontal="center" vertical="center" shrinkToFit="1"/>
    </xf>
    <xf numFmtId="0" fontId="34" fillId="0" borderId="44"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28" xfId="0" applyFont="1" applyBorder="1" applyAlignment="1">
      <alignment horizontal="center" vertical="center" shrinkToFit="1"/>
    </xf>
    <xf numFmtId="0" fontId="36" fillId="0" borderId="22" xfId="0" applyFont="1" applyBorder="1" applyAlignment="1">
      <alignment horizontal="center" vertical="center" shrinkToFit="1"/>
    </xf>
    <xf numFmtId="0" fontId="36" fillId="0" borderId="29" xfId="0" applyFont="1" applyBorder="1" applyAlignment="1">
      <alignment horizontal="center" vertical="center" shrinkToFit="1"/>
    </xf>
    <xf numFmtId="0" fontId="34" fillId="0" borderId="21" xfId="0" applyFont="1" applyBorder="1" applyAlignment="1">
      <alignment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4" fillId="0" borderId="25" xfId="0" applyFont="1" applyBorder="1" applyAlignment="1">
      <alignmen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4" fillId="0" borderId="43" xfId="4" applyFont="1" applyFill="1" applyBorder="1" applyAlignment="1">
      <alignment horizontal="left"/>
    </xf>
    <xf numFmtId="0" fontId="88" fillId="0" borderId="43" xfId="0" applyFont="1" applyBorder="1" applyAlignment="1">
      <alignment horizontal="left"/>
    </xf>
    <xf numFmtId="0" fontId="34" fillId="0" borderId="22" xfId="4" applyFont="1" applyBorder="1" applyAlignment="1" applyProtection="1">
      <alignment horizontal="left"/>
    </xf>
    <xf numFmtId="0" fontId="34" fillId="0" borderId="29" xfId="4" applyFont="1" applyBorder="1" applyAlignment="1" applyProtection="1">
      <alignment horizontal="left"/>
    </xf>
    <xf numFmtId="0" fontId="40" fillId="0" borderId="21" xfId="4" applyFont="1" applyBorder="1" applyAlignment="1" applyProtection="1">
      <alignment horizontal="center" vertical="center" wrapText="1" shrinkToFit="1"/>
    </xf>
    <xf numFmtId="0" fontId="40" fillId="0" borderId="22" xfId="4" applyFont="1" applyBorder="1" applyAlignment="1" applyProtection="1">
      <alignment horizontal="center" vertical="center" shrinkToFit="1"/>
    </xf>
    <xf numFmtId="0" fontId="40" fillId="0" borderId="23" xfId="4" applyFont="1" applyBorder="1" applyAlignment="1" applyProtection="1">
      <alignment horizontal="center" vertical="center" shrinkToFit="1"/>
    </xf>
    <xf numFmtId="0" fontId="40" fillId="0" borderId="25" xfId="4" applyFont="1" applyBorder="1" applyAlignment="1" applyProtection="1">
      <alignment horizontal="center" vertical="center" wrapText="1" shrinkToFit="1"/>
    </xf>
    <xf numFmtId="0" fontId="40" fillId="0" borderId="0" xfId="4" applyFont="1" applyBorder="1" applyAlignment="1" applyProtection="1">
      <alignment horizontal="center" vertical="center" shrinkToFit="1"/>
    </xf>
    <xf numFmtId="0" fontId="40" fillId="0" borderId="26" xfId="4" applyFont="1" applyBorder="1" applyAlignment="1" applyProtection="1">
      <alignment horizontal="center" vertical="center" shrinkToFit="1"/>
    </xf>
    <xf numFmtId="0" fontId="40" fillId="0" borderId="28" xfId="4" applyFont="1" applyBorder="1" applyAlignment="1" applyProtection="1">
      <alignment horizontal="center" vertical="center" shrinkToFit="1"/>
    </xf>
    <xf numFmtId="0" fontId="40" fillId="0" borderId="29" xfId="4" applyFont="1" applyBorder="1" applyAlignment="1" applyProtection="1">
      <alignment horizontal="center" vertical="center" shrinkToFit="1"/>
    </xf>
    <xf numFmtId="0" fontId="40" fillId="0" borderId="30" xfId="4" applyFont="1" applyBorder="1" applyAlignment="1" applyProtection="1">
      <alignment horizontal="center" vertical="center" shrinkToFit="1"/>
    </xf>
    <xf numFmtId="49" fontId="54" fillId="0" borderId="0" xfId="0" applyNumberFormat="1" applyFont="1" applyBorder="1" applyAlignment="1" applyProtection="1">
      <alignment horizontal="right"/>
      <protection locked="0"/>
    </xf>
    <xf numFmtId="0" fontId="0" fillId="0" borderId="0" xfId="0" applyAlignment="1" applyProtection="1">
      <alignment vertical="center"/>
      <protection locked="0"/>
    </xf>
    <xf numFmtId="0" fontId="34" fillId="0" borderId="0" xfId="4" applyFont="1" applyAlignment="1" applyProtection="1">
      <alignment horizontal="left" indent="1"/>
    </xf>
    <xf numFmtId="0" fontId="34" fillId="0" borderId="29" xfId="4" applyFont="1" applyBorder="1" applyAlignment="1" applyProtection="1">
      <alignment horizontal="left" indent="1"/>
    </xf>
    <xf numFmtId="0" fontId="40" fillId="0" borderId="21" xfId="4" applyFont="1" applyFill="1" applyBorder="1" applyAlignment="1" applyProtection="1">
      <alignment horizontal="center" vertical="center" wrapText="1" shrinkToFit="1"/>
    </xf>
    <xf numFmtId="0" fontId="40" fillId="0" borderId="23" xfId="4" applyFont="1" applyFill="1" applyBorder="1" applyAlignment="1" applyProtection="1">
      <alignment horizontal="center" vertical="center" shrinkToFit="1"/>
    </xf>
    <xf numFmtId="0" fontId="40" fillId="0" borderId="30" xfId="4" applyFont="1" applyFill="1" applyBorder="1" applyAlignment="1" applyProtection="1">
      <alignment horizontal="center" vertical="center" shrinkToFit="1"/>
    </xf>
    <xf numFmtId="0" fontId="40" fillId="0" borderId="29" xfId="4" applyFont="1" applyFill="1" applyBorder="1" applyAlignment="1" applyProtection="1">
      <alignment vertical="center" shrinkToFit="1"/>
    </xf>
    <xf numFmtId="0" fontId="0" fillId="0" borderId="29" xfId="0" applyBorder="1" applyAlignment="1" applyProtection="1">
      <alignment vertical="center" shrinkToFit="1"/>
    </xf>
    <xf numFmtId="0" fontId="40" fillId="0" borderId="28" xfId="4" applyFont="1" applyFill="1" applyBorder="1" applyAlignment="1" applyProtection="1">
      <alignment horizontal="right" vertical="center" indent="1" shrinkToFit="1"/>
    </xf>
    <xf numFmtId="0" fontId="0" fillId="0" borderId="29" xfId="0" applyBorder="1" applyAlignment="1" applyProtection="1">
      <alignment horizontal="right" vertical="center" indent="1" shrinkToFit="1"/>
    </xf>
    <xf numFmtId="0" fontId="40" fillId="0" borderId="42" xfId="4" applyNumberFormat="1" applyFont="1" applyFill="1" applyBorder="1" applyAlignment="1" applyProtection="1">
      <alignment horizontal="center" vertical="center" wrapText="1"/>
      <protection locked="0"/>
    </xf>
    <xf numFmtId="0" fontId="40" fillId="0" borderId="43" xfId="4" applyFont="1" applyFill="1" applyBorder="1" applyAlignment="1" applyProtection="1">
      <alignment horizontal="center" vertical="center" wrapText="1"/>
      <protection locked="0"/>
    </xf>
    <xf numFmtId="0" fontId="34" fillId="0" borderId="43" xfId="4" applyFont="1" applyBorder="1" applyAlignment="1" applyProtection="1">
      <alignment horizontal="center" vertical="center" wrapText="1"/>
      <protection locked="0"/>
    </xf>
    <xf numFmtId="0" fontId="40" fillId="0" borderId="42" xfId="4" applyFont="1" applyFill="1" applyBorder="1" applyAlignment="1" applyProtection="1">
      <alignment horizontal="center" vertical="center" wrapText="1"/>
      <protection locked="0"/>
    </xf>
    <xf numFmtId="0" fontId="40" fillId="0" borderId="22" xfId="4" applyFont="1" applyBorder="1" applyAlignment="1" applyProtection="1">
      <alignment horizontal="center" vertical="center" wrapText="1" shrinkToFit="1"/>
    </xf>
    <xf numFmtId="0" fontId="40" fillId="0" borderId="23" xfId="4" applyFont="1" applyBorder="1" applyAlignment="1" applyProtection="1">
      <alignment horizontal="center" vertical="center" wrapText="1" shrinkToFit="1"/>
    </xf>
    <xf numFmtId="0" fontId="40" fillId="0" borderId="28" xfId="4" applyFont="1" applyBorder="1" applyAlignment="1" applyProtection="1">
      <alignment horizontal="center" vertical="center" wrapText="1" shrinkToFit="1"/>
    </xf>
    <xf numFmtId="0" fontId="40" fillId="0" borderId="29" xfId="4" applyFont="1" applyBorder="1" applyAlignment="1" applyProtection="1">
      <alignment horizontal="center" vertical="center" wrapText="1" shrinkToFit="1"/>
    </xf>
    <xf numFmtId="0" fontId="40" fillId="0" borderId="30" xfId="4" applyFont="1" applyBorder="1" applyAlignment="1" applyProtection="1">
      <alignment horizontal="center" vertical="center" wrapText="1" shrinkToFit="1"/>
    </xf>
    <xf numFmtId="178" fontId="40" fillId="0" borderId="28" xfId="4" applyNumberFormat="1" applyFont="1" applyFill="1" applyBorder="1" applyAlignment="1" applyProtection="1">
      <alignment horizontal="center" vertical="center"/>
    </xf>
    <xf numFmtId="0" fontId="88" fillId="0" borderId="43" xfId="0" applyFont="1" applyBorder="1" applyAlignment="1" applyProtection="1">
      <alignment horizontal="center" vertical="center" shrinkToFit="1"/>
    </xf>
    <xf numFmtId="0" fontId="88" fillId="0" borderId="44" xfId="0" applyFont="1" applyBorder="1" applyAlignment="1" applyProtection="1">
      <alignment horizontal="center" vertical="center" shrinkToFit="1"/>
    </xf>
    <xf numFmtId="0" fontId="40" fillId="0" borderId="42" xfId="4" applyFont="1" applyFill="1" applyBorder="1" applyAlignment="1" applyProtection="1">
      <alignment horizontal="center" vertical="center"/>
    </xf>
    <xf numFmtId="0" fontId="40" fillId="0" borderId="43" xfId="4" applyFont="1" applyFill="1" applyBorder="1" applyAlignment="1" applyProtection="1">
      <alignment horizontal="center" vertical="center"/>
    </xf>
    <xf numFmtId="0" fontId="40" fillId="0" borderId="44" xfId="4" applyFont="1" applyFill="1" applyBorder="1" applyAlignment="1" applyProtection="1">
      <alignment horizontal="center" vertical="center"/>
    </xf>
    <xf numFmtId="0" fontId="88" fillId="0" borderId="22" xfId="0" applyFont="1" applyBorder="1" applyAlignment="1" applyProtection="1">
      <alignment horizontal="center" vertical="center" wrapText="1"/>
    </xf>
    <xf numFmtId="0" fontId="88" fillId="0" borderId="28" xfId="0" applyFont="1" applyBorder="1" applyAlignment="1" applyProtection="1">
      <alignment horizontal="center" vertical="center" wrapText="1"/>
    </xf>
    <xf numFmtId="0" fontId="88" fillId="0" borderId="29" xfId="0" applyFont="1" applyBorder="1" applyAlignment="1" applyProtection="1">
      <alignment horizontal="center" vertical="center" wrapText="1"/>
    </xf>
    <xf numFmtId="0" fontId="40" fillId="0" borderId="42" xfId="4" applyFont="1" applyFill="1" applyBorder="1" applyAlignment="1" applyProtection="1">
      <alignment horizontal="left" vertical="center" indent="1" shrinkToFit="1"/>
    </xf>
    <xf numFmtId="0" fontId="40" fillId="0" borderId="43" xfId="4" applyFont="1" applyFill="1" applyBorder="1" applyAlignment="1" applyProtection="1">
      <alignment horizontal="left" vertical="center" indent="1" shrinkToFit="1"/>
    </xf>
    <xf numFmtId="0" fontId="40" fillId="0" borderId="44" xfId="4" applyFont="1" applyFill="1" applyBorder="1" applyAlignment="1" applyProtection="1">
      <alignment horizontal="left" vertical="center" indent="1" shrinkToFit="1"/>
    </xf>
    <xf numFmtId="0" fontId="40" fillId="0" borderId="26" xfId="4" applyFont="1" applyFill="1" applyBorder="1" applyAlignment="1" applyProtection="1">
      <alignment horizontal="center" vertical="center" shrinkToFit="1"/>
    </xf>
    <xf numFmtId="0" fontId="88" fillId="0" borderId="43" xfId="0" applyFont="1" applyBorder="1" applyAlignment="1" applyProtection="1">
      <alignment vertical="center"/>
    </xf>
    <xf numFmtId="0" fontId="88" fillId="0" borderId="44" xfId="0" applyFont="1" applyBorder="1" applyAlignment="1" applyProtection="1">
      <alignment vertical="center"/>
    </xf>
    <xf numFmtId="0" fontId="40" fillId="0" borderId="252" xfId="4" applyFont="1" applyFill="1" applyBorder="1" applyAlignment="1" applyProtection="1">
      <alignment horizontal="center" vertical="center" shrinkToFit="1"/>
      <protection locked="0"/>
    </xf>
    <xf numFmtId="0" fontId="40" fillId="0" borderId="253" xfId="4" applyFont="1" applyFill="1" applyBorder="1" applyAlignment="1" applyProtection="1">
      <alignment horizontal="center" vertical="center" shrinkToFit="1"/>
      <protection locked="0"/>
    </xf>
    <xf numFmtId="0" fontId="34" fillId="0" borderId="254" xfId="0" applyFont="1" applyBorder="1" applyAlignment="1" applyProtection="1">
      <alignment vertical="center"/>
      <protection locked="0"/>
    </xf>
    <xf numFmtId="0" fontId="40" fillId="0" borderId="22" xfId="4" applyFont="1" applyFill="1" applyBorder="1" applyAlignment="1" applyProtection="1">
      <alignment horizontal="center" vertical="center" wrapText="1" shrinkToFit="1"/>
    </xf>
    <xf numFmtId="0" fontId="40" fillId="0" borderId="252" xfId="4" applyFont="1" applyFill="1" applyBorder="1" applyAlignment="1" applyProtection="1">
      <alignment horizontal="center" vertical="center" shrinkToFit="1"/>
    </xf>
    <xf numFmtId="0" fontId="34" fillId="0" borderId="253" xfId="0" applyFont="1" applyBorder="1" applyAlignment="1" applyProtection="1">
      <alignment vertical="center"/>
    </xf>
    <xf numFmtId="0" fontId="34" fillId="0" borderId="254" xfId="0" applyFont="1" applyBorder="1" applyAlignment="1" applyProtection="1">
      <alignment vertical="center"/>
    </xf>
    <xf numFmtId="0" fontId="34" fillId="0" borderId="252" xfId="0" applyFont="1" applyBorder="1" applyAlignment="1" applyProtection="1">
      <alignment vertical="center"/>
    </xf>
    <xf numFmtId="0" fontId="36" fillId="0" borderId="23" xfId="4" applyFont="1" applyFill="1" applyBorder="1" applyAlignment="1" applyProtection="1">
      <alignment horizontal="center" vertical="center" shrinkToFit="1"/>
    </xf>
    <xf numFmtId="0" fontId="36" fillId="0" borderId="30" xfId="4" applyFont="1" applyFill="1" applyBorder="1" applyAlignment="1" applyProtection="1">
      <alignment horizontal="center" vertical="center" shrinkToFit="1"/>
    </xf>
    <xf numFmtId="0" fontId="40" fillId="0" borderId="246" xfId="4" applyFont="1" applyFill="1" applyBorder="1" applyAlignment="1" applyProtection="1">
      <alignment horizontal="center" vertical="center" shrinkToFit="1"/>
      <protection locked="0"/>
    </xf>
    <xf numFmtId="0" fontId="40" fillId="0" borderId="247" xfId="4" applyFont="1" applyFill="1" applyBorder="1" applyAlignment="1" applyProtection="1">
      <alignment horizontal="center" vertical="center" shrinkToFit="1"/>
      <protection locked="0"/>
    </xf>
    <xf numFmtId="0" fontId="40" fillId="0" borderId="248" xfId="4" applyFont="1" applyFill="1" applyBorder="1" applyAlignment="1" applyProtection="1">
      <alignment horizontal="center" vertical="center" shrinkToFit="1"/>
      <protection locked="0"/>
    </xf>
    <xf numFmtId="0" fontId="40" fillId="0" borderId="249" xfId="4" applyFont="1" applyFill="1" applyBorder="1" applyAlignment="1" applyProtection="1">
      <alignment horizontal="center" vertical="center" shrinkToFit="1"/>
      <protection locked="0"/>
    </xf>
    <xf numFmtId="0" fontId="40" fillId="0" borderId="250" xfId="4" applyFont="1" applyFill="1" applyBorder="1" applyAlignment="1" applyProtection="1">
      <alignment horizontal="center" vertical="center" shrinkToFit="1"/>
      <protection locked="0"/>
    </xf>
    <xf numFmtId="0" fontId="40" fillId="0" borderId="251" xfId="4" applyFont="1" applyFill="1" applyBorder="1" applyAlignment="1" applyProtection="1">
      <alignment horizontal="center" vertical="center" shrinkToFit="1"/>
      <protection locked="0"/>
    </xf>
    <xf numFmtId="0" fontId="40" fillId="0" borderId="21" xfId="4" applyNumberFormat="1" applyFont="1" applyFill="1" applyBorder="1" applyAlignment="1" applyProtection="1">
      <alignment horizontal="center" vertical="center" shrinkToFit="1"/>
    </xf>
    <xf numFmtId="0" fontId="40" fillId="0" borderId="21" xfId="4" applyNumberFormat="1" applyFont="1" applyFill="1" applyBorder="1" applyAlignment="1" applyProtection="1">
      <alignment horizontal="center" vertical="center" wrapText="1" shrinkToFit="1"/>
    </xf>
    <xf numFmtId="0" fontId="40" fillId="0" borderId="253" xfId="4" applyFont="1" applyFill="1" applyBorder="1" applyAlignment="1" applyProtection="1">
      <alignment horizontal="center" vertical="center" shrinkToFit="1"/>
    </xf>
    <xf numFmtId="0" fontId="34" fillId="0" borderId="253" xfId="0" applyFont="1" applyBorder="1" applyAlignment="1" applyProtection="1">
      <alignment vertical="center"/>
      <protection locked="0"/>
    </xf>
    <xf numFmtId="0" fontId="34" fillId="0" borderId="252" xfId="0" applyFont="1" applyBorder="1" applyAlignment="1" applyProtection="1">
      <alignment vertical="center"/>
      <protection locked="0"/>
    </xf>
    <xf numFmtId="0" fontId="37" fillId="0" borderId="155" xfId="4" applyFont="1" applyBorder="1" applyAlignment="1" applyProtection="1">
      <alignment horizontal="left" vertical="center" wrapText="1" indent="1"/>
    </xf>
    <xf numFmtId="0" fontId="37" fillId="0" borderId="156" xfId="4" applyFont="1" applyBorder="1" applyAlignment="1" applyProtection="1">
      <alignment horizontal="left" vertical="center" wrapText="1" indent="1"/>
    </xf>
    <xf numFmtId="0" fontId="37" fillId="0" borderId="157" xfId="4" applyFont="1" applyBorder="1" applyAlignment="1" applyProtection="1">
      <alignment horizontal="left" vertical="center" wrapText="1" indent="1"/>
    </xf>
    <xf numFmtId="0" fontId="37" fillId="0" borderId="158" xfId="4" applyFont="1" applyBorder="1" applyAlignment="1" applyProtection="1">
      <alignment horizontal="left" vertical="center" wrapText="1" indent="1"/>
    </xf>
    <xf numFmtId="0" fontId="37" fillId="0" borderId="0" xfId="4" applyFont="1" applyBorder="1" applyAlignment="1" applyProtection="1">
      <alignment horizontal="left" vertical="center" wrapText="1" indent="1"/>
    </xf>
    <xf numFmtId="0" fontId="37" fillId="0" borderId="159" xfId="4" applyFont="1" applyBorder="1" applyAlignment="1" applyProtection="1">
      <alignment horizontal="left" vertical="center" wrapText="1" indent="1"/>
    </xf>
    <xf numFmtId="0" fontId="37" fillId="0" borderId="160" xfId="4" applyFont="1" applyBorder="1" applyAlignment="1" applyProtection="1">
      <alignment horizontal="left" vertical="center" wrapText="1" indent="1"/>
    </xf>
    <xf numFmtId="0" fontId="37" fillId="0" borderId="161" xfId="4" applyFont="1" applyBorder="1" applyAlignment="1" applyProtection="1">
      <alignment horizontal="left" vertical="center" wrapText="1" indent="1"/>
    </xf>
    <xf numFmtId="0" fontId="37" fillId="0" borderId="162" xfId="4" applyFont="1" applyBorder="1" applyAlignment="1" applyProtection="1">
      <alignment horizontal="left" vertical="center" wrapText="1" indent="1"/>
    </xf>
    <xf numFmtId="0" fontId="0" fillId="0" borderId="0" xfId="0" applyAlignment="1" applyProtection="1">
      <protection locked="0"/>
    </xf>
    <xf numFmtId="0" fontId="40" fillId="0" borderId="0" xfId="0" applyFont="1" applyFill="1" applyAlignment="1" applyProtection="1">
      <alignment horizontal="left" vertical="center" indent="1" shrinkToFit="1"/>
      <protection locked="0"/>
    </xf>
    <xf numFmtId="0" fontId="34" fillId="0" borderId="0" xfId="0" applyFont="1" applyAlignment="1" applyProtection="1">
      <alignment horizontal="left" vertical="center" indent="1" shrinkToFit="1"/>
      <protection locked="0"/>
    </xf>
    <xf numFmtId="0" fontId="0" fillId="0" borderId="0" xfId="0" applyAlignment="1" applyProtection="1">
      <alignment horizontal="left" vertical="center" indent="1" shrinkToFit="1"/>
    </xf>
    <xf numFmtId="0" fontId="0" fillId="0" borderId="29" xfId="0" applyBorder="1" applyAlignment="1" applyProtection="1">
      <alignment horizontal="left" vertical="center" indent="1" shrinkToFit="1"/>
    </xf>
    <xf numFmtId="0" fontId="34" fillId="0" borderId="0" xfId="4" applyFont="1" applyAlignment="1" applyProtection="1">
      <alignment horizontal="center" vertical="center" shrinkToFit="1"/>
    </xf>
    <xf numFmtId="0" fontId="0" fillId="0" borderId="29" xfId="0" applyBorder="1" applyAlignment="1" applyProtection="1">
      <alignment horizontal="center" vertical="center" shrinkToFit="1"/>
    </xf>
    <xf numFmtId="0" fontId="34" fillId="0" borderId="22" xfId="0" applyFont="1" applyFill="1"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22" xfId="0" applyBorder="1" applyAlignment="1" applyProtection="1">
      <alignment horizontal="left" vertical="center" indent="1" shrinkToFit="1"/>
    </xf>
    <xf numFmtId="0" fontId="40" fillId="0" borderId="42" xfId="4" applyNumberFormat="1" applyFont="1" applyFill="1" applyBorder="1" applyAlignment="1" applyProtection="1">
      <alignment horizontal="left" vertical="center" wrapText="1" indent="1"/>
      <protection locked="0"/>
    </xf>
    <xf numFmtId="0" fontId="40" fillId="0" borderId="43" xfId="4" applyFont="1" applyFill="1" applyBorder="1" applyAlignment="1" applyProtection="1">
      <alignment horizontal="left" vertical="center" wrapText="1" indent="1"/>
      <protection locked="0"/>
    </xf>
    <xf numFmtId="0" fontId="34" fillId="0" borderId="43" xfId="4" applyFont="1" applyBorder="1" applyAlignment="1" applyProtection="1">
      <alignment horizontal="left" vertical="center" wrapText="1" indent="1"/>
      <protection locked="0"/>
    </xf>
    <xf numFmtId="0" fontId="34" fillId="0" borderId="43" xfId="0" applyFont="1" applyBorder="1" applyAlignment="1" applyProtection="1">
      <alignment horizontal="left" vertical="center" wrapText="1" indent="1"/>
      <protection locked="0"/>
    </xf>
    <xf numFmtId="0" fontId="34" fillId="0" borderId="44" xfId="0" applyFont="1" applyBorder="1" applyAlignment="1" applyProtection="1">
      <alignment horizontal="left" vertical="center" wrapText="1" indent="1"/>
      <protection locked="0"/>
    </xf>
    <xf numFmtId="0" fontId="40" fillId="0" borderId="42" xfId="4" applyFont="1" applyFill="1" applyBorder="1" applyAlignment="1" applyProtection="1">
      <alignment horizontal="left" vertical="center" wrapText="1" indent="1"/>
      <protection locked="0"/>
    </xf>
    <xf numFmtId="0" fontId="88" fillId="0" borderId="22" xfId="0" applyFont="1" applyBorder="1" applyAlignment="1" applyProtection="1">
      <alignment horizontal="center" vertical="center"/>
    </xf>
    <xf numFmtId="0" fontId="88" fillId="0" borderId="23" xfId="0" applyFont="1" applyBorder="1" applyAlignment="1" applyProtection="1">
      <alignment horizontal="center" vertical="center"/>
    </xf>
    <xf numFmtId="0" fontId="88" fillId="0" borderId="28" xfId="0" applyFont="1" applyBorder="1" applyAlignment="1" applyProtection="1">
      <alignment horizontal="center" vertical="center"/>
    </xf>
    <xf numFmtId="0" fontId="88" fillId="0" borderId="29" xfId="0" applyFont="1" applyBorder="1" applyAlignment="1" applyProtection="1">
      <alignment horizontal="center" vertical="center"/>
    </xf>
    <xf numFmtId="0" fontId="88" fillId="0" borderId="30" xfId="0" applyFont="1" applyBorder="1" applyAlignment="1" applyProtection="1">
      <alignment horizontal="center" vertical="center"/>
    </xf>
    <xf numFmtId="0" fontId="34" fillId="0" borderId="247" xfId="0" applyFont="1" applyBorder="1" applyAlignment="1" applyProtection="1">
      <alignment vertical="center"/>
      <protection locked="0"/>
    </xf>
    <xf numFmtId="0" fontId="34" fillId="0" borderId="248" xfId="0" applyFont="1" applyBorder="1" applyAlignment="1" applyProtection="1">
      <alignment vertical="center"/>
      <protection locked="0"/>
    </xf>
    <xf numFmtId="0" fontId="34" fillId="0" borderId="249" xfId="0" applyFont="1" applyBorder="1" applyAlignment="1" applyProtection="1">
      <alignment vertical="center"/>
      <protection locked="0"/>
    </xf>
    <xf numFmtId="0" fontId="34" fillId="0" borderId="250" xfId="0" applyFont="1" applyBorder="1" applyAlignment="1" applyProtection="1">
      <alignment vertical="center"/>
      <protection locked="0"/>
    </xf>
    <xf numFmtId="0" fontId="34" fillId="0" borderId="251" xfId="0" applyFont="1" applyBorder="1" applyAlignment="1" applyProtection="1">
      <alignment vertical="center"/>
      <protection locked="0"/>
    </xf>
    <xf numFmtId="0" fontId="34" fillId="0" borderId="21" xfId="0" applyFont="1" applyBorder="1" applyAlignment="1" applyProtection="1">
      <alignment horizontal="left" vertical="center" indent="1"/>
      <protection locked="0"/>
    </xf>
    <xf numFmtId="0" fontId="34" fillId="0" borderId="22" xfId="0" applyFont="1" applyBorder="1" applyAlignment="1" applyProtection="1">
      <alignment horizontal="left" vertical="center" indent="1"/>
      <protection locked="0"/>
    </xf>
    <xf numFmtId="0" fontId="34" fillId="0" borderId="23" xfId="0" applyFont="1" applyBorder="1" applyAlignment="1" applyProtection="1">
      <alignment horizontal="left" vertical="center" indent="1"/>
      <protection locked="0"/>
    </xf>
    <xf numFmtId="0" fontId="34" fillId="0" borderId="28" xfId="0" applyFont="1" applyBorder="1" applyAlignment="1" applyProtection="1">
      <alignment horizontal="left" vertical="center" indent="1"/>
      <protection locked="0"/>
    </xf>
    <xf numFmtId="0" fontId="34" fillId="0" borderId="29" xfId="0" applyFont="1" applyBorder="1" applyAlignment="1" applyProtection="1">
      <alignment horizontal="left" vertical="center" indent="1"/>
      <protection locked="0"/>
    </xf>
    <xf numFmtId="0" fontId="34" fillId="0" borderId="30" xfId="0" applyFont="1" applyBorder="1" applyAlignment="1" applyProtection="1">
      <alignment horizontal="left" vertical="center" indent="1"/>
      <protection locked="0"/>
    </xf>
    <xf numFmtId="0" fontId="34" fillId="0" borderId="22" xfId="0" applyFont="1" applyBorder="1" applyAlignment="1" applyProtection="1">
      <alignment vertical="center"/>
      <protection locked="0"/>
    </xf>
    <xf numFmtId="0" fontId="34" fillId="0" borderId="23" xfId="0" applyFont="1" applyBorder="1" applyAlignment="1" applyProtection="1">
      <alignment vertical="center"/>
      <protection locked="0"/>
    </xf>
    <xf numFmtId="0" fontId="34" fillId="0" borderId="28" xfId="0" applyFont="1" applyBorder="1" applyAlignment="1" applyProtection="1">
      <alignment vertical="center"/>
      <protection locked="0"/>
    </xf>
    <xf numFmtId="0" fontId="34" fillId="0" borderId="29" xfId="0" applyFont="1" applyBorder="1" applyAlignment="1" applyProtection="1">
      <alignment vertical="center"/>
      <protection locked="0"/>
    </xf>
    <xf numFmtId="0" fontId="34" fillId="0" borderId="30" xfId="0" applyFont="1" applyBorder="1" applyAlignment="1" applyProtection="1">
      <alignment vertical="center"/>
      <protection locked="0"/>
    </xf>
    <xf numFmtId="0" fontId="36" fillId="0" borderId="155" xfId="4" applyFont="1" applyBorder="1" applyAlignment="1" applyProtection="1">
      <alignment horizontal="left" vertical="center" wrapText="1" indent="1"/>
    </xf>
    <xf numFmtId="0" fontId="36" fillId="0" borderId="156" xfId="4" applyFont="1" applyBorder="1" applyAlignment="1" applyProtection="1">
      <alignment horizontal="left" vertical="center" wrapText="1" indent="1"/>
    </xf>
    <xf numFmtId="0" fontId="36" fillId="0" borderId="157" xfId="4" applyFont="1" applyBorder="1" applyAlignment="1" applyProtection="1">
      <alignment horizontal="left" vertical="center" wrapText="1" indent="1"/>
    </xf>
    <xf numFmtId="0" fontId="36" fillId="0" borderId="158" xfId="4" applyFont="1" applyBorder="1" applyAlignment="1" applyProtection="1">
      <alignment horizontal="left" vertical="center" wrapText="1" indent="1"/>
    </xf>
    <xf numFmtId="0" fontId="36" fillId="0" borderId="0" xfId="4" applyFont="1" applyBorder="1" applyAlignment="1" applyProtection="1">
      <alignment horizontal="left" vertical="center" wrapText="1" indent="1"/>
    </xf>
    <xf numFmtId="0" fontId="36" fillId="0" borderId="159" xfId="4" applyFont="1" applyBorder="1" applyAlignment="1" applyProtection="1">
      <alignment horizontal="left" vertical="center" wrapText="1" indent="1"/>
    </xf>
    <xf numFmtId="0" fontId="36" fillId="0" borderId="160" xfId="4" applyFont="1" applyBorder="1" applyAlignment="1" applyProtection="1">
      <alignment horizontal="left" vertical="center" wrapText="1" indent="1"/>
    </xf>
    <xf numFmtId="0" fontId="36" fillId="0" borderId="161" xfId="4" applyFont="1" applyBorder="1" applyAlignment="1" applyProtection="1">
      <alignment horizontal="left" vertical="center" wrapText="1" indent="1"/>
    </xf>
    <xf numFmtId="0" fontId="36" fillId="0" borderId="162" xfId="4" applyFont="1" applyBorder="1" applyAlignment="1" applyProtection="1">
      <alignment horizontal="left" vertical="center" wrapText="1" indent="1"/>
    </xf>
    <xf numFmtId="0" fontId="34" fillId="0" borderId="246" xfId="0" applyFont="1" applyBorder="1" applyAlignment="1" applyProtection="1">
      <alignment horizontal="left" vertical="center" indent="1"/>
      <protection locked="0"/>
    </xf>
    <xf numFmtId="0" fontId="34" fillId="0" borderId="247" xfId="0" applyFont="1" applyBorder="1" applyAlignment="1" applyProtection="1">
      <alignment horizontal="left" vertical="center" indent="1"/>
      <protection locked="0"/>
    </xf>
    <xf numFmtId="0" fontId="34" fillId="0" borderId="248" xfId="0" applyFont="1" applyBorder="1" applyAlignment="1" applyProtection="1">
      <alignment horizontal="left" vertical="center" indent="1"/>
      <protection locked="0"/>
    </xf>
    <xf numFmtId="0" fontId="34" fillId="0" borderId="249" xfId="0" applyFont="1" applyBorder="1" applyAlignment="1" applyProtection="1">
      <alignment horizontal="left" vertical="center" indent="1"/>
      <protection locked="0"/>
    </xf>
    <xf numFmtId="0" fontId="34" fillId="0" borderId="250" xfId="0" applyFont="1" applyBorder="1" applyAlignment="1" applyProtection="1">
      <alignment horizontal="left" vertical="center" indent="1"/>
      <protection locked="0"/>
    </xf>
    <xf numFmtId="0" fontId="34" fillId="0" borderId="251" xfId="0" applyFont="1" applyBorder="1" applyAlignment="1" applyProtection="1">
      <alignment horizontal="left" vertical="center" indent="1"/>
      <protection locked="0"/>
    </xf>
    <xf numFmtId="0" fontId="34" fillId="0" borderId="22"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88" fillId="0" borderId="22" xfId="0" applyFont="1" applyBorder="1" applyAlignment="1" applyProtection="1">
      <alignment horizontal="left" vertical="center" indent="1"/>
    </xf>
    <xf numFmtId="0" fontId="36" fillId="0" borderId="21" xfId="0" applyFont="1" applyBorder="1" applyAlignment="1" applyProtection="1">
      <alignment horizontal="center" vertical="center"/>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29" xfId="0" applyFont="1" applyBorder="1" applyAlignment="1" applyProtection="1">
      <alignment horizontal="center" vertical="center"/>
    </xf>
    <xf numFmtId="0" fontId="36" fillId="0" borderId="30" xfId="0" applyFont="1" applyBorder="1" applyAlignment="1" applyProtection="1">
      <alignment horizontal="center" vertical="center"/>
    </xf>
    <xf numFmtId="0" fontId="40" fillId="0" borderId="25" xfId="4" applyFont="1" applyBorder="1" applyAlignment="1" applyProtection="1">
      <alignment horizontal="center" vertical="center" shrinkToFit="1"/>
    </xf>
    <xf numFmtId="0" fontId="34" fillId="0" borderId="26" xfId="0" applyFont="1" applyBorder="1" applyAlignment="1" applyProtection="1">
      <alignment horizontal="center" vertical="center" shrinkToFit="1"/>
    </xf>
    <xf numFmtId="0" fontId="40" fillId="0" borderId="21" xfId="4" applyNumberFormat="1" applyFont="1" applyFill="1" applyBorder="1" applyAlignment="1" applyProtection="1">
      <alignment horizontal="center" vertical="center"/>
    </xf>
    <xf numFmtId="0" fontId="40" fillId="0" borderId="246" xfId="4" applyFont="1" applyFill="1" applyBorder="1" applyAlignment="1" applyProtection="1">
      <alignment horizontal="center" vertical="center" shrinkToFit="1"/>
    </xf>
    <xf numFmtId="0" fontId="34" fillId="0" borderId="247" xfId="0" applyFont="1" applyBorder="1" applyAlignment="1" applyProtection="1">
      <alignment vertical="center"/>
    </xf>
    <xf numFmtId="0" fontId="34" fillId="0" borderId="248" xfId="0" applyFont="1" applyBorder="1" applyAlignment="1" applyProtection="1">
      <alignment vertical="center"/>
    </xf>
    <xf numFmtId="0" fontId="34" fillId="0" borderId="249" xfId="0" applyFont="1" applyBorder="1" applyAlignment="1" applyProtection="1">
      <alignment vertical="center"/>
    </xf>
    <xf numFmtId="0" fontId="34" fillId="0" borderId="250" xfId="0" applyFont="1" applyBorder="1" applyAlignment="1" applyProtection="1">
      <alignment vertical="center"/>
    </xf>
    <xf numFmtId="0" fontId="34" fillId="0" borderId="251" xfId="0" applyFont="1" applyBorder="1" applyAlignment="1" applyProtection="1">
      <alignment vertical="center"/>
    </xf>
    <xf numFmtId="0" fontId="34" fillId="0" borderId="21" xfId="0" applyFont="1" applyBorder="1" applyAlignment="1" applyProtection="1">
      <alignment horizontal="left" vertical="center" indent="1"/>
    </xf>
    <xf numFmtId="0" fontId="34" fillId="0" borderId="22" xfId="0" applyFont="1" applyBorder="1" applyAlignment="1" applyProtection="1">
      <alignment horizontal="left" vertical="center" indent="1"/>
    </xf>
    <xf numFmtId="0" fontId="34" fillId="0" borderId="23" xfId="0" applyFont="1" applyBorder="1" applyAlignment="1" applyProtection="1">
      <alignment horizontal="left" vertical="center" indent="1"/>
    </xf>
    <xf numFmtId="0" fontId="34" fillId="0" borderId="28" xfId="0" applyFont="1" applyBorder="1" applyAlignment="1" applyProtection="1">
      <alignment horizontal="left" vertical="center" indent="1"/>
    </xf>
    <xf numFmtId="0" fontId="34" fillId="0" borderId="29" xfId="0" applyFont="1" applyBorder="1" applyAlignment="1" applyProtection="1">
      <alignment horizontal="left" vertical="center" indent="1"/>
    </xf>
    <xf numFmtId="0" fontId="34" fillId="0" borderId="30" xfId="0" applyFont="1" applyBorder="1" applyAlignment="1" applyProtection="1">
      <alignment horizontal="left" vertical="center" indent="1"/>
    </xf>
    <xf numFmtId="0" fontId="34" fillId="0" borderId="246" xfId="0" applyFont="1" applyBorder="1" applyAlignment="1" applyProtection="1">
      <alignment horizontal="left" vertical="center" indent="1"/>
    </xf>
    <xf numFmtId="0" fontId="34" fillId="0" borderId="247" xfId="0" applyFont="1" applyBorder="1" applyAlignment="1" applyProtection="1">
      <alignment horizontal="left" vertical="center" indent="1"/>
    </xf>
    <xf numFmtId="0" fontId="34" fillId="0" borderId="248" xfId="0" applyFont="1" applyBorder="1" applyAlignment="1" applyProtection="1">
      <alignment horizontal="left" vertical="center" indent="1"/>
    </xf>
    <xf numFmtId="0" fontId="34" fillId="0" borderId="249" xfId="0" applyFont="1" applyBorder="1" applyAlignment="1" applyProtection="1">
      <alignment horizontal="left" vertical="center" indent="1"/>
    </xf>
    <xf numFmtId="0" fontId="34" fillId="0" borderId="250" xfId="0" applyFont="1" applyBorder="1" applyAlignment="1" applyProtection="1">
      <alignment horizontal="left" vertical="center" indent="1"/>
    </xf>
    <xf numFmtId="0" fontId="34" fillId="0" borderId="251" xfId="0" applyFont="1" applyBorder="1" applyAlignment="1" applyProtection="1">
      <alignment horizontal="left" vertical="center" indent="1"/>
    </xf>
    <xf numFmtId="0" fontId="100" fillId="0" borderId="22" xfId="0" applyFont="1" applyBorder="1" applyAlignment="1" applyProtection="1">
      <alignment horizontal="center" vertical="center"/>
      <protection locked="0"/>
    </xf>
    <xf numFmtId="0" fontId="105" fillId="0" borderId="22" xfId="0" applyFont="1" applyBorder="1" applyAlignment="1" applyProtection="1">
      <alignment horizontal="center" vertical="center"/>
      <protection locked="0"/>
    </xf>
    <xf numFmtId="0" fontId="107" fillId="0" borderId="0" xfId="0" applyFont="1" applyBorder="1" applyAlignment="1" applyProtection="1">
      <alignment horizontal="center" vertical="center" shrinkToFit="1"/>
      <protection locked="0"/>
    </xf>
    <xf numFmtId="0" fontId="94" fillId="0" borderId="0" xfId="0" applyFont="1" applyAlignment="1" applyProtection="1">
      <alignment vertical="center"/>
      <protection locked="0"/>
    </xf>
    <xf numFmtId="0" fontId="103" fillId="0" borderId="14" xfId="0" applyFont="1" applyBorder="1" applyAlignment="1">
      <alignment horizontal="center" vertical="center"/>
    </xf>
    <xf numFmtId="0" fontId="49" fillId="0" borderId="14" xfId="0" applyFont="1" applyBorder="1" applyAlignment="1">
      <alignment horizontal="center" vertical="center"/>
    </xf>
    <xf numFmtId="0" fontId="49" fillId="0" borderId="17" xfId="0" applyFont="1" applyBorder="1" applyAlignment="1">
      <alignment horizontal="center" vertical="center"/>
    </xf>
    <xf numFmtId="0" fontId="103" fillId="0" borderId="14" xfId="0" applyFont="1" applyBorder="1" applyAlignment="1" applyProtection="1">
      <alignment horizontal="center" vertical="center" shrinkToFit="1"/>
    </xf>
    <xf numFmtId="0" fontId="49" fillId="0" borderId="14" xfId="0" applyFont="1" applyBorder="1" applyAlignment="1" applyProtection="1">
      <alignment horizontal="center" vertical="center" shrinkToFit="1"/>
    </xf>
    <xf numFmtId="0" fontId="49" fillId="0" borderId="17" xfId="0" applyFont="1" applyBorder="1" applyAlignment="1" applyProtection="1">
      <alignment horizontal="center" vertical="center" shrinkToFit="1"/>
    </xf>
    <xf numFmtId="0" fontId="103" fillId="0" borderId="0" xfId="0" applyFont="1" applyAlignment="1">
      <alignment horizontal="center" vertical="center" wrapText="1"/>
    </xf>
    <xf numFmtId="0" fontId="49" fillId="0" borderId="0" xfId="0" applyFont="1" applyAlignment="1">
      <alignment horizontal="center" vertical="center" wrapText="1"/>
    </xf>
    <xf numFmtId="0" fontId="100" fillId="0" borderId="29" xfId="0" applyFont="1" applyBorder="1" applyAlignment="1" applyProtection="1">
      <alignment vertical="center"/>
    </xf>
    <xf numFmtId="0" fontId="0" fillId="0" borderId="29" xfId="0" applyBorder="1" applyAlignment="1" applyProtection="1">
      <alignment vertical="center"/>
    </xf>
    <xf numFmtId="0" fontId="104" fillId="0" borderId="0" xfId="0" applyFont="1" applyAlignment="1">
      <alignment horizontal="left" vertical="center" wrapText="1" indent="1"/>
    </xf>
    <xf numFmtId="0" fontId="105" fillId="0" borderId="0" xfId="0" applyFont="1" applyAlignment="1">
      <alignment horizontal="left" vertical="center" wrapText="1" indent="1"/>
    </xf>
    <xf numFmtId="0" fontId="103" fillId="0" borderId="0" xfId="0" applyFont="1" applyAlignment="1">
      <alignment horizontal="center" vertical="center"/>
    </xf>
    <xf numFmtId="0" fontId="49" fillId="0" borderId="0" xfId="0" applyFont="1" applyAlignment="1">
      <alignment horizontal="center" vertical="center"/>
    </xf>
    <xf numFmtId="0" fontId="100" fillId="0" borderId="43" xfId="0" applyFont="1" applyBorder="1" applyAlignment="1" applyProtection="1">
      <alignment horizontal="left" vertical="center"/>
    </xf>
    <xf numFmtId="0" fontId="0" fillId="0" borderId="43" xfId="0" applyBorder="1" applyAlignment="1" applyProtection="1">
      <alignment horizontal="left" vertical="center"/>
    </xf>
    <xf numFmtId="178" fontId="100"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100" fillId="0" borderId="29" xfId="0" applyFont="1" applyBorder="1" applyAlignment="1" applyProtection="1">
      <alignment horizontal="center" vertical="center"/>
      <protection locked="0"/>
    </xf>
    <xf numFmtId="0" fontId="105" fillId="0" borderId="29" xfId="0" applyFont="1" applyBorder="1" applyAlignment="1" applyProtection="1">
      <alignment horizontal="center" vertical="center"/>
      <protection locked="0"/>
    </xf>
    <xf numFmtId="0" fontId="106" fillId="0" borderId="0" xfId="0" applyFont="1" applyAlignment="1" applyProtection="1">
      <alignment horizontal="center" vertical="center" shrinkToFit="1"/>
      <protection locked="0"/>
    </xf>
    <xf numFmtId="0" fontId="94" fillId="0" borderId="0" xfId="0" applyFont="1" applyAlignment="1" applyProtection="1">
      <alignment horizontal="center" vertical="center" shrinkToFit="1"/>
      <protection locked="0"/>
    </xf>
    <xf numFmtId="0" fontId="103" fillId="0" borderId="0" xfId="0" applyFont="1" applyAlignment="1">
      <alignment horizontal="distributed" vertical="center"/>
    </xf>
    <xf numFmtId="0" fontId="49" fillId="0" borderId="0" xfId="0" applyFont="1" applyAlignment="1">
      <alignment horizontal="distributed" vertical="center"/>
    </xf>
    <xf numFmtId="0" fontId="107" fillId="0" borderId="29" xfId="0" applyFont="1" applyBorder="1" applyAlignment="1" applyProtection="1">
      <alignment horizontal="center" vertical="center" shrinkToFit="1"/>
      <protection locked="0"/>
    </xf>
    <xf numFmtId="0" fontId="94" fillId="0" borderId="29" xfId="0" applyFont="1" applyBorder="1" applyAlignment="1" applyProtection="1">
      <alignment vertical="center"/>
      <protection locked="0"/>
    </xf>
    <xf numFmtId="178" fontId="100" fillId="0" borderId="0" xfId="0" applyNumberFormat="1" applyFont="1" applyAlignment="1" applyProtection="1">
      <alignment horizontal="distributed" vertical="center" justifyLastLine="1"/>
      <protection locked="0"/>
    </xf>
    <xf numFmtId="0" fontId="100" fillId="0" borderId="0" xfId="0" applyFont="1" applyAlignment="1" applyProtection="1">
      <alignment horizontal="distributed" vertical="center"/>
      <protection locked="0"/>
    </xf>
    <xf numFmtId="0" fontId="100" fillId="0" borderId="56" xfId="0" applyFont="1" applyBorder="1" applyAlignment="1">
      <alignment horizontal="center" vertical="center" wrapText="1"/>
    </xf>
    <xf numFmtId="0" fontId="105" fillId="0" borderId="56" xfId="0" applyFont="1" applyBorder="1" applyAlignment="1">
      <alignment horizontal="center" vertical="center" wrapText="1"/>
    </xf>
    <xf numFmtId="0" fontId="105" fillId="0" borderId="8" xfId="0" applyFont="1" applyBorder="1" applyAlignment="1">
      <alignment horizontal="center" vertical="center" wrapText="1"/>
    </xf>
    <xf numFmtId="0" fontId="100" fillId="0" borderId="56" xfId="0" applyFont="1" applyBorder="1" applyAlignment="1">
      <alignment horizontal="center" vertical="center"/>
    </xf>
    <xf numFmtId="0" fontId="0" fillId="0" borderId="56" xfId="0" applyBorder="1" applyAlignment="1">
      <alignment horizontal="center" vertical="center"/>
    </xf>
    <xf numFmtId="0" fontId="0" fillId="0" borderId="8" xfId="0" applyBorder="1" applyAlignment="1">
      <alignment horizontal="center" vertical="center"/>
    </xf>
    <xf numFmtId="0" fontId="105" fillId="0" borderId="56" xfId="0" applyFont="1" applyBorder="1" applyAlignment="1">
      <alignment horizontal="center" vertical="center"/>
    </xf>
    <xf numFmtId="0" fontId="105" fillId="0" borderId="53" xfId="0" applyFont="1" applyBorder="1" applyAlignment="1">
      <alignment horizontal="center" vertical="center"/>
    </xf>
    <xf numFmtId="0" fontId="105" fillId="0" borderId="8" xfId="0" applyFont="1" applyBorder="1" applyAlignment="1">
      <alignment horizontal="center" vertical="center"/>
    </xf>
    <xf numFmtId="0" fontId="105" fillId="0" borderId="74" xfId="0" applyFont="1" applyBorder="1" applyAlignment="1">
      <alignment horizontal="center" vertical="center"/>
    </xf>
    <xf numFmtId="0" fontId="100" fillId="0" borderId="8" xfId="0" applyFont="1" applyBorder="1" applyAlignment="1">
      <alignment horizontal="center" vertical="center" shrinkToFit="1"/>
    </xf>
    <xf numFmtId="0" fontId="105" fillId="0" borderId="8" xfId="0" applyFont="1" applyBorder="1" applyAlignment="1">
      <alignment horizontal="center" vertical="center" shrinkToFit="1"/>
    </xf>
    <xf numFmtId="0" fontId="105" fillId="0" borderId="8" xfId="0" applyFont="1" applyBorder="1" applyAlignment="1">
      <alignment vertical="center"/>
    </xf>
    <xf numFmtId="0" fontId="100" fillId="0" borderId="8" xfId="0" applyFont="1" applyBorder="1" applyAlignment="1">
      <alignment horizontal="center" vertical="center"/>
    </xf>
    <xf numFmtId="0" fontId="105" fillId="0" borderId="57" xfId="0" applyFont="1" applyBorder="1" applyAlignment="1">
      <alignment horizontal="center" vertical="center"/>
    </xf>
    <xf numFmtId="0" fontId="100" fillId="0" borderId="8" xfId="0" applyFont="1" applyBorder="1" applyAlignment="1">
      <alignment horizontal="center" vertical="center" wrapText="1"/>
    </xf>
    <xf numFmtId="0" fontId="105" fillId="0" borderId="57" xfId="0" applyFont="1" applyBorder="1" applyAlignment="1">
      <alignment horizontal="center" vertical="center" wrapText="1"/>
    </xf>
    <xf numFmtId="0" fontId="100" fillId="0" borderId="56" xfId="0" applyFont="1" applyBorder="1" applyAlignment="1">
      <alignment horizontal="center" vertical="center" shrinkToFit="1"/>
    </xf>
    <xf numFmtId="0" fontId="105" fillId="0" borderId="56" xfId="0" applyFont="1" applyBorder="1" applyAlignment="1">
      <alignment horizontal="center" vertical="center" shrinkToFit="1"/>
    </xf>
    <xf numFmtId="0" fontId="105" fillId="0" borderId="56" xfId="0" applyFont="1" applyBorder="1" applyAlignment="1">
      <alignment vertical="center"/>
    </xf>
    <xf numFmtId="0" fontId="105" fillId="0" borderId="74" xfId="0" applyFont="1" applyBorder="1" applyAlignment="1">
      <alignment horizontal="center" vertical="center" wrapText="1"/>
    </xf>
    <xf numFmtId="0" fontId="105" fillId="0" borderId="55" xfId="0" applyFont="1" applyBorder="1" applyAlignment="1">
      <alignment horizontal="center" vertical="center" wrapText="1"/>
    </xf>
    <xf numFmtId="0" fontId="100" fillId="0" borderId="57" xfId="0" applyFont="1" applyBorder="1" applyAlignment="1">
      <alignment horizontal="center" vertical="center" shrinkToFit="1"/>
    </xf>
    <xf numFmtId="0" fontId="105" fillId="0" borderId="57" xfId="0" applyFont="1" applyBorder="1" applyAlignment="1">
      <alignment horizontal="center" vertical="center" shrinkToFit="1"/>
    </xf>
    <xf numFmtId="0" fontId="105" fillId="0" borderId="57" xfId="0" applyFont="1" applyBorder="1" applyAlignment="1">
      <alignment vertical="center"/>
    </xf>
    <xf numFmtId="0" fontId="100" fillId="0" borderId="52" xfId="0" applyFont="1" applyBorder="1" applyAlignment="1" applyProtection="1">
      <alignment horizontal="center" vertical="center"/>
      <protection locked="0"/>
    </xf>
    <xf numFmtId="0" fontId="100" fillId="0" borderId="56" xfId="0" applyFont="1" applyBorder="1" applyAlignment="1" applyProtection="1">
      <alignment horizontal="center" vertical="center"/>
      <protection locked="0"/>
    </xf>
    <xf numFmtId="0" fontId="100" fillId="0" borderId="73" xfId="0" applyFont="1" applyBorder="1" applyAlignment="1" applyProtection="1">
      <alignment horizontal="center" vertical="center"/>
      <protection locked="0"/>
    </xf>
    <xf numFmtId="0" fontId="100" fillId="0" borderId="8" xfId="0" applyFont="1" applyBorder="1" applyAlignment="1" applyProtection="1">
      <alignment horizontal="center" vertical="center"/>
      <protection locked="0"/>
    </xf>
    <xf numFmtId="0" fontId="100" fillId="0" borderId="54" xfId="0" applyFont="1" applyBorder="1" applyAlignment="1" applyProtection="1">
      <alignment horizontal="center" vertical="center"/>
      <protection locked="0"/>
    </xf>
    <xf numFmtId="0" fontId="100" fillId="0" borderId="57" xfId="0" applyFont="1" applyBorder="1" applyAlignment="1" applyProtection="1">
      <alignment horizontal="center" vertical="center"/>
      <protection locked="0"/>
    </xf>
    <xf numFmtId="0" fontId="100" fillId="0" borderId="56" xfId="0" applyFont="1" applyBorder="1" applyAlignment="1" applyProtection="1">
      <alignment horizontal="center" vertical="center" shrinkToFit="1"/>
      <protection locked="0" hidden="1"/>
    </xf>
    <xf numFmtId="0" fontId="100" fillId="0" borderId="8" xfId="0" applyFont="1" applyBorder="1" applyAlignment="1" applyProtection="1">
      <alignment horizontal="center" vertical="center" shrinkToFit="1"/>
      <protection locked="0" hidden="1"/>
    </xf>
    <xf numFmtId="0" fontId="100" fillId="0" borderId="56" xfId="0" applyFont="1" applyBorder="1" applyAlignment="1" applyProtection="1">
      <alignment horizontal="center" vertical="center"/>
      <protection locked="0" hidden="1"/>
    </xf>
    <xf numFmtId="0" fontId="105" fillId="0" borderId="56" xfId="0" applyFont="1" applyBorder="1" applyAlignment="1" applyProtection="1">
      <alignment horizontal="center" vertical="center"/>
      <protection locked="0" hidden="1"/>
    </xf>
    <xf numFmtId="0" fontId="105" fillId="0" borderId="8" xfId="0" applyFont="1" applyBorder="1" applyAlignment="1" applyProtection="1">
      <alignment horizontal="center" vertical="center"/>
      <protection locked="0" hidden="1"/>
    </xf>
    <xf numFmtId="0" fontId="105" fillId="0" borderId="57" xfId="0" applyFont="1" applyBorder="1" applyAlignment="1" applyProtection="1">
      <alignment vertical="center"/>
      <protection locked="0" hidden="1"/>
    </xf>
    <xf numFmtId="0" fontId="104" fillId="0" borderId="132" xfId="0" applyFont="1" applyBorder="1" applyAlignment="1" applyProtection="1">
      <alignment horizontal="center" vertical="center" shrinkToFit="1"/>
      <protection locked="0" hidden="1"/>
    </xf>
    <xf numFmtId="0" fontId="104" fillId="0" borderId="38" xfId="0" applyFont="1" applyBorder="1" applyAlignment="1" applyProtection="1">
      <alignment horizontal="center" vertical="center" shrinkToFit="1"/>
      <protection locked="0" hidden="1"/>
    </xf>
    <xf numFmtId="0" fontId="104" fillId="0" borderId="22" xfId="0" applyFont="1" applyBorder="1" applyAlignment="1" applyProtection="1">
      <alignment horizontal="center" vertical="center" shrinkToFit="1"/>
      <protection locked="0" hidden="1"/>
    </xf>
    <xf numFmtId="0" fontId="0" fillId="0" borderId="0" xfId="0" applyAlignment="1" applyProtection="1">
      <alignment horizontal="center" vertical="center" shrinkToFit="1"/>
      <protection locked="0" hidden="1"/>
    </xf>
    <xf numFmtId="0" fontId="104" fillId="0" borderId="0" xfId="0" applyFont="1" applyBorder="1" applyAlignment="1" applyProtection="1">
      <alignment horizontal="center" vertical="center" shrinkToFit="1"/>
      <protection locked="0" hidden="1"/>
    </xf>
    <xf numFmtId="0" fontId="104" fillId="0" borderId="133" xfId="0" applyFont="1" applyBorder="1" applyAlignment="1" applyProtection="1">
      <alignment horizontal="center" vertical="center" shrinkToFit="1"/>
      <protection locked="0" hidden="1"/>
    </xf>
    <xf numFmtId="0" fontId="104" fillId="0" borderId="39" xfId="0" applyFont="1" applyBorder="1" applyAlignment="1" applyProtection="1">
      <alignment horizontal="center" vertical="center" shrinkToFit="1"/>
      <protection locked="0" hidden="1"/>
    </xf>
    <xf numFmtId="0" fontId="100" fillId="0" borderId="52" xfId="0" applyFont="1" applyBorder="1" applyAlignment="1">
      <alignment horizontal="center" vertical="center" textRotation="255"/>
    </xf>
    <xf numFmtId="0" fontId="100" fillId="0" borderId="56" xfId="0" applyFont="1" applyBorder="1" applyAlignment="1">
      <alignment horizontal="center" vertical="center" textRotation="255"/>
    </xf>
    <xf numFmtId="0" fontId="100" fillId="0" borderId="73" xfId="0" applyFont="1" applyBorder="1" applyAlignment="1">
      <alignment horizontal="center" vertical="center" textRotation="255"/>
    </xf>
    <xf numFmtId="0" fontId="100" fillId="0" borderId="8" xfId="0" applyFont="1" applyBorder="1" applyAlignment="1">
      <alignment horizontal="center" vertical="center" textRotation="255"/>
    </xf>
    <xf numFmtId="0" fontId="100" fillId="0" borderId="54" xfId="0" applyFont="1" applyBorder="1" applyAlignment="1">
      <alignment horizontal="center" vertical="center" textRotation="255"/>
    </xf>
    <xf numFmtId="0" fontId="100" fillId="0" borderId="57" xfId="0" applyFont="1" applyBorder="1" applyAlignment="1">
      <alignment horizontal="center" vertical="center" textRotation="255"/>
    </xf>
    <xf numFmtId="178" fontId="100" fillId="0" borderId="56" xfId="0" applyNumberFormat="1" applyFont="1" applyBorder="1" applyAlignment="1" applyProtection="1">
      <alignment horizontal="center" vertical="center"/>
      <protection locked="0" hidden="1"/>
    </xf>
    <xf numFmtId="178" fontId="105" fillId="0" borderId="56" xfId="0" applyNumberFormat="1" applyFont="1" applyBorder="1" applyAlignment="1" applyProtection="1">
      <alignment horizontal="center" vertical="center"/>
      <protection locked="0" hidden="1"/>
    </xf>
    <xf numFmtId="178" fontId="105" fillId="0" borderId="8" xfId="0" applyNumberFormat="1" applyFont="1" applyBorder="1" applyAlignment="1" applyProtection="1">
      <alignment horizontal="center" vertical="center"/>
      <protection locked="0" hidden="1"/>
    </xf>
    <xf numFmtId="0" fontId="105" fillId="0" borderId="8" xfId="0" applyFont="1" applyBorder="1" applyAlignment="1" applyProtection="1">
      <alignment vertical="center"/>
      <protection locked="0" hidden="1"/>
    </xf>
    <xf numFmtId="0" fontId="105" fillId="0" borderId="56" xfId="0" applyFont="1" applyBorder="1" applyAlignment="1" applyProtection="1">
      <alignment horizontal="center" vertical="center" shrinkToFit="1"/>
      <protection locked="0" hidden="1"/>
    </xf>
    <xf numFmtId="0" fontId="105" fillId="0" borderId="8" xfId="0" applyFont="1" applyBorder="1" applyAlignment="1" applyProtection="1">
      <alignment horizontal="center" vertical="center" shrinkToFit="1"/>
      <protection locked="0" hidden="1"/>
    </xf>
    <xf numFmtId="210" fontId="100" fillId="0" borderId="56" xfId="0" applyNumberFormat="1" applyFont="1" applyBorder="1" applyAlignment="1" applyProtection="1">
      <alignment horizontal="center" vertical="center"/>
      <protection locked="0" hidden="1"/>
    </xf>
    <xf numFmtId="210" fontId="105" fillId="0" borderId="56" xfId="0" applyNumberFormat="1" applyFont="1" applyBorder="1" applyAlignment="1" applyProtection="1">
      <alignment horizontal="center" vertical="center"/>
      <protection locked="0" hidden="1"/>
    </xf>
    <xf numFmtId="210" fontId="105" fillId="0" borderId="8" xfId="0" applyNumberFormat="1" applyFont="1" applyBorder="1" applyAlignment="1" applyProtection="1">
      <alignment horizontal="center" vertical="center"/>
      <protection locked="0" hidden="1"/>
    </xf>
    <xf numFmtId="0" fontId="100" fillId="0" borderId="22" xfId="0" applyFont="1" applyBorder="1" applyAlignment="1" applyProtection="1">
      <alignment horizontal="center" vertical="center"/>
      <protection locked="0" hidden="1"/>
    </xf>
    <xf numFmtId="0" fontId="73" fillId="0" borderId="22" xfId="0" applyFont="1" applyBorder="1" applyAlignment="1" applyProtection="1">
      <alignment vertical="center"/>
      <protection locked="0" hidden="1"/>
    </xf>
    <xf numFmtId="0" fontId="73" fillId="0" borderId="0" xfId="0" applyFont="1" applyAlignment="1" applyProtection="1">
      <alignment vertical="center"/>
      <protection locked="0" hidden="1"/>
    </xf>
    <xf numFmtId="0" fontId="73" fillId="0" borderId="34" xfId="0" applyFont="1" applyBorder="1" applyAlignment="1" applyProtection="1">
      <alignment vertical="center"/>
      <protection locked="0" hidden="1"/>
    </xf>
    <xf numFmtId="0" fontId="103" fillId="0" borderId="56" xfId="0" applyFont="1" applyBorder="1" applyAlignment="1" applyProtection="1">
      <alignment horizontal="center" vertical="center" shrinkToFit="1"/>
      <protection locked="0" hidden="1"/>
    </xf>
    <xf numFmtId="0" fontId="103" fillId="0" borderId="8" xfId="0" applyFont="1" applyBorder="1" applyAlignment="1" applyProtection="1">
      <alignment horizontal="center" vertical="center" shrinkToFit="1"/>
      <protection locked="0" hidden="1"/>
    </xf>
    <xf numFmtId="178" fontId="100" fillId="0" borderId="56" xfId="0" applyNumberFormat="1" applyFont="1" applyBorder="1" applyAlignment="1" applyProtection="1">
      <alignment horizontal="center" vertical="center"/>
      <protection locked="0"/>
    </xf>
    <xf numFmtId="178" fontId="105" fillId="0" borderId="56" xfId="0" applyNumberFormat="1" applyFont="1" applyBorder="1" applyAlignment="1" applyProtection="1">
      <alignment horizontal="center" vertical="center"/>
      <protection locked="0"/>
    </xf>
    <xf numFmtId="178" fontId="105" fillId="0" borderId="53" xfId="0" applyNumberFormat="1" applyFont="1" applyBorder="1" applyAlignment="1" applyProtection="1">
      <alignment horizontal="center" vertical="center"/>
      <protection locked="0"/>
    </xf>
    <xf numFmtId="178" fontId="105" fillId="0" borderId="8" xfId="0" applyNumberFormat="1" applyFont="1" applyBorder="1" applyAlignment="1" applyProtection="1">
      <alignment horizontal="center" vertical="center"/>
      <protection locked="0"/>
    </xf>
    <xf numFmtId="178" fontId="105" fillId="0" borderId="74" xfId="0" applyNumberFormat="1" applyFont="1" applyBorder="1" applyAlignment="1" applyProtection="1">
      <alignment horizontal="center" vertical="center"/>
      <protection locked="0"/>
    </xf>
    <xf numFmtId="178" fontId="100" fillId="0" borderId="8" xfId="0" applyNumberFormat="1" applyFont="1" applyBorder="1" applyAlignment="1" applyProtection="1">
      <alignment horizontal="center" vertical="center" shrinkToFit="1"/>
      <protection locked="0"/>
    </xf>
    <xf numFmtId="178" fontId="105" fillId="0" borderId="8" xfId="0" applyNumberFormat="1" applyFont="1" applyBorder="1" applyAlignment="1" applyProtection="1">
      <alignment horizontal="center" vertical="center" shrinkToFit="1"/>
      <protection locked="0"/>
    </xf>
    <xf numFmtId="178" fontId="105" fillId="0" borderId="74" xfId="0" applyNumberFormat="1" applyFont="1" applyBorder="1" applyAlignment="1" applyProtection="1">
      <alignment horizontal="center" vertical="center" shrinkToFit="1"/>
      <protection locked="0"/>
    </xf>
    <xf numFmtId="178" fontId="105" fillId="0" borderId="57" xfId="0" applyNumberFormat="1" applyFont="1" applyBorder="1" applyAlignment="1" applyProtection="1">
      <alignment horizontal="center" vertical="center" shrinkToFit="1"/>
      <protection locked="0"/>
    </xf>
    <xf numFmtId="178" fontId="105" fillId="0" borderId="55" xfId="0" applyNumberFormat="1" applyFont="1" applyBorder="1" applyAlignment="1" applyProtection="1">
      <alignment horizontal="center" vertical="center" shrinkToFit="1"/>
      <protection locked="0"/>
    </xf>
    <xf numFmtId="0" fontId="100" fillId="0" borderId="57" xfId="0" applyFont="1" applyBorder="1" applyAlignment="1" applyProtection="1">
      <alignment horizontal="center" vertical="center" shrinkToFit="1"/>
      <protection locked="0" hidden="1"/>
    </xf>
    <xf numFmtId="0" fontId="104" fillId="0" borderId="147" xfId="0" applyFont="1" applyBorder="1" applyAlignment="1" applyProtection="1">
      <alignment horizontal="center" vertical="center" shrinkToFit="1"/>
      <protection locked="0" hidden="1"/>
    </xf>
    <xf numFmtId="0" fontId="0" fillId="0" borderId="29" xfId="0" applyBorder="1" applyAlignment="1" applyProtection="1">
      <alignment horizontal="center" vertical="center" shrinkToFit="1"/>
      <protection locked="0" hidden="1"/>
    </xf>
    <xf numFmtId="0" fontId="104" fillId="0" borderId="29" xfId="0" applyFont="1" applyBorder="1" applyAlignment="1" applyProtection="1">
      <alignment horizontal="center" vertical="center" shrinkToFit="1"/>
      <protection locked="0" hidden="1"/>
    </xf>
    <xf numFmtId="0" fontId="104" fillId="0" borderId="142" xfId="0" applyFont="1" applyBorder="1" applyAlignment="1" applyProtection="1">
      <alignment horizontal="center" vertical="center" shrinkToFit="1"/>
      <protection locked="0" hidden="1"/>
    </xf>
    <xf numFmtId="0" fontId="105" fillId="0" borderId="57" xfId="0" applyFont="1" applyBorder="1" applyAlignment="1" applyProtection="1">
      <alignment horizontal="center" vertical="center" shrinkToFit="1"/>
      <protection locked="0" hidden="1"/>
    </xf>
    <xf numFmtId="210" fontId="100" fillId="0" borderId="8" xfId="0" applyNumberFormat="1" applyFont="1" applyBorder="1" applyAlignment="1" applyProtection="1">
      <alignment horizontal="center" vertical="center"/>
      <protection locked="0" hidden="1"/>
    </xf>
    <xf numFmtId="210" fontId="105" fillId="0" borderId="57" xfId="0" applyNumberFormat="1" applyFont="1" applyBorder="1" applyAlignment="1" applyProtection="1">
      <alignment horizontal="center" vertical="center"/>
      <protection locked="0" hidden="1"/>
    </xf>
    <xf numFmtId="0" fontId="103" fillId="0" borderId="57" xfId="0" applyFont="1" applyBorder="1" applyAlignment="1" applyProtection="1">
      <alignment horizontal="center" vertical="center" shrinkToFit="1"/>
      <protection locked="0" hidden="1"/>
    </xf>
    <xf numFmtId="211" fontId="100" fillId="0" borderId="8" xfId="0" applyNumberFormat="1" applyFont="1" applyBorder="1" applyAlignment="1" applyProtection="1">
      <alignment horizontal="center" vertical="center"/>
      <protection hidden="1"/>
    </xf>
    <xf numFmtId="211" fontId="105" fillId="0" borderId="8" xfId="0" applyNumberFormat="1" applyFont="1" applyBorder="1" applyAlignment="1" applyProtection="1">
      <alignment horizontal="center" vertical="center"/>
      <protection hidden="1"/>
    </xf>
    <xf numFmtId="211" fontId="105" fillId="0" borderId="57" xfId="0" applyNumberFormat="1" applyFont="1" applyBorder="1" applyAlignment="1" applyProtection="1">
      <alignment horizontal="center" vertical="center"/>
      <protection hidden="1"/>
    </xf>
    <xf numFmtId="0" fontId="100" fillId="0" borderId="36" xfId="0" applyFont="1" applyBorder="1" applyAlignment="1" applyProtection="1">
      <alignment horizontal="center" vertical="center"/>
      <protection locked="0" hidden="1"/>
    </xf>
    <xf numFmtId="0" fontId="73" fillId="0" borderId="36" xfId="0" applyFont="1" applyBorder="1" applyAlignment="1" applyProtection="1">
      <alignment horizontal="center" vertical="center"/>
      <protection locked="0" hidden="1"/>
    </xf>
    <xf numFmtId="0" fontId="73" fillId="0" borderId="0" xfId="0" applyFont="1" applyAlignment="1" applyProtection="1">
      <alignment horizontal="center" vertical="center"/>
      <protection locked="0" hidden="1"/>
    </xf>
    <xf numFmtId="0" fontId="73" fillId="0" borderId="29" xfId="0" applyFont="1" applyBorder="1" applyAlignment="1" applyProtection="1">
      <alignment horizontal="center" vertical="center"/>
      <protection locked="0" hidden="1"/>
    </xf>
    <xf numFmtId="0" fontId="100" fillId="0" borderId="52" xfId="0" applyFont="1" applyBorder="1" applyAlignment="1">
      <alignment horizontal="center" vertical="center"/>
    </xf>
    <xf numFmtId="0" fontId="100" fillId="0" borderId="73" xfId="0" applyFont="1" applyBorder="1" applyAlignment="1">
      <alignment horizontal="center" vertical="center"/>
    </xf>
    <xf numFmtId="0" fontId="100" fillId="0" borderId="54" xfId="0" applyFont="1" applyBorder="1" applyAlignment="1">
      <alignment horizontal="center" vertical="center"/>
    </xf>
    <xf numFmtId="0" fontId="100" fillId="0" borderId="57" xfId="0" applyFont="1" applyBorder="1" applyAlignment="1">
      <alignment horizontal="center" vertical="center"/>
    </xf>
    <xf numFmtId="0" fontId="104"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center" wrapText="1"/>
    </xf>
    <xf numFmtId="0" fontId="104" fillId="0" borderId="0" xfId="0" applyFont="1" applyAlignment="1">
      <alignment vertical="center" wrapText="1"/>
    </xf>
    <xf numFmtId="0" fontId="104" fillId="0" borderId="0" xfId="0" applyFont="1" applyAlignment="1">
      <alignment vertical="top" wrapText="1"/>
    </xf>
    <xf numFmtId="0" fontId="0" fillId="0" borderId="0" xfId="0" applyAlignment="1">
      <alignment vertical="top" wrapText="1"/>
    </xf>
    <xf numFmtId="0" fontId="38" fillId="0" borderId="57" xfId="0" applyFont="1" applyBorder="1" applyAlignment="1">
      <alignment horizontal="left" vertical="center" indent="1"/>
    </xf>
    <xf numFmtId="0" fontId="34" fillId="0" borderId="57" xfId="2" applyFont="1" applyBorder="1" applyAlignment="1">
      <alignment horizontal="left" vertical="center" indent="1"/>
    </xf>
    <xf numFmtId="0" fontId="35" fillId="0" borderId="55" xfId="0" applyFont="1" applyBorder="1" applyAlignment="1">
      <alignment horizontal="left" vertical="center" indent="1"/>
    </xf>
    <xf numFmtId="0" fontId="38" fillId="0" borderId="8" xfId="0" applyFont="1" applyBorder="1" applyAlignment="1">
      <alignment horizontal="left" vertical="center" indent="1"/>
    </xf>
    <xf numFmtId="0" fontId="34" fillId="0" borderId="8" xfId="2" applyFont="1" applyBorder="1" applyAlignment="1">
      <alignment horizontal="left" vertical="center" indent="1"/>
    </xf>
    <xf numFmtId="0" fontId="35" fillId="0" borderId="74" xfId="0" applyFont="1" applyBorder="1" applyAlignment="1">
      <alignment horizontal="left" vertical="center" indent="1"/>
    </xf>
    <xf numFmtId="0" fontId="5" fillId="0" borderId="21"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29" xfId="2" applyFont="1" applyBorder="1" applyAlignment="1">
      <alignment horizontal="center" vertical="center" wrapText="1"/>
    </xf>
    <xf numFmtId="0" fontId="36" fillId="0" borderId="21" xfId="2" applyFont="1" applyBorder="1" applyAlignment="1">
      <alignment horizontal="center" vertical="center" wrapText="1"/>
    </xf>
    <xf numFmtId="0" fontId="36" fillId="0" borderId="23" xfId="2" applyFont="1" applyBorder="1" applyAlignment="1">
      <alignment horizontal="center" vertical="center" wrapText="1"/>
    </xf>
    <xf numFmtId="0" fontId="36" fillId="0" borderId="28" xfId="2" applyFont="1" applyBorder="1" applyAlignment="1">
      <alignment horizontal="center" vertical="center" wrapText="1"/>
    </xf>
    <xf numFmtId="0" fontId="36" fillId="0" borderId="30" xfId="2" applyFont="1" applyBorder="1" applyAlignment="1">
      <alignment horizontal="center" vertical="center" wrapText="1"/>
    </xf>
    <xf numFmtId="0" fontId="37" fillId="0" borderId="21" xfId="2" applyFont="1" applyBorder="1" applyAlignment="1">
      <alignment horizontal="center" vertical="center" wrapText="1"/>
    </xf>
    <xf numFmtId="0" fontId="37" fillId="0" borderId="23" xfId="2" applyFont="1" applyBorder="1" applyAlignment="1">
      <alignment horizontal="center" vertical="center" wrapText="1"/>
    </xf>
    <xf numFmtId="0" fontId="37" fillId="0" borderId="28" xfId="2" applyFont="1" applyBorder="1" applyAlignment="1">
      <alignment horizontal="center" vertical="center" wrapText="1"/>
    </xf>
    <xf numFmtId="0" fontId="37" fillId="0" borderId="30" xfId="2" applyFont="1" applyBorder="1" applyAlignment="1">
      <alignment horizontal="center" vertical="center" wrapText="1"/>
    </xf>
    <xf numFmtId="0" fontId="40" fillId="0" borderId="56" xfId="0" applyFont="1" applyBorder="1" applyAlignment="1">
      <alignment horizontal="center" vertical="center"/>
    </xf>
    <xf numFmtId="0" fontId="35" fillId="0" borderId="56" xfId="0" applyFont="1" applyBorder="1" applyAlignment="1">
      <alignment vertical="center"/>
    </xf>
    <xf numFmtId="0" fontId="35" fillId="0" borderId="53" xfId="0" applyFont="1" applyBorder="1" applyAlignment="1">
      <alignment vertical="center"/>
    </xf>
    <xf numFmtId="0" fontId="44" fillId="0" borderId="0" xfId="0" applyFont="1" applyAlignment="1">
      <alignment vertical="top" wrapText="1"/>
    </xf>
    <xf numFmtId="0" fontId="2" fillId="0" borderId="0" xfId="0" applyFont="1" applyAlignment="1">
      <alignment vertical="top" wrapText="1"/>
    </xf>
    <xf numFmtId="0" fontId="35" fillId="0" borderId="0" xfId="0" applyFont="1" applyAlignment="1">
      <alignment vertical="top" wrapText="1"/>
    </xf>
    <xf numFmtId="0" fontId="2" fillId="0" borderId="0" xfId="0" applyFont="1" applyAlignment="1">
      <alignment vertical="center" wrapText="1"/>
    </xf>
    <xf numFmtId="0" fontId="35" fillId="0" borderId="0" xfId="0" applyFont="1" applyAlignment="1">
      <alignment vertical="center" wrapText="1"/>
    </xf>
    <xf numFmtId="0" fontId="31" fillId="0" borderId="73" xfId="0" applyFont="1" applyBorder="1" applyAlignment="1">
      <alignment horizontal="center" vertical="center"/>
    </xf>
    <xf numFmtId="0" fontId="31" fillId="0" borderId="8" xfId="0" applyFont="1" applyBorder="1" applyAlignment="1">
      <alignment horizontal="center" vertical="center"/>
    </xf>
    <xf numFmtId="0" fontId="36" fillId="0" borderId="8" xfId="2" applyFont="1" applyBorder="1" applyAlignment="1">
      <alignment horizontal="center" vertical="center"/>
    </xf>
    <xf numFmtId="0" fontId="31" fillId="0" borderId="74" xfId="0" applyFont="1" applyBorder="1" applyAlignment="1">
      <alignment horizontal="center" vertical="center"/>
    </xf>
    <xf numFmtId="0" fontId="2" fillId="0" borderId="0" xfId="0" applyFont="1" applyAlignment="1">
      <alignment horizontal="left" vertical="top" wrapText="1"/>
    </xf>
    <xf numFmtId="0" fontId="35" fillId="0" borderId="0" xfId="0" applyFont="1" applyAlignment="1">
      <alignment horizontal="left" vertical="top" wrapText="1"/>
    </xf>
    <xf numFmtId="0" fontId="24" fillId="0" borderId="0" xfId="0" applyFont="1" applyAlignment="1">
      <alignment horizontal="left" vertical="center" wrapText="1"/>
    </xf>
    <xf numFmtId="0" fontId="35" fillId="0" borderId="0" xfId="0" applyFont="1" applyAlignment="1">
      <alignment horizontal="left" vertical="center" wrapText="1"/>
    </xf>
    <xf numFmtId="0" fontId="31" fillId="0" borderId="21" xfId="0" applyFont="1" applyBorder="1" applyAlignment="1">
      <alignment vertical="center"/>
    </xf>
    <xf numFmtId="0" fontId="31" fillId="0" borderId="22" xfId="0" applyFont="1" applyBorder="1" applyAlignment="1">
      <alignment vertical="center"/>
    </xf>
    <xf numFmtId="0" fontId="31" fillId="0" borderId="23" xfId="0" applyFont="1" applyBorder="1" applyAlignment="1">
      <alignment vertical="center"/>
    </xf>
    <xf numFmtId="0" fontId="27" fillId="0" borderId="86"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27" fillId="0" borderId="132" xfId="0" applyFont="1" applyBorder="1" applyAlignment="1">
      <alignment vertical="top" wrapText="1"/>
    </xf>
    <xf numFmtId="0" fontId="35" fillId="0" borderId="22" xfId="0" applyFont="1" applyBorder="1" applyAlignment="1">
      <alignment vertical="top" wrapText="1"/>
    </xf>
    <xf numFmtId="0" fontId="35" fillId="0" borderId="133" xfId="0" applyFont="1" applyBorder="1" applyAlignment="1">
      <alignment vertical="top" wrapText="1"/>
    </xf>
    <xf numFmtId="0" fontId="35" fillId="0" borderId="40" xfId="0" applyFont="1" applyBorder="1" applyAlignment="1">
      <alignment vertical="top" wrapText="1"/>
    </xf>
    <xf numFmtId="0" fontId="35" fillId="0" borderId="34" xfId="0" applyFont="1" applyBorder="1" applyAlignment="1">
      <alignment vertical="top" wrapText="1"/>
    </xf>
    <xf numFmtId="0" fontId="35" fillId="0" borderId="41" xfId="0" applyFont="1" applyBorder="1" applyAlignment="1">
      <alignment vertical="top" wrapText="1"/>
    </xf>
    <xf numFmtId="0" fontId="31" fillId="0" borderId="21" xfId="0" applyFont="1" applyBorder="1" applyAlignment="1">
      <alignment vertical="center" shrinkToFit="1"/>
    </xf>
    <xf numFmtId="0" fontId="31" fillId="0" borderId="22" xfId="0" applyFont="1" applyBorder="1" applyAlignment="1">
      <alignment vertical="center" shrinkToFit="1"/>
    </xf>
    <xf numFmtId="0" fontId="35" fillId="0" borderId="23" xfId="0" applyFont="1" applyBorder="1" applyAlignment="1">
      <alignment vertical="center" shrinkToFit="1"/>
    </xf>
    <xf numFmtId="0" fontId="36" fillId="0" borderId="25" xfId="2" applyFont="1" applyBorder="1" applyAlignment="1">
      <alignment vertical="center"/>
    </xf>
    <xf numFmtId="0" fontId="31" fillId="0" borderId="0" xfId="0" applyFont="1" applyAlignment="1">
      <alignment vertical="center"/>
    </xf>
    <xf numFmtId="0" fontId="31" fillId="0" borderId="25" xfId="0" applyFont="1" applyBorder="1" applyAlignment="1">
      <alignment vertical="center"/>
    </xf>
    <xf numFmtId="0" fontId="36" fillId="0" borderId="25" xfId="2" applyFont="1" applyBorder="1" applyAlignment="1" applyProtection="1">
      <alignment vertical="center" shrinkToFit="1"/>
      <protection locked="0"/>
    </xf>
    <xf numFmtId="0" fontId="31" fillId="0" borderId="0" xfId="0" applyFont="1" applyAlignment="1" applyProtection="1">
      <alignment vertical="center" shrinkToFit="1"/>
      <protection locked="0"/>
    </xf>
    <xf numFmtId="0" fontId="35" fillId="0" borderId="0" xfId="0" applyFont="1" applyAlignment="1" applyProtection="1">
      <alignment vertical="center" shrinkToFit="1"/>
      <protection locked="0"/>
    </xf>
    <xf numFmtId="0" fontId="31" fillId="0" borderId="25" xfId="0" applyFont="1" applyBorder="1" applyAlignment="1" applyProtection="1">
      <alignment vertical="center" shrinkToFit="1"/>
      <protection locked="0"/>
    </xf>
    <xf numFmtId="0" fontId="27" fillId="0" borderId="31" xfId="0" applyFont="1" applyBorder="1" applyAlignment="1">
      <alignment vertical="top" wrapText="1"/>
    </xf>
    <xf numFmtId="0" fontId="35" fillId="0" borderId="32" xfId="0" applyFont="1" applyBorder="1" applyAlignment="1">
      <alignment vertical="top" wrapText="1"/>
    </xf>
    <xf numFmtId="0" fontId="35" fillId="0" borderId="33" xfId="0" applyFont="1" applyBorder="1" applyAlignment="1">
      <alignment vertical="top" wrapText="1"/>
    </xf>
    <xf numFmtId="0" fontId="27" fillId="0" borderId="132" xfId="0" applyFont="1" applyBorder="1" applyAlignment="1">
      <alignment horizontal="center" vertical="top" wrapText="1"/>
    </xf>
    <xf numFmtId="0" fontId="35" fillId="0" borderId="22" xfId="0" applyFont="1" applyBorder="1" applyAlignment="1">
      <alignment horizontal="center" vertical="top" wrapText="1"/>
    </xf>
    <xf numFmtId="0" fontId="35" fillId="0" borderId="133" xfId="0" applyFont="1" applyBorder="1" applyAlignment="1">
      <alignment horizontal="center" vertical="top" wrapText="1"/>
    </xf>
    <xf numFmtId="0" fontId="35" fillId="0" borderId="40" xfId="0" applyFont="1" applyBorder="1" applyAlignment="1">
      <alignment horizontal="center" vertical="top" wrapText="1"/>
    </xf>
    <xf numFmtId="0" fontId="35" fillId="0" borderId="34" xfId="0" applyFont="1" applyBorder="1" applyAlignment="1">
      <alignment horizontal="center" vertical="top" wrapText="1"/>
    </xf>
    <xf numFmtId="0" fontId="35" fillId="0" borderId="41" xfId="0" applyFont="1" applyBorder="1" applyAlignment="1">
      <alignment horizontal="center" vertical="top" wrapText="1"/>
    </xf>
    <xf numFmtId="0" fontId="35" fillId="0" borderId="32" xfId="0" applyFont="1" applyBorder="1" applyAlignment="1">
      <alignment vertical="top"/>
    </xf>
    <xf numFmtId="0" fontId="35" fillId="0" borderId="33" xfId="0" applyFont="1" applyBorder="1" applyAlignment="1">
      <alignment vertical="top"/>
    </xf>
    <xf numFmtId="0" fontId="27" fillId="0" borderId="31" xfId="0" applyFont="1" applyBorder="1" applyAlignment="1">
      <alignment horizontal="center" vertical="top" wrapText="1"/>
    </xf>
    <xf numFmtId="0" fontId="35" fillId="0" borderId="32" xfId="0" applyFont="1" applyBorder="1" applyAlignment="1">
      <alignment horizontal="center" vertical="top" wrapText="1"/>
    </xf>
    <xf numFmtId="0" fontId="35" fillId="0" borderId="33" xfId="0" applyFont="1" applyBorder="1" applyAlignment="1">
      <alignment horizontal="center" vertical="top" wrapText="1"/>
    </xf>
    <xf numFmtId="0" fontId="35" fillId="0" borderId="93" xfId="0" applyFont="1" applyBorder="1" applyAlignment="1">
      <alignment vertical="top" wrapText="1"/>
    </xf>
    <xf numFmtId="0" fontId="27" fillId="0" borderId="35" xfId="0" applyFont="1" applyBorder="1" applyAlignment="1">
      <alignment vertical="top" wrapText="1"/>
    </xf>
    <xf numFmtId="0" fontId="35" fillId="0" borderId="36" xfId="0" applyFont="1" applyBorder="1" applyAlignment="1">
      <alignment vertical="top" wrapText="1"/>
    </xf>
    <xf numFmtId="0" fontId="35" fillId="0" borderId="37" xfId="0" applyFont="1" applyBorder="1" applyAlignment="1">
      <alignment vertical="top" wrapText="1"/>
    </xf>
    <xf numFmtId="0" fontId="27" fillId="0" borderId="35" xfId="0" applyFont="1" applyBorder="1" applyAlignment="1">
      <alignment horizontal="center" vertical="top" wrapText="1"/>
    </xf>
    <xf numFmtId="0" fontId="35" fillId="0" borderId="36" xfId="0" applyFont="1" applyBorder="1" applyAlignment="1">
      <alignment horizontal="center" vertical="top" wrapText="1"/>
    </xf>
    <xf numFmtId="0" fontId="35" fillId="0" borderId="37" xfId="0" applyFont="1" applyBorder="1" applyAlignment="1">
      <alignment horizontal="center" vertical="top" wrapText="1"/>
    </xf>
    <xf numFmtId="0" fontId="27" fillId="0" borderId="90" xfId="0" applyFont="1" applyBorder="1" applyAlignment="1">
      <alignment horizontal="center" vertical="top"/>
    </xf>
    <xf numFmtId="0" fontId="35" fillId="0" borderId="84" xfId="0" applyFont="1" applyBorder="1" applyAlignment="1">
      <alignment horizontal="center" vertical="top"/>
    </xf>
    <xf numFmtId="0" fontId="35" fillId="0" borderId="85" xfId="0" applyFont="1" applyBorder="1" applyAlignment="1">
      <alignment horizontal="center" vertical="top"/>
    </xf>
    <xf numFmtId="0" fontId="27" fillId="0" borderId="90" xfId="0" applyFont="1" applyBorder="1" applyAlignment="1">
      <alignment vertical="top" wrapText="1"/>
    </xf>
    <xf numFmtId="0" fontId="35" fillId="0" borderId="84" xfId="0" applyFont="1" applyBorder="1" applyAlignment="1">
      <alignment vertical="top" wrapText="1"/>
    </xf>
    <xf numFmtId="0" fontId="35" fillId="0" borderId="85" xfId="0" applyFont="1" applyBorder="1" applyAlignment="1">
      <alignment vertical="top" wrapText="1"/>
    </xf>
    <xf numFmtId="0" fontId="35" fillId="0" borderId="38" xfId="0" applyFont="1" applyBorder="1" applyAlignment="1">
      <alignment vertical="top" wrapText="1"/>
    </xf>
    <xf numFmtId="0" fontId="35" fillId="0" borderId="0" xfId="0" applyFont="1" applyBorder="1" applyAlignment="1">
      <alignment vertical="top" wrapText="1"/>
    </xf>
    <xf numFmtId="0" fontId="35" fillId="0" borderId="39" xfId="0" applyFont="1" applyBorder="1" applyAlignment="1">
      <alignment vertical="top" wrapText="1"/>
    </xf>
    <xf numFmtId="0" fontId="27" fillId="0" borderId="35" xfId="0" applyFont="1" applyBorder="1" applyAlignment="1">
      <alignment horizontal="center" vertical="top"/>
    </xf>
    <xf numFmtId="0" fontId="35" fillId="0" borderId="36" xfId="0" applyFont="1" applyBorder="1" applyAlignment="1">
      <alignment horizontal="center" vertical="top"/>
    </xf>
    <xf numFmtId="0" fontId="35" fillId="0" borderId="37" xfId="0" applyFont="1" applyBorder="1" applyAlignment="1">
      <alignment horizontal="center" vertical="top"/>
    </xf>
    <xf numFmtId="0" fontId="31" fillId="0" borderId="25" xfId="0" applyFont="1" applyBorder="1" applyAlignment="1" applyProtection="1">
      <alignment horizontal="left" vertical="center" indent="1" shrinkToFit="1"/>
      <protection locked="0"/>
    </xf>
    <xf numFmtId="0" fontId="35" fillId="0" borderId="0" xfId="0" applyFont="1" applyAlignment="1" applyProtection="1">
      <alignment horizontal="left" vertical="center" indent="1" shrinkToFit="1"/>
      <protection locked="0"/>
    </xf>
    <xf numFmtId="0" fontId="35" fillId="0" borderId="26" xfId="0" applyFont="1" applyBorder="1" applyAlignment="1" applyProtection="1">
      <alignment horizontal="left" vertical="center" indent="1" shrinkToFit="1"/>
      <protection locked="0"/>
    </xf>
    <xf numFmtId="0" fontId="31" fillId="0" borderId="21" xfId="0" applyFont="1" applyBorder="1" applyAlignment="1" applyProtection="1">
      <alignment vertical="center" shrinkToFit="1"/>
      <protection locked="0"/>
    </xf>
    <xf numFmtId="0" fontId="31" fillId="0" borderId="22" xfId="0" applyFont="1" applyBorder="1" applyAlignment="1" applyProtection="1">
      <alignment vertical="center" shrinkToFit="1"/>
      <protection locked="0"/>
    </xf>
    <xf numFmtId="0" fontId="35" fillId="0" borderId="23" xfId="0" applyFont="1" applyBorder="1" applyAlignment="1" applyProtection="1">
      <alignment vertical="center" shrinkToFit="1"/>
      <protection locked="0"/>
    </xf>
    <xf numFmtId="0" fontId="31" fillId="0" borderId="28" xfId="0" applyFont="1" applyBorder="1" applyAlignment="1">
      <alignment vertical="center" shrinkToFit="1"/>
    </xf>
    <xf numFmtId="0" fontId="35" fillId="0" borderId="30" xfId="0" applyFont="1" applyBorder="1" applyAlignment="1">
      <alignment vertical="center" shrinkToFit="1"/>
    </xf>
    <xf numFmtId="0" fontId="31" fillId="0" borderId="25" xfId="0" applyFont="1" applyBorder="1" applyAlignment="1">
      <alignment vertical="center" shrinkToFit="1"/>
    </xf>
    <xf numFmtId="0" fontId="35" fillId="0" borderId="0" xfId="0" applyFont="1" applyAlignment="1">
      <alignment vertical="center" shrinkToFit="1"/>
    </xf>
    <xf numFmtId="0" fontId="35" fillId="0" borderId="26" xfId="0" applyFont="1" applyBorder="1" applyAlignment="1">
      <alignment vertical="center" shrinkToFit="1"/>
    </xf>
    <xf numFmtId="0" fontId="34" fillId="0" borderId="22" xfId="2" applyFont="1" applyBorder="1" applyAlignment="1">
      <alignment horizontal="center" vertical="center"/>
    </xf>
    <xf numFmtId="0" fontId="35" fillId="0" borderId="29" xfId="0" applyFont="1" applyBorder="1" applyAlignment="1">
      <alignment vertical="center"/>
    </xf>
    <xf numFmtId="0" fontId="34" fillId="0" borderId="43" xfId="2" applyFont="1" applyBorder="1" applyAlignment="1">
      <alignment horizontal="center" vertical="center"/>
    </xf>
    <xf numFmtId="0" fontId="27" fillId="0" borderId="21" xfId="0" applyFont="1" applyBorder="1" applyAlignment="1">
      <alignment horizontal="center" vertical="center"/>
    </xf>
    <xf numFmtId="0" fontId="35" fillId="0" borderId="133" xfId="0" applyFont="1" applyBorder="1" applyAlignment="1">
      <alignment horizontal="center" vertical="center"/>
    </xf>
    <xf numFmtId="0" fontId="35" fillId="0" borderId="142" xfId="0" applyFont="1" applyBorder="1" applyAlignment="1">
      <alignment horizontal="center" vertical="center"/>
    </xf>
    <xf numFmtId="0" fontId="27" fillId="0" borderId="90" xfId="0" applyFont="1" applyBorder="1" applyAlignment="1">
      <alignment horizontal="center" vertical="center"/>
    </xf>
    <xf numFmtId="0" fontId="35" fillId="0" borderId="84" xfId="0" applyFont="1" applyBorder="1" applyAlignment="1">
      <alignment horizontal="center" vertical="center"/>
    </xf>
    <xf numFmtId="0" fontId="35" fillId="0" borderId="85" xfId="0" applyFont="1" applyBorder="1" applyAlignment="1">
      <alignment horizontal="center" vertical="center"/>
    </xf>
    <xf numFmtId="0" fontId="27" fillId="0" borderId="132" xfId="0" applyFont="1" applyBorder="1" applyAlignment="1">
      <alignment horizontal="center" vertical="center"/>
    </xf>
    <xf numFmtId="0" fontId="35" fillId="0" borderId="30" xfId="0" applyFont="1" applyBorder="1" applyAlignment="1">
      <alignment vertical="center"/>
    </xf>
    <xf numFmtId="0" fontId="27" fillId="0" borderId="91" xfId="0" applyFont="1" applyBorder="1" applyAlignment="1">
      <alignment horizontal="center" vertical="center"/>
    </xf>
    <xf numFmtId="0" fontId="35" fillId="0" borderId="88" xfId="0" applyFont="1" applyBorder="1" applyAlignment="1">
      <alignment horizontal="center" vertical="center"/>
    </xf>
    <xf numFmtId="0" fontId="27" fillId="0" borderId="91" xfId="0" applyFont="1" applyBorder="1" applyAlignment="1">
      <alignment horizontal="center" vertical="center" wrapText="1"/>
    </xf>
    <xf numFmtId="0" fontId="35" fillId="0" borderId="88" xfId="0" applyFont="1" applyBorder="1" applyAlignment="1">
      <alignment horizontal="center" vertical="center" wrapText="1"/>
    </xf>
    <xf numFmtId="0" fontId="35" fillId="0" borderId="89" xfId="0" applyFont="1" applyBorder="1" applyAlignment="1">
      <alignment horizontal="center" vertical="center" wrapText="1"/>
    </xf>
    <xf numFmtId="0" fontId="35" fillId="0" borderId="147" xfId="0" applyFont="1" applyBorder="1" applyAlignment="1">
      <alignment vertical="center"/>
    </xf>
    <xf numFmtId="0" fontId="35" fillId="0" borderId="89" xfId="0" applyFont="1" applyBorder="1" applyAlignment="1">
      <alignment horizontal="center" vertical="center"/>
    </xf>
    <xf numFmtId="0" fontId="27" fillId="0" borderId="31" xfId="0" applyFont="1" applyBorder="1" applyAlignment="1">
      <alignment vertical="top"/>
    </xf>
    <xf numFmtId="0" fontId="27" fillId="0" borderId="91" xfId="0" applyFont="1" applyBorder="1" applyAlignment="1">
      <alignment vertical="top" wrapText="1"/>
    </xf>
    <xf numFmtId="0" fontId="35" fillId="0" borderId="88" xfId="0" applyFont="1" applyBorder="1" applyAlignment="1">
      <alignment vertical="top" wrapText="1"/>
    </xf>
    <xf numFmtId="0" fontId="35" fillId="0" borderId="89" xfId="0" applyFont="1" applyBorder="1" applyAlignment="1">
      <alignment vertical="top" wrapText="1"/>
    </xf>
    <xf numFmtId="0" fontId="27" fillId="0" borderId="91" xfId="0" applyFont="1" applyBorder="1" applyAlignment="1">
      <alignment vertical="top"/>
    </xf>
    <xf numFmtId="0" fontId="35" fillId="0" borderId="88" xfId="0" applyFont="1" applyBorder="1" applyAlignment="1">
      <alignment vertical="top"/>
    </xf>
    <xf numFmtId="0" fontId="35" fillId="0" borderId="89" xfId="0" applyFont="1" applyBorder="1" applyAlignment="1">
      <alignment vertical="top"/>
    </xf>
    <xf numFmtId="0" fontId="27" fillId="0" borderId="91" xfId="0" applyFont="1" applyBorder="1" applyAlignment="1">
      <alignment horizontal="center" vertical="top"/>
    </xf>
    <xf numFmtId="0" fontId="35" fillId="0" borderId="89" xfId="0" applyFont="1" applyBorder="1" applyAlignment="1">
      <alignment horizontal="center" vertical="top"/>
    </xf>
    <xf numFmtId="0" fontId="27" fillId="0" borderId="21" xfId="0" applyFont="1" applyBorder="1" applyAlignment="1">
      <alignment vertical="center" textRotation="255"/>
    </xf>
    <xf numFmtId="0" fontId="35" fillId="0" borderId="25" xfId="0" applyFont="1" applyBorder="1" applyAlignment="1">
      <alignment vertical="center" textRotation="255"/>
    </xf>
    <xf numFmtId="0" fontId="35" fillId="0" borderId="28" xfId="0" applyFont="1" applyBorder="1" applyAlignment="1">
      <alignment vertical="center" textRotation="255"/>
    </xf>
    <xf numFmtId="0" fontId="27" fillId="0" borderId="25" xfId="0" applyFont="1" applyBorder="1" applyAlignment="1">
      <alignment vertical="center" textRotation="255"/>
    </xf>
    <xf numFmtId="0" fontId="47" fillId="0" borderId="149" xfId="2" applyFont="1" applyBorder="1" applyAlignment="1">
      <alignment horizontal="center" vertical="center" textRotation="255"/>
    </xf>
    <xf numFmtId="0" fontId="42" fillId="0" borderId="150" xfId="0" applyFont="1" applyBorder="1" applyAlignment="1">
      <alignment horizontal="center" vertical="center" textRotation="255"/>
    </xf>
    <xf numFmtId="0" fontId="42" fillId="0" borderId="151" xfId="0" applyFont="1" applyBorder="1" applyAlignment="1">
      <alignment horizontal="center" vertical="center" textRotation="255"/>
    </xf>
    <xf numFmtId="0" fontId="27" fillId="0" borderId="144" xfId="0" applyFont="1" applyBorder="1" applyAlignment="1">
      <alignment vertical="center" textRotation="255"/>
    </xf>
    <xf numFmtId="0" fontId="35" fillId="0" borderId="144" xfId="0" applyFont="1" applyBorder="1" applyAlignment="1">
      <alignment vertical="center" textRotation="255"/>
    </xf>
    <xf numFmtId="0" fontId="35" fillId="0" borderId="146" xfId="0" applyFont="1" applyBorder="1" applyAlignment="1">
      <alignment vertical="center" textRotation="255"/>
    </xf>
    <xf numFmtId="0" fontId="27" fillId="0" borderId="148" xfId="0" applyFont="1" applyBorder="1" applyAlignment="1">
      <alignment vertical="center" textRotation="255"/>
    </xf>
    <xf numFmtId="0" fontId="35" fillId="0" borderId="38" xfId="0" applyFont="1" applyBorder="1" applyAlignment="1">
      <alignment horizontal="center" vertical="top" wrapText="1"/>
    </xf>
    <xf numFmtId="0" fontId="35" fillId="0" borderId="0" xfId="0" applyFont="1" applyBorder="1" applyAlignment="1">
      <alignment horizontal="center" vertical="top" wrapText="1"/>
    </xf>
    <xf numFmtId="0" fontId="35" fillId="0" borderId="39" xfId="0" applyFont="1" applyBorder="1" applyAlignment="1">
      <alignment horizontal="center" vertical="top" wrapText="1"/>
    </xf>
    <xf numFmtId="0" fontId="27" fillId="0" borderId="91" xfId="0" applyFont="1" applyBorder="1" applyAlignment="1">
      <alignment horizontal="center" vertical="top" wrapText="1"/>
    </xf>
    <xf numFmtId="0" fontId="35" fillId="0" borderId="88" xfId="0" applyFont="1" applyBorder="1" applyAlignment="1">
      <alignment horizontal="center" vertical="top" wrapText="1"/>
    </xf>
    <xf numFmtId="0" fontId="35" fillId="0" borderId="89" xfId="0" applyFont="1" applyBorder="1" applyAlignment="1">
      <alignment horizontal="center" vertical="top" wrapText="1"/>
    </xf>
    <xf numFmtId="0" fontId="27" fillId="0" borderId="31" xfId="0" applyFont="1" applyBorder="1" applyAlignment="1">
      <alignment horizontal="center" vertical="top"/>
    </xf>
    <xf numFmtId="0" fontId="35" fillId="0" borderId="32" xfId="0" applyFont="1" applyBorder="1" applyAlignment="1">
      <alignment horizontal="center" vertical="top"/>
    </xf>
    <xf numFmtId="0" fontId="35" fillId="0" borderId="33" xfId="0" applyFont="1" applyBorder="1" applyAlignment="1">
      <alignment horizontal="center" vertical="top"/>
    </xf>
    <xf numFmtId="0" fontId="35" fillId="0" borderId="88" xfId="0" applyFont="1" applyBorder="1" applyAlignment="1">
      <alignment horizontal="center" vertical="top"/>
    </xf>
    <xf numFmtId="0" fontId="27" fillId="0" borderId="95" xfId="0" applyFont="1" applyBorder="1" applyAlignment="1">
      <alignment vertical="top" wrapText="1"/>
    </xf>
    <xf numFmtId="0" fontId="27" fillId="0" borderId="36" xfId="0" applyFont="1" applyBorder="1" applyAlignment="1">
      <alignment vertical="top" wrapText="1"/>
    </xf>
    <xf numFmtId="0" fontId="27" fillId="0" borderId="37" xfId="0" applyFont="1" applyBorder="1" applyAlignment="1">
      <alignment vertical="top" wrapText="1"/>
    </xf>
    <xf numFmtId="0" fontId="35" fillId="0" borderId="25" xfId="0" applyFont="1" applyBorder="1" applyAlignment="1">
      <alignment vertical="top"/>
    </xf>
    <xf numFmtId="0" fontId="35" fillId="0" borderId="0" xfId="0" applyFont="1" applyAlignment="1">
      <alignment vertical="top"/>
    </xf>
    <xf numFmtId="0" fontId="35" fillId="0" borderId="39" xfId="0" applyFont="1" applyBorder="1" applyAlignment="1">
      <alignment vertical="top"/>
    </xf>
    <xf numFmtId="0" fontId="35" fillId="0" borderId="97" xfId="0" applyFont="1" applyBorder="1" applyAlignment="1">
      <alignment vertical="top"/>
    </xf>
    <xf numFmtId="0" fontId="35" fillId="0" borderId="34" xfId="0" applyFont="1" applyBorder="1" applyAlignment="1">
      <alignment vertical="top"/>
    </xf>
    <xf numFmtId="0" fontId="35" fillId="0" borderId="41" xfId="0" applyFont="1" applyBorder="1" applyAlignment="1">
      <alignment vertical="top"/>
    </xf>
    <xf numFmtId="0" fontId="35" fillId="0" borderId="25" xfId="0" applyFont="1" applyBorder="1" applyAlignment="1">
      <alignment vertical="top" wrapText="1"/>
    </xf>
    <xf numFmtId="0" fontId="27" fillId="0" borderId="33" xfId="0" applyFont="1" applyBorder="1" applyAlignment="1">
      <alignment horizontal="center" vertical="top"/>
    </xf>
    <xf numFmtId="0" fontId="27" fillId="0" borderId="32" xfId="0" applyFont="1" applyBorder="1" applyAlignment="1">
      <alignment vertical="top" wrapText="1"/>
    </xf>
    <xf numFmtId="0" fontId="27" fillId="0" borderId="86" xfId="0" applyFont="1" applyBorder="1" applyAlignment="1">
      <alignment vertical="top" wrapText="1"/>
    </xf>
    <xf numFmtId="0" fontId="27" fillId="0" borderId="33" xfId="0" applyFont="1" applyBorder="1" applyAlignment="1">
      <alignment vertical="top" wrapText="1"/>
    </xf>
    <xf numFmtId="0" fontId="27" fillId="0" borderId="40" xfId="0" applyFont="1" applyBorder="1" applyAlignment="1">
      <alignment vertical="top" wrapText="1"/>
    </xf>
    <xf numFmtId="0" fontId="27" fillId="0" borderId="41" xfId="0" applyFont="1" applyBorder="1" applyAlignment="1">
      <alignment vertical="top" wrapText="1"/>
    </xf>
    <xf numFmtId="0" fontId="27" fillId="0" borderId="40" xfId="0" applyFont="1" applyBorder="1" applyAlignment="1">
      <alignment horizontal="center" vertical="top"/>
    </xf>
    <xf numFmtId="0" fontId="27" fillId="0" borderId="41" xfId="0" applyFont="1" applyBorder="1" applyAlignment="1">
      <alignment horizontal="center" vertical="top"/>
    </xf>
    <xf numFmtId="0" fontId="27" fillId="0" borderId="34" xfId="0" applyFont="1" applyBorder="1" applyAlignment="1">
      <alignment vertical="top" wrapText="1"/>
    </xf>
    <xf numFmtId="0" fontId="27" fillId="0" borderId="34" xfId="0" applyFont="1" applyBorder="1" applyAlignment="1">
      <alignment horizontal="center" vertical="top"/>
    </xf>
    <xf numFmtId="0" fontId="27" fillId="0" borderId="38" xfId="0" applyFont="1" applyBorder="1" applyAlignment="1">
      <alignment vertical="top"/>
    </xf>
    <xf numFmtId="0" fontId="27" fillId="0" borderId="39" xfId="0" applyFont="1" applyBorder="1" applyAlignment="1">
      <alignment vertical="top"/>
    </xf>
    <xf numFmtId="0" fontId="27" fillId="0" borderId="35" xfId="0" applyFont="1" applyBorder="1" applyAlignment="1">
      <alignment vertical="top"/>
    </xf>
    <xf numFmtId="0" fontId="27" fillId="0" borderId="37" xfId="0" applyFont="1" applyBorder="1" applyAlignment="1">
      <alignment vertical="top"/>
    </xf>
    <xf numFmtId="0" fontId="27" fillId="0" borderId="33" xfId="0" applyFont="1" applyBorder="1" applyAlignment="1">
      <alignment horizontal="center" vertical="top" wrapText="1"/>
    </xf>
    <xf numFmtId="0" fontId="27" fillId="0" borderId="32" xfId="0" applyFont="1" applyBorder="1" applyAlignment="1">
      <alignment vertical="top"/>
    </xf>
    <xf numFmtId="0" fontId="27" fillId="0" borderId="33" xfId="0" applyFont="1" applyBorder="1" applyAlignment="1">
      <alignment vertical="top"/>
    </xf>
    <xf numFmtId="0" fontId="27" fillId="0" borderId="31" xfId="0" applyFont="1" applyBorder="1" applyAlignment="1">
      <alignment horizontal="center" vertical="center"/>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27" fillId="0" borderId="31" xfId="0" applyFont="1" applyBorder="1" applyAlignment="1">
      <alignment horizontal="center" vertical="center" wrapText="1"/>
    </xf>
    <xf numFmtId="0" fontId="35" fillId="0" borderId="40" xfId="0" applyFont="1" applyBorder="1" applyAlignment="1">
      <alignment vertical="center"/>
    </xf>
    <xf numFmtId="0" fontId="35" fillId="0" borderId="41" xfId="0" applyFont="1" applyBorder="1" applyAlignment="1">
      <alignment vertical="center"/>
    </xf>
    <xf numFmtId="0" fontId="27" fillId="0" borderId="40" xfId="0" applyFont="1" applyBorder="1" applyAlignment="1">
      <alignment vertical="top"/>
    </xf>
    <xf numFmtId="0" fontId="35" fillId="0" borderId="97" xfId="0" applyFont="1" applyBorder="1" applyAlignment="1">
      <alignment vertical="top" wrapText="1"/>
    </xf>
    <xf numFmtId="0" fontId="27" fillId="0" borderId="83" xfId="0" applyFont="1" applyBorder="1" applyAlignment="1">
      <alignment horizontal="center" vertical="center"/>
    </xf>
    <xf numFmtId="0" fontId="35" fillId="0" borderId="86" xfId="0" applyFont="1" applyBorder="1" applyAlignment="1">
      <alignment vertical="center"/>
    </xf>
    <xf numFmtId="0" fontId="35" fillId="0" borderId="32" xfId="0" applyFont="1" applyBorder="1" applyAlignment="1">
      <alignment vertical="center"/>
    </xf>
    <xf numFmtId="0" fontId="35" fillId="0" borderId="33" xfId="0" applyFont="1" applyBorder="1" applyAlignment="1">
      <alignment vertical="center"/>
    </xf>
    <xf numFmtId="0" fontId="35" fillId="0" borderId="34" xfId="0" applyFont="1" applyBorder="1" applyAlignment="1">
      <alignment vertical="center"/>
    </xf>
    <xf numFmtId="0" fontId="35" fillId="0" borderId="31" xfId="0" applyFont="1" applyBorder="1" applyAlignment="1">
      <alignment vertical="center"/>
    </xf>
    <xf numFmtId="0" fontId="35" fillId="0" borderId="98" xfId="0" applyFont="1" applyBorder="1" applyAlignment="1">
      <alignment vertical="top" wrapText="1"/>
    </xf>
    <xf numFmtId="0" fontId="31" fillId="0" borderId="22" xfId="0" applyFont="1" applyBorder="1" applyAlignment="1">
      <alignment vertical="top" wrapText="1"/>
    </xf>
    <xf numFmtId="0" fontId="35" fillId="0" borderId="97" xfId="0" applyFont="1" applyBorder="1" applyAlignment="1">
      <alignment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38" xfId="0" applyFont="1" applyBorder="1" applyAlignment="1">
      <alignment vertical="center"/>
    </xf>
    <xf numFmtId="0" fontId="31" fillId="0" borderId="39" xfId="0" applyFont="1" applyBorder="1" applyAlignment="1">
      <alignment vertical="center"/>
    </xf>
    <xf numFmtId="0" fontId="31" fillId="0" borderId="38" xfId="0" applyFont="1" applyBorder="1" applyAlignment="1">
      <alignment horizontal="center" vertical="top"/>
    </xf>
    <xf numFmtId="0" fontId="31" fillId="0" borderId="39" xfId="0" applyFont="1" applyBorder="1" applyAlignment="1">
      <alignment horizontal="center" vertical="top"/>
    </xf>
    <xf numFmtId="0" fontId="31" fillId="0" borderId="38" xfId="0" applyFont="1" applyBorder="1" applyAlignment="1">
      <alignment vertical="top"/>
    </xf>
    <xf numFmtId="0" fontId="31" fillId="0" borderId="39" xfId="0" applyFont="1" applyBorder="1" applyAlignment="1">
      <alignment vertical="top"/>
    </xf>
    <xf numFmtId="0" fontId="46" fillId="0" borderId="31" xfId="0" applyFont="1" applyBorder="1" applyAlignment="1">
      <alignment horizontal="center" vertical="center" wrapText="1"/>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1" fillId="0" borderId="35" xfId="0" applyFont="1" applyBorder="1" applyAlignment="1">
      <alignment horizontal="center" vertical="center"/>
    </xf>
    <xf numFmtId="0" fontId="31" fillId="0" borderId="37" xfId="0" applyFont="1" applyBorder="1" applyAlignment="1">
      <alignment horizontal="center" vertical="center"/>
    </xf>
    <xf numFmtId="0" fontId="31" fillId="0" borderId="40" xfId="0" applyFont="1" applyBorder="1" applyAlignment="1">
      <alignment vertical="center"/>
    </xf>
    <xf numFmtId="0" fontId="31" fillId="0" borderId="41" xfId="0" applyFont="1" applyBorder="1" applyAlignment="1">
      <alignment vertical="center"/>
    </xf>
    <xf numFmtId="0" fontId="31" fillId="0" borderId="35" xfId="0" applyFont="1" applyBorder="1" applyAlignment="1">
      <alignment vertical="center"/>
    </xf>
    <xf numFmtId="0" fontId="31" fillId="0" borderId="37" xfId="0" applyFont="1" applyBorder="1" applyAlignment="1">
      <alignment vertical="center"/>
    </xf>
    <xf numFmtId="0" fontId="31" fillId="0" borderId="31" xfId="0" applyFont="1" applyBorder="1" applyAlignment="1">
      <alignment horizontal="center" vertical="center"/>
    </xf>
    <xf numFmtId="0" fontId="31" fillId="0" borderId="33" xfId="0" applyFont="1" applyBorder="1" applyAlignment="1">
      <alignment horizontal="center" vertical="center"/>
    </xf>
    <xf numFmtId="0" fontId="31" fillId="0" borderId="0" xfId="0" applyFont="1" applyAlignment="1" applyProtection="1">
      <alignment horizontal="distributed" vertical="center" justifyLastLine="1" shrinkToFit="1"/>
      <protection locked="0"/>
    </xf>
    <xf numFmtId="0" fontId="35" fillId="0" borderId="0" xfId="0" applyFont="1" applyAlignment="1" applyProtection="1">
      <alignment horizontal="distributed" vertical="center" justifyLastLine="1" shrinkToFit="1"/>
      <protection locked="0"/>
    </xf>
    <xf numFmtId="0" fontId="36" fillId="0" borderId="0" xfId="2" applyFont="1" applyAlignment="1">
      <alignment horizontal="distributed" vertical="center" justifyLastLine="1"/>
    </xf>
    <xf numFmtId="0" fontId="35" fillId="0" borderId="0" xfId="0" applyFont="1" applyAlignment="1">
      <alignment horizontal="distributed" vertical="center" justifyLastLine="1"/>
    </xf>
    <xf numFmtId="0" fontId="31" fillId="0" borderId="0" xfId="0" applyFont="1" applyAlignment="1">
      <alignment horizontal="distributed" vertical="center" justifyLastLine="1"/>
    </xf>
    <xf numFmtId="0" fontId="31" fillId="0" borderId="31" xfId="0" applyFont="1" applyBorder="1" applyAlignment="1">
      <alignment horizontal="center" vertical="center" wrapText="1"/>
    </xf>
    <xf numFmtId="0" fontId="31" fillId="0" borderId="33" xfId="0" applyFont="1" applyBorder="1" applyAlignment="1">
      <alignment horizontal="center" vertical="center" wrapText="1"/>
    </xf>
    <xf numFmtId="0" fontId="38" fillId="0" borderId="105"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00" xfId="0" applyFont="1" applyBorder="1" applyAlignment="1">
      <alignment horizontal="center" vertical="center" wrapText="1"/>
    </xf>
    <xf numFmtId="0" fontId="38"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110" xfId="0" applyFont="1" applyBorder="1" applyAlignment="1">
      <alignment horizontal="center" vertical="center"/>
    </xf>
    <xf numFmtId="0" fontId="35" fillId="0" borderId="111" xfId="0" applyFont="1" applyBorder="1" applyAlignment="1">
      <alignment horizontal="center" vertical="center"/>
    </xf>
    <xf numFmtId="0" fontId="35" fillId="0" borderId="112" xfId="0" applyFont="1" applyBorder="1" applyAlignment="1">
      <alignment horizontal="center" vertical="center"/>
    </xf>
    <xf numFmtId="0" fontId="38" fillId="0" borderId="113" xfId="0" applyFont="1" applyBorder="1" applyAlignment="1">
      <alignment horizontal="center" vertical="center"/>
    </xf>
    <xf numFmtId="0" fontId="35" fillId="0" borderId="114" xfId="0" applyFont="1" applyBorder="1" applyAlignment="1">
      <alignment horizontal="center" vertical="center"/>
    </xf>
    <xf numFmtId="0" fontId="38" fillId="0" borderId="104"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15" xfId="0" applyFont="1" applyBorder="1" applyAlignment="1">
      <alignment horizontal="center" vertical="center"/>
    </xf>
    <xf numFmtId="0" fontId="35" fillId="0" borderId="116" xfId="0" applyFont="1" applyBorder="1" applyAlignment="1">
      <alignment horizontal="center" vertical="center"/>
    </xf>
    <xf numFmtId="0" fontId="2" fillId="0" borderId="31" xfId="0" applyFont="1" applyBorder="1" applyAlignment="1" applyProtection="1">
      <alignment horizontal="left" vertical="center" indent="1"/>
      <protection locked="0"/>
    </xf>
    <xf numFmtId="0" fontId="35" fillId="0" borderId="32" xfId="0" applyFont="1" applyBorder="1" applyAlignment="1" applyProtection="1">
      <alignment horizontal="left" vertical="center" indent="1"/>
      <protection locked="0"/>
    </xf>
    <xf numFmtId="0" fontId="35" fillId="0" borderId="33" xfId="0" applyFont="1" applyBorder="1" applyAlignment="1" applyProtection="1">
      <alignment horizontal="left" vertical="center" indent="1"/>
      <protection locked="0"/>
    </xf>
    <xf numFmtId="0" fontId="33" fillId="0" borderId="29" xfId="0" applyFont="1" applyBorder="1" applyAlignment="1">
      <alignment horizontal="distributed" vertical="center"/>
    </xf>
    <xf numFmtId="0" fontId="34" fillId="0" borderId="29" xfId="2" applyFont="1" applyBorder="1" applyAlignment="1">
      <alignment horizontal="left" vertical="center" indent="1" shrinkToFit="1"/>
    </xf>
    <xf numFmtId="0" fontId="35" fillId="0" borderId="29" xfId="0" applyFont="1" applyBorder="1" applyAlignment="1">
      <alignment horizontal="left" vertical="center" indent="1" shrinkToFit="1"/>
    </xf>
    <xf numFmtId="0" fontId="34" fillId="0" borderId="29" xfId="2" applyFont="1" applyBorder="1" applyAlignment="1">
      <alignment horizontal="left" vertical="center"/>
    </xf>
    <xf numFmtId="0" fontId="35" fillId="0" borderId="29" xfId="0" applyFont="1" applyBorder="1" applyAlignment="1">
      <alignment horizontal="left" vertical="center"/>
    </xf>
    <xf numFmtId="0" fontId="2" fillId="0" borderId="0" xfId="0" applyFont="1" applyAlignment="1">
      <alignment horizontal="left" vertical="top" wrapText="1" indent="1"/>
    </xf>
    <xf numFmtId="0" fontId="35" fillId="0" borderId="0" xfId="0" applyFont="1" applyAlignment="1">
      <alignment horizontal="left" vertical="top" wrapText="1" indent="1"/>
    </xf>
    <xf numFmtId="0" fontId="31" fillId="0" borderId="25" xfId="0" applyFont="1" applyBorder="1" applyAlignment="1" applyProtection="1">
      <alignment horizontal="left" vertical="center" indent="1"/>
      <protection locked="0"/>
    </xf>
    <xf numFmtId="0" fontId="35" fillId="0" borderId="0" xfId="0" applyFont="1" applyBorder="1" applyAlignment="1" applyProtection="1">
      <alignment horizontal="left" vertical="center" indent="1"/>
      <protection locked="0"/>
    </xf>
    <xf numFmtId="0" fontId="35" fillId="0" borderId="26" xfId="0" applyFont="1" applyBorder="1" applyAlignment="1" applyProtection="1">
      <alignment horizontal="left" vertical="center" indent="1"/>
      <protection locked="0"/>
    </xf>
    <xf numFmtId="0" fontId="35" fillId="0" borderId="0" xfId="0" applyFont="1" applyAlignment="1" applyProtection="1">
      <alignment horizontal="left" vertical="center" indent="1"/>
      <protection locked="0"/>
    </xf>
    <xf numFmtId="0" fontId="31" fillId="0" borderId="77" xfId="0" applyFont="1" applyBorder="1" applyAlignment="1" applyProtection="1">
      <alignment horizontal="left" vertical="center"/>
      <protection locked="0"/>
    </xf>
    <xf numFmtId="0" fontId="35" fillId="0" borderId="0" xfId="0" applyFont="1" applyAlignment="1" applyProtection="1">
      <alignment vertical="center"/>
      <protection locked="0"/>
    </xf>
    <xf numFmtId="0" fontId="35" fillId="0" borderId="78" xfId="0" applyFont="1" applyBorder="1" applyAlignment="1" applyProtection="1">
      <alignment vertical="center"/>
      <protection locked="0"/>
    </xf>
    <xf numFmtId="0" fontId="31" fillId="0" borderId="25" xfId="0" applyFont="1" applyBorder="1" applyAlignment="1">
      <alignment horizontal="left" vertical="center" shrinkToFit="1"/>
    </xf>
    <xf numFmtId="0" fontId="35" fillId="0" borderId="0" xfId="0" applyFont="1" applyBorder="1" applyAlignment="1">
      <alignment vertical="center" shrinkToFit="1"/>
    </xf>
    <xf numFmtId="0" fontId="5" fillId="0" borderId="0" xfId="2" applyFont="1" applyBorder="1" applyAlignment="1">
      <alignment vertical="center"/>
    </xf>
    <xf numFmtId="0" fontId="5" fillId="0" borderId="0" xfId="2" applyFont="1" applyBorder="1" applyAlignment="1">
      <alignment vertical="center" wrapText="1"/>
    </xf>
    <xf numFmtId="178" fontId="34" fillId="0" borderId="29" xfId="2" applyNumberFormat="1" applyFont="1" applyBorder="1" applyAlignment="1">
      <alignment horizontal="distributed" vertical="center"/>
    </xf>
    <xf numFmtId="178" fontId="35" fillId="0" borderId="29" xfId="0" applyNumberFormat="1" applyFont="1" applyBorder="1" applyAlignment="1">
      <alignment horizontal="distributed" vertical="center"/>
    </xf>
    <xf numFmtId="0" fontId="47" fillId="0" borderId="21" xfId="2" applyFont="1" applyBorder="1" applyAlignment="1">
      <alignment horizontal="center" vertical="center" wrapText="1"/>
    </xf>
    <xf numFmtId="0" fontId="42" fillId="0" borderId="23"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30" xfId="0" applyFont="1" applyBorder="1" applyAlignment="1">
      <alignment horizontal="center" vertical="center" wrapText="1"/>
    </xf>
    <xf numFmtId="0" fontId="34" fillId="0" borderId="29" xfId="2" applyFont="1" applyBorder="1" applyAlignment="1">
      <alignment vertical="center" shrinkToFit="1"/>
    </xf>
    <xf numFmtId="0" fontId="34" fillId="0" borderId="29" xfId="2" applyFont="1" applyBorder="1" applyAlignment="1">
      <alignment vertical="center"/>
    </xf>
    <xf numFmtId="0" fontId="35" fillId="0" borderId="31" xfId="0" applyFont="1" applyBorder="1" applyAlignment="1">
      <alignment horizontal="center" vertical="center"/>
    </xf>
    <xf numFmtId="0" fontId="35" fillId="0" borderId="31" xfId="0" applyFont="1" applyBorder="1" applyAlignment="1" applyProtection="1">
      <alignment vertical="center"/>
      <protection locked="0"/>
    </xf>
    <xf numFmtId="0" fontId="35" fillId="0" borderId="32" xfId="0" applyFont="1" applyBorder="1" applyAlignment="1" applyProtection="1">
      <alignment vertical="center"/>
      <protection locked="0"/>
    </xf>
    <xf numFmtId="0" fontId="35" fillId="0" borderId="33" xfId="0" applyFont="1" applyBorder="1" applyAlignment="1" applyProtection="1">
      <alignment vertical="center"/>
      <protection locked="0"/>
    </xf>
    <xf numFmtId="0" fontId="35" fillId="0" borderId="93" xfId="0" applyFont="1" applyBorder="1" applyAlignment="1" applyProtection="1">
      <alignment vertical="center"/>
      <protection locked="0"/>
    </xf>
    <xf numFmtId="0" fontId="2" fillId="0" borderId="83" xfId="0" applyFont="1" applyBorder="1" applyAlignment="1">
      <alignment horizontal="center" vertical="center"/>
    </xf>
    <xf numFmtId="0" fontId="2" fillId="0" borderId="90" xfId="0" applyFont="1" applyBorder="1" applyAlignment="1">
      <alignment horizontal="center" vertical="center"/>
    </xf>
    <xf numFmtId="0" fontId="35" fillId="0" borderId="92" xfId="0" applyFont="1" applyBorder="1" applyAlignment="1">
      <alignment horizontal="center" vertical="center"/>
    </xf>
    <xf numFmtId="0" fontId="24" fillId="0" borderId="0" xfId="0" applyFont="1" applyAlignment="1">
      <alignment vertical="top" wrapText="1"/>
    </xf>
    <xf numFmtId="0" fontId="5" fillId="0" borderId="42" xfId="2" applyFont="1" applyBorder="1" applyAlignment="1">
      <alignment horizontal="center" vertical="center"/>
    </xf>
    <xf numFmtId="0" fontId="35" fillId="0" borderId="95" xfId="0" applyFont="1" applyBorder="1" applyAlignment="1">
      <alignment vertical="center"/>
    </xf>
    <xf numFmtId="0" fontId="35" fillId="0" borderId="36" xfId="0" applyFont="1" applyBorder="1" applyAlignment="1">
      <alignment vertical="center"/>
    </xf>
    <xf numFmtId="0" fontId="35" fillId="0" borderId="37" xfId="0" applyFont="1" applyBorder="1" applyAlignment="1">
      <alignment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5" xfId="0" applyFont="1" applyBorder="1" applyAlignment="1" applyProtection="1">
      <alignment vertical="center"/>
      <protection locked="0"/>
    </xf>
    <xf numFmtId="0" fontId="35" fillId="0" borderId="36" xfId="0" applyFont="1" applyBorder="1" applyAlignment="1" applyProtection="1">
      <alignment vertical="center"/>
      <protection locked="0"/>
    </xf>
    <xf numFmtId="0" fontId="35" fillId="0" borderId="37" xfId="0" applyFont="1" applyBorder="1" applyAlignment="1" applyProtection="1">
      <alignment vertical="center"/>
      <protection locked="0"/>
    </xf>
    <xf numFmtId="0" fontId="35" fillId="0" borderId="96" xfId="0" applyFont="1" applyBorder="1" applyAlignment="1" applyProtection="1">
      <alignment vertical="center"/>
      <protection locked="0"/>
    </xf>
    <xf numFmtId="0" fontId="35" fillId="0" borderId="40" xfId="0" applyFont="1" applyBorder="1" applyAlignment="1">
      <alignment horizontal="center" vertical="center"/>
    </xf>
    <xf numFmtId="0" fontId="35" fillId="0" borderId="34" xfId="0" applyFont="1" applyBorder="1" applyAlignment="1">
      <alignment horizontal="center" vertical="center"/>
    </xf>
    <xf numFmtId="0" fontId="35" fillId="0" borderId="41" xfId="0" applyFont="1" applyBorder="1" applyAlignment="1">
      <alignment horizontal="center" vertical="center"/>
    </xf>
    <xf numFmtId="0" fontId="35" fillId="0" borderId="40" xfId="0" applyFont="1" applyBorder="1" applyAlignment="1" applyProtection="1">
      <alignment vertical="center"/>
      <protection locked="0"/>
    </xf>
    <xf numFmtId="0" fontId="35" fillId="0" borderId="34" xfId="0" applyFont="1" applyBorder="1" applyAlignment="1" applyProtection="1">
      <alignment vertical="center"/>
      <protection locked="0"/>
    </xf>
    <xf numFmtId="0" fontId="35" fillId="0" borderId="41" xfId="0" applyFont="1" applyBorder="1" applyAlignment="1" applyProtection="1">
      <alignment vertical="center"/>
      <protection locked="0"/>
    </xf>
    <xf numFmtId="0" fontId="35" fillId="0" borderId="98" xfId="0" applyFont="1" applyBorder="1" applyAlignment="1" applyProtection="1">
      <alignment vertical="center"/>
      <protection locked="0"/>
    </xf>
    <xf numFmtId="0" fontId="35" fillId="0" borderId="25" xfId="0" applyFont="1" applyBorder="1" applyAlignment="1">
      <alignment vertical="center"/>
    </xf>
    <xf numFmtId="0" fontId="35" fillId="0" borderId="39" xfId="0" applyFont="1" applyBorder="1" applyAlignment="1">
      <alignment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5" fillId="0" borderId="38"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5" fillId="0" borderId="39" xfId="0" applyFont="1" applyBorder="1" applyAlignment="1" applyProtection="1">
      <alignment vertical="center"/>
      <protection locked="0"/>
    </xf>
    <xf numFmtId="0" fontId="35" fillId="0" borderId="26" xfId="0" applyFont="1" applyBorder="1" applyAlignment="1" applyProtection="1">
      <alignment vertical="center"/>
      <protection locked="0"/>
    </xf>
    <xf numFmtId="0" fontId="35" fillId="0" borderId="87" xfId="0" applyFont="1" applyBorder="1" applyAlignment="1">
      <alignment vertical="center"/>
    </xf>
    <xf numFmtId="0" fontId="35" fillId="0" borderId="88" xfId="0" applyFont="1" applyBorder="1" applyAlignment="1">
      <alignment vertical="center"/>
    </xf>
    <xf numFmtId="0" fontId="35" fillId="0" borderId="89" xfId="0" applyFont="1" applyBorder="1" applyAlignment="1">
      <alignment vertical="center"/>
    </xf>
    <xf numFmtId="0" fontId="35" fillId="0" borderId="91" xfId="0" applyFont="1" applyBorder="1" applyAlignment="1">
      <alignment horizontal="center" vertical="center"/>
    </xf>
    <xf numFmtId="0" fontId="35" fillId="0" borderId="91" xfId="0" applyFont="1" applyBorder="1" applyAlignment="1" applyProtection="1">
      <alignment vertical="center"/>
      <protection locked="0"/>
    </xf>
    <xf numFmtId="0" fontId="35" fillId="0" borderId="88" xfId="0" applyFont="1" applyBorder="1" applyAlignment="1" applyProtection="1">
      <alignment vertical="center"/>
      <protection locked="0"/>
    </xf>
    <xf numFmtId="0" fontId="35" fillId="0" borderId="89" xfId="0" applyFont="1" applyBorder="1" applyAlignment="1" applyProtection="1">
      <alignment vertical="center"/>
      <protection locked="0"/>
    </xf>
    <xf numFmtId="0" fontId="35" fillId="0" borderId="94" xfId="0" applyFont="1" applyBorder="1" applyAlignment="1" applyProtection="1">
      <alignment vertical="center"/>
      <protection locked="0"/>
    </xf>
    <xf numFmtId="0" fontId="2" fillId="0" borderId="91" xfId="0" applyFont="1" applyBorder="1" applyAlignment="1" applyProtection="1">
      <alignment horizontal="left" vertical="center" indent="1"/>
      <protection locked="0"/>
    </xf>
    <xf numFmtId="0" fontId="35" fillId="0" borderId="88" xfId="0" applyFont="1" applyBorder="1" applyAlignment="1" applyProtection="1">
      <alignment horizontal="left" vertical="center" indent="1"/>
      <protection locked="0"/>
    </xf>
    <xf numFmtId="0" fontId="35" fillId="0" borderId="89" xfId="0" applyFont="1" applyBorder="1" applyAlignment="1" applyProtection="1">
      <alignment horizontal="left" vertical="center" indent="1"/>
      <protection locked="0"/>
    </xf>
    <xf numFmtId="0" fontId="2" fillId="0" borderId="86"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93" xfId="0" applyFont="1" applyBorder="1" applyAlignment="1" applyProtection="1">
      <alignment horizontal="left" vertical="center" indent="1"/>
      <protection locked="0"/>
    </xf>
    <xf numFmtId="0" fontId="35" fillId="0" borderId="94" xfId="0" applyFont="1" applyBorder="1" applyAlignment="1" applyProtection="1">
      <alignment horizontal="left" vertical="center" indent="1"/>
      <protection locked="0"/>
    </xf>
    <xf numFmtId="0" fontId="2" fillId="0" borderId="87" xfId="0" applyFont="1" applyBorder="1" applyAlignment="1" applyProtection="1">
      <alignment horizontal="center" vertical="center"/>
      <protection locked="0"/>
    </xf>
    <xf numFmtId="0" fontId="35" fillId="0" borderId="88" xfId="0" applyFont="1" applyBorder="1" applyAlignment="1" applyProtection="1">
      <alignment horizontal="center" vertical="center"/>
      <protection locked="0"/>
    </xf>
    <xf numFmtId="0" fontId="35" fillId="0" borderId="89" xfId="0" applyFont="1" applyBorder="1" applyAlignment="1" applyProtection="1">
      <alignment horizontal="center" vertical="center"/>
      <protection locked="0"/>
    </xf>
    <xf numFmtId="0" fontId="38" fillId="0" borderId="104" xfId="0" applyFont="1" applyBorder="1" applyAlignment="1" applyProtection="1">
      <alignment horizontal="center" vertical="center"/>
      <protection locked="0"/>
    </xf>
    <xf numFmtId="0" fontId="35" fillId="0" borderId="103" xfId="0" applyFont="1" applyBorder="1" applyAlignment="1" applyProtection="1">
      <alignment horizontal="center" vertical="center"/>
      <protection locked="0"/>
    </xf>
    <xf numFmtId="0" fontId="38" fillId="0" borderId="104" xfId="0" applyFont="1" applyBorder="1" applyAlignment="1" applyProtection="1">
      <alignment vertical="center"/>
      <protection locked="0"/>
    </xf>
    <xf numFmtId="0" fontId="35" fillId="0" borderId="102" xfId="0" applyFont="1" applyBorder="1" applyAlignment="1" applyProtection="1">
      <alignment vertical="center"/>
      <protection locked="0"/>
    </xf>
    <xf numFmtId="0" fontId="35" fillId="0" borderId="106" xfId="0" applyFont="1" applyBorder="1" applyAlignment="1" applyProtection="1">
      <alignment vertical="center"/>
      <protection locked="0"/>
    </xf>
    <xf numFmtId="0" fontId="38" fillId="0" borderId="101" xfId="0" applyFont="1" applyBorder="1" applyAlignment="1" applyProtection="1">
      <alignment vertical="center"/>
      <protection locked="0"/>
    </xf>
    <xf numFmtId="0" fontId="35" fillId="0" borderId="103" xfId="0" applyFont="1" applyBorder="1" applyAlignment="1" applyProtection="1">
      <alignment vertical="center"/>
      <protection locked="0"/>
    </xf>
    <xf numFmtId="0" fontId="35" fillId="0" borderId="102" xfId="0" applyFont="1" applyBorder="1" applyAlignment="1" applyProtection="1">
      <alignment horizontal="center" vertical="center"/>
      <protection locked="0"/>
    </xf>
    <xf numFmtId="0" fontId="38" fillId="0" borderId="104" xfId="0" applyFont="1" applyBorder="1" applyAlignment="1" applyProtection="1">
      <alignment horizontal="right" vertical="center" indent="1"/>
      <protection locked="0"/>
    </xf>
    <xf numFmtId="0" fontId="35" fillId="0" borderId="102" xfId="0" applyFont="1" applyBorder="1" applyAlignment="1" applyProtection="1">
      <alignment horizontal="right" vertical="center" indent="1"/>
      <protection locked="0"/>
    </xf>
    <xf numFmtId="0" fontId="35" fillId="0" borderId="103" xfId="0" applyFont="1" applyBorder="1" applyAlignment="1" applyProtection="1">
      <alignment horizontal="right" vertical="center" indent="1"/>
      <protection locked="0"/>
    </xf>
    <xf numFmtId="0" fontId="27" fillId="0" borderId="32" xfId="0" applyFont="1" applyBorder="1" applyAlignment="1">
      <alignment horizontal="center" vertical="center" wrapText="1"/>
    </xf>
    <xf numFmtId="0" fontId="35" fillId="0" borderId="31" xfId="0" applyFont="1" applyBorder="1" applyAlignment="1">
      <alignment horizontal="center" vertical="center" wrapText="1"/>
    </xf>
    <xf numFmtId="0" fontId="38" fillId="0" borderId="90"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117" xfId="0" applyFont="1" applyBorder="1" applyAlignment="1" applyProtection="1">
      <alignment vertical="center"/>
      <protection locked="0"/>
    </xf>
    <xf numFmtId="0" fontId="35" fillId="0" borderId="118" xfId="0" applyFont="1" applyBorder="1" applyAlignment="1" applyProtection="1">
      <alignment vertical="center"/>
      <protection locked="0"/>
    </xf>
    <xf numFmtId="0" fontId="35" fillId="0" borderId="119" xfId="0" applyFont="1" applyBorder="1" applyAlignment="1" applyProtection="1">
      <alignment vertical="center"/>
      <protection locked="0"/>
    </xf>
    <xf numFmtId="0" fontId="38" fillId="0" borderId="120" xfId="0" applyFont="1" applyBorder="1" applyAlignment="1" applyProtection="1">
      <alignment horizontal="center" vertical="center"/>
      <protection locked="0"/>
    </xf>
    <xf numFmtId="0" fontId="35" fillId="0" borderId="118" xfId="0" applyFont="1" applyBorder="1" applyAlignment="1" applyProtection="1">
      <alignment horizontal="center" vertical="center"/>
      <protection locked="0"/>
    </xf>
    <xf numFmtId="0" fontId="35" fillId="0" borderId="119" xfId="0" applyFont="1" applyBorder="1" applyAlignment="1" applyProtection="1">
      <alignment horizontal="center" vertical="center"/>
      <protection locked="0"/>
    </xf>
    <xf numFmtId="0" fontId="38" fillId="0" borderId="120" xfId="0" applyFont="1" applyBorder="1" applyAlignment="1" applyProtection="1">
      <alignment horizontal="right" vertical="center" indent="1"/>
      <protection locked="0"/>
    </xf>
    <xf numFmtId="0" fontId="35" fillId="0" borderId="118" xfId="0" applyFont="1" applyBorder="1" applyAlignment="1" applyProtection="1">
      <alignment horizontal="right" vertical="center" indent="1"/>
      <protection locked="0"/>
    </xf>
    <xf numFmtId="0" fontId="35" fillId="0" borderId="119" xfId="0" applyFont="1" applyBorder="1" applyAlignment="1" applyProtection="1">
      <alignment horizontal="right" vertical="center" indent="1"/>
      <protection locked="0"/>
    </xf>
    <xf numFmtId="0" fontId="38" fillId="0" borderId="120" xfId="0" applyFont="1" applyBorder="1" applyAlignment="1" applyProtection="1">
      <alignment vertical="center"/>
      <protection locked="0"/>
    </xf>
    <xf numFmtId="0" fontId="35" fillId="0" borderId="121" xfId="0" applyFont="1" applyBorder="1" applyAlignment="1" applyProtection="1">
      <alignment vertical="center"/>
      <protection locked="0"/>
    </xf>
    <xf numFmtId="0" fontId="38" fillId="0" borderId="0" xfId="0" applyFont="1" applyAlignment="1">
      <alignment vertical="center" shrinkToFit="1"/>
    </xf>
    <xf numFmtId="0" fontId="31" fillId="0" borderId="101" xfId="0" applyFont="1" applyBorder="1" applyAlignment="1" applyProtection="1">
      <alignment vertical="center" wrapText="1"/>
      <protection locked="0"/>
    </xf>
    <xf numFmtId="0" fontId="35" fillId="0" borderId="102" xfId="0" applyFont="1" applyBorder="1" applyAlignment="1" applyProtection="1">
      <alignment vertical="center" wrapText="1"/>
      <protection locked="0"/>
    </xf>
    <xf numFmtId="0" fontId="35" fillId="0" borderId="103" xfId="0" applyFont="1" applyBorder="1" applyAlignment="1" applyProtection="1">
      <alignment vertical="center" wrapText="1"/>
      <protection locked="0"/>
    </xf>
    <xf numFmtId="0" fontId="38" fillId="0" borderId="122" xfId="0" applyFont="1" applyBorder="1" applyAlignment="1" applyProtection="1">
      <alignment horizontal="center" vertical="center"/>
      <protection locked="0"/>
    </xf>
    <xf numFmtId="0" fontId="38" fillId="0" borderId="31" xfId="0" applyFont="1" applyBorder="1" applyAlignment="1" applyProtection="1">
      <alignment vertical="center" wrapText="1"/>
      <protection locked="0"/>
    </xf>
    <xf numFmtId="0" fontId="35" fillId="0" borderId="33" xfId="0" applyFont="1" applyBorder="1" applyAlignment="1" applyProtection="1">
      <alignment vertical="center" wrapText="1"/>
      <protection locked="0"/>
    </xf>
    <xf numFmtId="0" fontId="38" fillId="0" borderId="31" xfId="0" applyFont="1" applyBorder="1" applyAlignment="1" applyProtection="1">
      <alignment horizontal="center" vertical="center"/>
      <protection locked="0"/>
    </xf>
    <xf numFmtId="0" fontId="38" fillId="0" borderId="33" xfId="0" applyFont="1" applyBorder="1" applyAlignment="1" applyProtection="1">
      <alignment horizontal="center" vertical="center"/>
      <protection locked="0"/>
    </xf>
    <xf numFmtId="0" fontId="38" fillId="0" borderId="130" xfId="0" applyFont="1" applyBorder="1" applyAlignment="1" applyProtection="1">
      <alignment horizontal="center" vertical="center"/>
      <protection locked="0"/>
    </xf>
    <xf numFmtId="0" fontId="31" fillId="0" borderId="122" xfId="0" applyFont="1" applyBorder="1" applyAlignment="1" applyProtection="1">
      <alignment vertical="center" wrapText="1"/>
      <protection locked="0"/>
    </xf>
    <xf numFmtId="0" fontId="35" fillId="0" borderId="32" xfId="0" applyFont="1" applyBorder="1" applyAlignment="1" applyProtection="1">
      <alignment vertical="center" wrapText="1"/>
      <protection locked="0"/>
    </xf>
    <xf numFmtId="0" fontId="35" fillId="0" borderId="93" xfId="0" applyFont="1" applyBorder="1" applyAlignment="1" applyProtection="1">
      <alignment vertical="center" wrapText="1"/>
      <protection locked="0"/>
    </xf>
    <xf numFmtId="0" fontId="27" fillId="0" borderId="107" xfId="0" applyFont="1" applyBorder="1" applyAlignment="1">
      <alignment horizontal="center" vertical="center"/>
    </xf>
    <xf numFmtId="0" fontId="35" fillId="0" borderId="108" xfId="0" applyFont="1" applyBorder="1" applyAlignment="1">
      <alignment vertical="center"/>
    </xf>
    <xf numFmtId="0" fontId="35" fillId="0" borderId="109" xfId="0" applyFont="1" applyBorder="1" applyAlignment="1">
      <alignment vertical="center"/>
    </xf>
    <xf numFmtId="0" fontId="35" fillId="0" borderId="134" xfId="0" applyFont="1" applyBorder="1" applyAlignment="1">
      <alignment vertical="center"/>
    </xf>
    <xf numFmtId="0" fontId="35" fillId="0" borderId="127" xfId="0" applyFont="1" applyBorder="1" applyAlignment="1">
      <alignment vertical="center"/>
    </xf>
    <xf numFmtId="0" fontId="35" fillId="0" borderId="110" xfId="0" applyFont="1" applyBorder="1" applyAlignment="1">
      <alignment vertical="center"/>
    </xf>
    <xf numFmtId="0" fontId="35" fillId="0" borderId="111" xfId="0" applyFont="1" applyBorder="1" applyAlignment="1">
      <alignment vertical="center"/>
    </xf>
    <xf numFmtId="0" fontId="35" fillId="0" borderId="112" xfId="0" applyFont="1" applyBorder="1" applyAlignment="1">
      <alignment vertical="center"/>
    </xf>
    <xf numFmtId="0" fontId="27" fillId="0" borderId="132" xfId="0" applyFont="1" applyBorder="1" applyAlignment="1">
      <alignment horizontal="center" vertical="center" wrapText="1"/>
    </xf>
    <xf numFmtId="0" fontId="35" fillId="0" borderId="133"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1" xfId="0" applyFont="1" applyBorder="1" applyAlignment="1">
      <alignment horizontal="center" vertical="center" wrapText="1"/>
    </xf>
    <xf numFmtId="0" fontId="27" fillId="0" borderId="124" xfId="0" applyFont="1" applyBorder="1" applyAlignment="1">
      <alignment horizontal="center" vertical="center"/>
    </xf>
    <xf numFmtId="0" fontId="35" fillId="0" borderId="126" xfId="0" applyFont="1" applyBorder="1" applyAlignment="1">
      <alignment horizontal="center" vertical="center"/>
    </xf>
    <xf numFmtId="0" fontId="35" fillId="0" borderId="128" xfId="0" applyFont="1" applyBorder="1" applyAlignment="1">
      <alignment horizontal="center" vertical="center"/>
    </xf>
    <xf numFmtId="0" fontId="27" fillId="0" borderId="113" xfId="0" applyFont="1" applyBorder="1" applyAlignment="1">
      <alignment horizontal="center" vertical="center"/>
    </xf>
    <xf numFmtId="0" fontId="35" fillId="0" borderId="127" xfId="0" applyFont="1" applyBorder="1" applyAlignment="1">
      <alignment horizontal="center" vertical="center"/>
    </xf>
    <xf numFmtId="0" fontId="35" fillId="0" borderId="98" xfId="0" applyFont="1" applyBorder="1" applyAlignment="1">
      <alignment horizontal="center" vertical="center"/>
    </xf>
    <xf numFmtId="0" fontId="27" fillId="0" borderId="124" xfId="0" applyFont="1" applyBorder="1" applyAlignment="1">
      <alignment horizontal="center" vertical="center" wrapText="1"/>
    </xf>
    <xf numFmtId="0" fontId="35" fillId="0" borderId="125" xfId="0" applyFont="1" applyBorder="1" applyAlignment="1">
      <alignment horizontal="center" vertical="center" wrapText="1"/>
    </xf>
    <xf numFmtId="0" fontId="35" fillId="0" borderId="126" xfId="0" applyFont="1" applyBorder="1" applyAlignment="1">
      <alignment horizontal="center" vertical="center" wrapText="1"/>
    </xf>
    <xf numFmtId="0" fontId="35" fillId="0" borderId="127" xfId="0" applyFont="1" applyBorder="1" applyAlignment="1">
      <alignment horizontal="center" vertical="center" wrapText="1"/>
    </xf>
    <xf numFmtId="0" fontId="35" fillId="0" borderId="128" xfId="0" applyFont="1" applyBorder="1" applyAlignment="1">
      <alignment horizontal="center" vertical="center" wrapText="1"/>
    </xf>
    <xf numFmtId="0" fontId="35" fillId="0" borderId="129" xfId="0" applyFont="1" applyBorder="1" applyAlignment="1">
      <alignment horizontal="center" vertical="center" wrapText="1"/>
    </xf>
    <xf numFmtId="0" fontId="27" fillId="0" borderId="135" xfId="0" applyFont="1" applyBorder="1" applyAlignment="1">
      <alignment horizontal="center" vertical="center" textRotation="255"/>
    </xf>
    <xf numFmtId="0" fontId="35" fillId="0" borderId="136" xfId="0" applyFont="1" applyBorder="1" applyAlignment="1">
      <alignment horizontal="center" vertical="center" textRotation="255"/>
    </xf>
    <xf numFmtId="0" fontId="38" fillId="0" borderId="91" xfId="0" applyFont="1" applyBorder="1" applyAlignment="1" applyProtection="1">
      <alignment horizontal="center" vertical="center"/>
      <protection locked="0"/>
    </xf>
    <xf numFmtId="0" fontId="38" fillId="0" borderId="89" xfId="0" applyFont="1" applyBorder="1" applyAlignment="1" applyProtection="1">
      <alignment horizontal="center" vertical="center"/>
      <protection locked="0"/>
    </xf>
    <xf numFmtId="0" fontId="38" fillId="0" borderId="104" xfId="0" applyFont="1" applyBorder="1" applyAlignment="1" applyProtection="1">
      <alignment vertical="center" wrapText="1"/>
      <protection locked="0"/>
    </xf>
    <xf numFmtId="0" fontId="31" fillId="0" borderId="117" xfId="0" applyFont="1" applyBorder="1" applyAlignment="1" applyProtection="1">
      <alignment vertical="center" wrapText="1"/>
      <protection locked="0"/>
    </xf>
    <xf numFmtId="0" fontId="35" fillId="0" borderId="118" xfId="0" applyFont="1" applyBorder="1" applyAlignment="1" applyProtection="1">
      <alignment vertical="center" wrapText="1"/>
      <protection locked="0"/>
    </xf>
    <xf numFmtId="0" fontId="35" fillId="0" borderId="119" xfId="0" applyFont="1" applyBorder="1" applyAlignment="1" applyProtection="1">
      <alignment vertical="center" wrapText="1"/>
      <protection locked="0"/>
    </xf>
    <xf numFmtId="0" fontId="38" fillId="0" borderId="123" xfId="0" applyFont="1" applyBorder="1" applyAlignment="1" applyProtection="1">
      <alignment horizontal="center" vertical="center"/>
      <protection locked="0"/>
    </xf>
    <xf numFmtId="0" fontId="38" fillId="0" borderId="91" xfId="0" applyFont="1" applyBorder="1" applyAlignment="1" applyProtection="1">
      <alignment vertical="center" wrapText="1"/>
      <protection locked="0"/>
    </xf>
    <xf numFmtId="0" fontId="35" fillId="0" borderId="89" xfId="0" applyFont="1" applyBorder="1" applyAlignment="1" applyProtection="1">
      <alignment vertical="center" wrapText="1"/>
      <protection locked="0"/>
    </xf>
    <xf numFmtId="0" fontId="38" fillId="0" borderId="120" xfId="0" applyFont="1" applyBorder="1" applyAlignment="1" applyProtection="1">
      <alignment vertical="center" wrapText="1"/>
      <protection locked="0"/>
    </xf>
    <xf numFmtId="0" fontId="35" fillId="0" borderId="21" xfId="0" applyFont="1" applyBorder="1" applyAlignment="1">
      <alignment vertical="center"/>
    </xf>
    <xf numFmtId="0" fontId="35" fillId="0" borderId="22" xfId="0" applyFont="1" applyBorder="1" applyAlignment="1">
      <alignment vertical="center"/>
    </xf>
    <xf numFmtId="0" fontId="35" fillId="0" borderId="23" xfId="0" applyFont="1" applyBorder="1" applyAlignment="1">
      <alignment vertical="center"/>
    </xf>
    <xf numFmtId="0" fontId="35" fillId="0" borderId="26" xfId="0" applyFont="1" applyBorder="1" applyAlignment="1">
      <alignment vertical="center"/>
    </xf>
    <xf numFmtId="0" fontId="35" fillId="0" borderId="28" xfId="0" applyFont="1" applyBorder="1" applyAlignment="1">
      <alignment vertical="center"/>
    </xf>
    <xf numFmtId="0" fontId="35" fillId="0" borderId="75" xfId="0" applyFont="1" applyBorder="1" applyAlignment="1">
      <alignment vertical="center"/>
    </xf>
    <xf numFmtId="0" fontId="35" fillId="0" borderId="72" xfId="0" applyFont="1" applyBorder="1" applyAlignment="1">
      <alignment vertical="center"/>
    </xf>
    <xf numFmtId="0" fontId="35" fillId="0" borderId="76" xfId="0" applyFont="1" applyBorder="1" applyAlignment="1">
      <alignment vertical="center"/>
    </xf>
    <xf numFmtId="0" fontId="35" fillId="0" borderId="79" xfId="0" applyFont="1" applyBorder="1" applyAlignment="1">
      <alignment vertical="center"/>
    </xf>
    <xf numFmtId="0" fontId="35" fillId="0" borderId="80" xfId="0" applyFont="1" applyBorder="1" applyAlignment="1">
      <alignment vertical="center"/>
    </xf>
    <xf numFmtId="0" fontId="35" fillId="0" borderId="21" xfId="0" applyFont="1" applyBorder="1" applyAlignment="1">
      <alignment horizontal="center" vertical="center"/>
    </xf>
    <xf numFmtId="0" fontId="34" fillId="0" borderId="0" xfId="2" applyFont="1" applyAlignment="1">
      <alignment vertical="center"/>
    </xf>
    <xf numFmtId="0" fontId="38" fillId="0" borderId="0" xfId="0" applyFont="1" applyAlignment="1">
      <alignment vertical="top" wrapText="1"/>
    </xf>
    <xf numFmtId="0" fontId="35" fillId="0" borderId="42" xfId="0" applyFont="1" applyBorder="1" applyAlignment="1">
      <alignment horizontal="center" vertical="center"/>
    </xf>
    <xf numFmtId="0" fontId="38" fillId="0" borderId="131" xfId="0" applyFont="1" applyBorder="1" applyAlignment="1" applyProtection="1">
      <alignment horizontal="center" vertical="center"/>
      <protection locked="0"/>
    </xf>
    <xf numFmtId="0" fontId="31" fillId="0" borderId="123" xfId="0" applyFont="1" applyBorder="1" applyAlignment="1" applyProtection="1">
      <alignment vertical="center" wrapText="1"/>
      <protection locked="0"/>
    </xf>
    <xf numFmtId="0" fontId="35" fillId="0" borderId="88" xfId="0" applyFont="1" applyBorder="1" applyAlignment="1" applyProtection="1">
      <alignment vertical="center" wrapText="1"/>
      <protection locked="0"/>
    </xf>
    <xf numFmtId="0" fontId="35" fillId="0" borderId="94" xfId="0" applyFont="1" applyBorder="1" applyAlignment="1" applyProtection="1">
      <alignment vertical="center" wrapText="1"/>
      <protection locked="0"/>
    </xf>
    <xf numFmtId="0" fontId="34" fillId="0" borderId="0" xfId="2" applyFont="1" applyAlignment="1">
      <alignment horizontal="left" vertical="center"/>
    </xf>
    <xf numFmtId="0" fontId="35" fillId="0" borderId="0" xfId="0" applyFont="1" applyAlignment="1">
      <alignment horizontal="left" vertical="center" wrapText="1" indent="1"/>
    </xf>
    <xf numFmtId="0" fontId="35" fillId="0" borderId="139" xfId="0" applyFont="1" applyBorder="1" applyAlignment="1">
      <alignment vertical="center"/>
    </xf>
    <xf numFmtId="0" fontId="35" fillId="0" borderId="51" xfId="0" applyFont="1" applyBorder="1" applyAlignment="1">
      <alignment vertical="center"/>
    </xf>
    <xf numFmtId="0" fontId="35" fillId="0" borderId="140" xfId="0" applyFont="1" applyBorder="1" applyAlignment="1">
      <alignment vertical="center"/>
    </xf>
    <xf numFmtId="0" fontId="33" fillId="0" borderId="35" xfId="0" applyFont="1" applyBorder="1" applyAlignment="1">
      <alignment horizontal="center" vertical="center"/>
    </xf>
    <xf numFmtId="0" fontId="35" fillId="0" borderId="96" xfId="0" applyFont="1" applyBorder="1" applyAlignment="1">
      <alignment horizontal="center" vertical="center"/>
    </xf>
    <xf numFmtId="0" fontId="30" fillId="0" borderId="86"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44" fillId="0" borderId="31" xfId="0" applyFont="1" applyBorder="1" applyAlignment="1" applyProtection="1">
      <alignment vertical="center" wrapText="1"/>
      <protection locked="0"/>
    </xf>
    <xf numFmtId="0" fontId="33" fillId="0" borderId="95" xfId="0" applyFont="1" applyBorder="1" applyAlignment="1">
      <alignment horizontal="center" vertical="center"/>
    </xf>
    <xf numFmtId="0" fontId="35" fillId="0" borderId="97" xfId="0" applyFont="1" applyBorder="1" applyAlignment="1">
      <alignment horizontal="center" vertical="center"/>
    </xf>
    <xf numFmtId="0" fontId="29" fillId="0" borderId="40"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41" xfId="0" applyFont="1" applyBorder="1" applyAlignment="1">
      <alignment horizontal="center" vertical="center" shrinkToFit="1"/>
    </xf>
    <xf numFmtId="0" fontId="34" fillId="0" borderId="0" xfId="2" applyFont="1" applyAlignment="1">
      <alignment horizontal="left" vertical="center" indent="1"/>
    </xf>
    <xf numFmtId="0" fontId="32" fillId="0" borderId="83" xfId="0" applyFont="1" applyBorder="1" applyAlignment="1">
      <alignment horizontal="distributed" vertical="center" justifyLastLine="1"/>
    </xf>
    <xf numFmtId="0" fontId="35" fillId="0" borderId="84" xfId="0" applyFont="1" applyBorder="1" applyAlignment="1">
      <alignment horizontal="distributed" vertical="center" justifyLastLine="1"/>
    </xf>
    <xf numFmtId="0" fontId="35" fillId="0" borderId="85" xfId="0" applyFont="1" applyBorder="1" applyAlignment="1">
      <alignment horizontal="distributed" vertical="center" justifyLastLine="1"/>
    </xf>
    <xf numFmtId="0" fontId="32" fillId="0" borderId="90" xfId="0" applyFont="1" applyBorder="1" applyAlignment="1">
      <alignment horizontal="left" vertical="center" indent="1"/>
    </xf>
    <xf numFmtId="0" fontId="35" fillId="0" borderId="84" xfId="0" applyFont="1" applyBorder="1" applyAlignment="1">
      <alignment horizontal="left" vertical="center" indent="1"/>
    </xf>
    <xf numFmtId="0" fontId="35" fillId="0" borderId="92" xfId="0" applyFont="1" applyBorder="1" applyAlignment="1">
      <alignment horizontal="left" vertical="center" indent="1"/>
    </xf>
    <xf numFmtId="0" fontId="32" fillId="0" borderId="86" xfId="0" applyFont="1" applyBorder="1" applyAlignment="1">
      <alignment horizontal="distributed" vertical="center" justifyLastLine="1"/>
    </xf>
    <xf numFmtId="0" fontId="35" fillId="0" borderId="32" xfId="0" applyFont="1" applyBorder="1" applyAlignment="1">
      <alignment horizontal="distributed" vertical="center" justifyLastLine="1"/>
    </xf>
    <xf numFmtId="0" fontId="35" fillId="0" borderId="33" xfId="0" applyFont="1" applyBorder="1" applyAlignment="1">
      <alignment horizontal="distributed" vertical="center" justifyLastLine="1"/>
    </xf>
    <xf numFmtId="0" fontId="32" fillId="0" borderId="31" xfId="0" applyFont="1" applyBorder="1" applyAlignment="1">
      <alignment horizontal="left" vertical="center" indent="1"/>
    </xf>
    <xf numFmtId="0" fontId="35" fillId="0" borderId="93" xfId="0" applyFont="1" applyBorder="1" applyAlignment="1">
      <alignment horizontal="left" vertical="center" indent="1"/>
    </xf>
    <xf numFmtId="0" fontId="30" fillId="0" borderId="87" xfId="0" applyFont="1" applyBorder="1" applyAlignment="1" applyProtection="1">
      <alignment vertical="center" wrapText="1"/>
      <protection locked="0"/>
    </xf>
    <xf numFmtId="0" fontId="30" fillId="0" borderId="91" xfId="0" applyFont="1" applyBorder="1" applyAlignment="1" applyProtection="1">
      <alignment vertical="center" wrapText="1"/>
      <protection locked="0"/>
    </xf>
    <xf numFmtId="0" fontId="44" fillId="0" borderId="91" xfId="0" applyFont="1" applyBorder="1" applyAlignment="1" applyProtection="1">
      <alignment vertical="center" wrapText="1"/>
      <protection locked="0"/>
    </xf>
    <xf numFmtId="0" fontId="31" fillId="0" borderId="28" xfId="0" applyFont="1" applyBorder="1" applyAlignment="1" applyProtection="1">
      <alignment horizontal="left" vertical="center" indent="1" shrinkToFit="1"/>
      <protection locked="0"/>
    </xf>
    <xf numFmtId="0" fontId="35" fillId="0" borderId="29" xfId="0" applyFont="1" applyBorder="1" applyAlignment="1" applyProtection="1">
      <alignment horizontal="left" vertical="center" indent="1" shrinkToFit="1"/>
      <protection locked="0"/>
    </xf>
    <xf numFmtId="0" fontId="35" fillId="0" borderId="30" xfId="0" applyFont="1" applyBorder="1" applyAlignment="1" applyProtection="1">
      <alignment horizontal="left" vertical="center" indent="1" shrinkToFit="1"/>
      <protection locked="0"/>
    </xf>
    <xf numFmtId="0" fontId="35" fillId="0" borderId="22" xfId="0" applyFont="1" applyBorder="1" applyAlignment="1" applyProtection="1">
      <alignment vertical="center" shrinkToFit="1"/>
      <protection locked="0"/>
    </xf>
    <xf numFmtId="0" fontId="31" fillId="0" borderId="21" xfId="0" applyFont="1" applyBorder="1" applyAlignment="1" applyProtection="1">
      <alignment vertical="center"/>
      <protection locked="0"/>
    </xf>
    <xf numFmtId="0" fontId="35" fillId="0" borderId="22" xfId="0" applyFont="1" applyBorder="1" applyAlignment="1" applyProtection="1">
      <alignment vertical="center"/>
      <protection locked="0"/>
    </xf>
    <xf numFmtId="0" fontId="35" fillId="0" borderId="23" xfId="0" applyFont="1" applyBorder="1" applyAlignment="1" applyProtection="1">
      <alignment vertical="center"/>
      <protection locked="0"/>
    </xf>
    <xf numFmtId="0" fontId="31" fillId="0" borderId="52" xfId="0" applyFont="1" applyBorder="1" applyAlignment="1">
      <alignment horizontal="center" vertical="center"/>
    </xf>
    <xf numFmtId="0" fontId="31" fillId="0" borderId="56" xfId="0" applyFont="1" applyBorder="1" applyAlignment="1">
      <alignment horizontal="center" vertical="center"/>
    </xf>
    <xf numFmtId="0" fontId="36" fillId="0" borderId="56" xfId="2" applyFont="1" applyBorder="1" applyAlignment="1">
      <alignment horizontal="center" vertical="center"/>
    </xf>
    <xf numFmtId="0" fontId="31" fillId="0" borderId="53" xfId="0" applyFont="1" applyBorder="1" applyAlignment="1">
      <alignment horizontal="center" vertical="center"/>
    </xf>
    <xf numFmtId="0" fontId="31" fillId="0" borderId="90" xfId="0" applyFont="1" applyBorder="1" applyAlignment="1">
      <alignment horizontal="left" vertical="center" indent="1" shrinkToFit="1"/>
    </xf>
    <xf numFmtId="0" fontId="31" fillId="0" borderId="84" xfId="0" applyFont="1" applyBorder="1" applyAlignment="1">
      <alignment horizontal="left" vertical="center" indent="1" shrinkToFit="1"/>
    </xf>
    <xf numFmtId="0" fontId="35" fillId="0" borderId="84" xfId="0" applyFont="1" applyBorder="1" applyAlignment="1">
      <alignment horizontal="left" vertical="center" indent="1" shrinkToFit="1"/>
    </xf>
    <xf numFmtId="0" fontId="35" fillId="0" borderId="85" xfId="0" applyFont="1" applyBorder="1" applyAlignment="1">
      <alignment horizontal="left" vertical="center" indent="1" shrinkToFit="1"/>
    </xf>
    <xf numFmtId="178" fontId="32" fillId="0" borderId="31" xfId="0" applyNumberFormat="1" applyFont="1" applyBorder="1" applyAlignment="1">
      <alignment horizontal="left" vertical="center" indent="1"/>
    </xf>
    <xf numFmtId="178" fontId="35" fillId="0" borderId="32" xfId="0" applyNumberFormat="1" applyFont="1" applyBorder="1" applyAlignment="1">
      <alignment horizontal="left" vertical="center" indent="1"/>
    </xf>
    <xf numFmtId="0" fontId="34" fillId="0" borderId="0" xfId="2" applyFont="1" applyAlignment="1">
      <alignment horizontal="center" vertical="center"/>
    </xf>
    <xf numFmtId="0" fontId="36" fillId="0" borderId="0" xfId="2" applyFont="1" applyBorder="1" applyAlignment="1" applyProtection="1">
      <alignment vertical="center" shrinkToFit="1"/>
      <protection locked="0"/>
    </xf>
    <xf numFmtId="0" fontId="35" fillId="0" borderId="26" xfId="0" applyFont="1" applyBorder="1" applyAlignment="1" applyProtection="1">
      <alignment vertical="center" shrinkToFit="1"/>
      <protection locked="0"/>
    </xf>
    <xf numFmtId="0" fontId="36" fillId="0" borderId="28" xfId="2" applyFont="1" applyBorder="1" applyAlignment="1" applyProtection="1">
      <alignment vertical="center" shrinkToFit="1"/>
    </xf>
    <xf numFmtId="0" fontId="35" fillId="0" borderId="29" xfId="0" applyFont="1" applyBorder="1" applyAlignment="1" applyProtection="1">
      <alignment vertical="center" shrinkToFit="1"/>
    </xf>
    <xf numFmtId="0" fontId="35" fillId="0" borderId="30" xfId="0" applyFont="1" applyBorder="1" applyAlignment="1" applyProtection="1">
      <alignment vertical="center" shrinkToFit="1"/>
    </xf>
    <xf numFmtId="0" fontId="31" fillId="0" borderId="25" xfId="0" applyFont="1" applyBorder="1" applyAlignment="1">
      <alignment horizontal="left" vertical="center" indent="1"/>
    </xf>
    <xf numFmtId="0" fontId="35" fillId="0" borderId="26" xfId="0" applyFont="1" applyBorder="1" applyAlignment="1">
      <alignment horizontal="left" vertical="center" indent="1"/>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6" fillId="0" borderId="25" xfId="2" applyFont="1" applyBorder="1" applyAlignment="1">
      <alignment vertical="center" shrinkToFit="1"/>
    </xf>
    <xf numFmtId="0" fontId="31" fillId="0" borderId="28" xfId="0" applyFont="1" applyBorder="1" applyAlignment="1" applyProtection="1">
      <alignment vertical="center" shrinkToFit="1"/>
    </xf>
    <xf numFmtId="0" fontId="36" fillId="0" borderId="21" xfId="2" applyFont="1" applyBorder="1" applyAlignment="1">
      <alignment vertical="center" shrinkToFit="1"/>
    </xf>
    <xf numFmtId="0" fontId="35" fillId="0" borderId="22" xfId="0" applyFont="1" applyBorder="1" applyAlignment="1">
      <alignment vertical="center" shrinkToFit="1"/>
    </xf>
    <xf numFmtId="0" fontId="36" fillId="0" borderId="25" xfId="2" applyFont="1" applyBorder="1" applyAlignment="1" applyProtection="1">
      <alignment vertical="center" shrinkToFit="1"/>
    </xf>
    <xf numFmtId="0" fontId="35" fillId="0" borderId="0" xfId="0" applyFont="1" applyAlignment="1" applyProtection="1">
      <alignment vertical="center" shrinkToFit="1"/>
    </xf>
    <xf numFmtId="0" fontId="35" fillId="0" borderId="26" xfId="0" applyFont="1" applyBorder="1" applyAlignment="1" applyProtection="1">
      <alignment vertical="center" shrinkToFit="1"/>
    </xf>
    <xf numFmtId="0" fontId="2" fillId="0" borderId="0" xfId="0" applyFont="1" applyAlignment="1">
      <alignment horizontal="left" vertical="center" wrapText="1"/>
    </xf>
    <xf numFmtId="0" fontId="27" fillId="0" borderId="90" xfId="0" applyFont="1" applyBorder="1" applyAlignment="1">
      <alignment horizontal="left" vertical="center" indent="1" shrinkToFit="1"/>
    </xf>
    <xf numFmtId="0" fontId="34" fillId="0" borderId="90" xfId="2" applyFont="1" applyBorder="1" applyAlignment="1">
      <alignment horizontal="left" vertical="center" indent="1" shrinkToFit="1"/>
    </xf>
    <xf numFmtId="0" fontId="35" fillId="0" borderId="92" xfId="0" applyFont="1" applyBorder="1" applyAlignment="1">
      <alignment horizontal="left" vertical="center" indent="1" shrinkToFit="1"/>
    </xf>
    <xf numFmtId="0" fontId="31" fillId="0" borderId="79" xfId="0" applyFont="1" applyBorder="1" applyAlignment="1">
      <alignment horizontal="left" vertical="center" shrinkToFit="1"/>
    </xf>
    <xf numFmtId="0" fontId="35" fillId="0" borderId="48" xfId="0" applyFont="1" applyBorder="1" applyAlignment="1">
      <alignment vertical="center" shrinkToFit="1"/>
    </xf>
    <xf numFmtId="0" fontId="35" fillId="0" borderId="80" xfId="0" applyFont="1" applyBorder="1" applyAlignment="1">
      <alignment vertical="center" shrinkToFit="1"/>
    </xf>
    <xf numFmtId="0" fontId="31" fillId="0" borderId="77" xfId="0" applyFont="1" applyBorder="1" applyAlignment="1">
      <alignment horizontal="left" vertical="center" shrinkToFit="1"/>
    </xf>
    <xf numFmtId="0" fontId="35" fillId="0" borderId="78" xfId="0" applyFont="1" applyBorder="1" applyAlignment="1">
      <alignment vertical="center" shrinkToFit="1"/>
    </xf>
    <xf numFmtId="0" fontId="31" fillId="0" borderId="79" xfId="0" applyFont="1" applyBorder="1" applyAlignment="1">
      <alignment vertical="center" shrinkToFit="1"/>
    </xf>
    <xf numFmtId="0" fontId="31" fillId="0" borderId="79" xfId="0" applyFont="1" applyBorder="1" applyAlignment="1" applyProtection="1">
      <alignment horizontal="left" vertical="center" indent="1"/>
      <protection locked="0"/>
    </xf>
    <xf numFmtId="0" fontId="35" fillId="0" borderId="48" xfId="0" applyFont="1" applyBorder="1" applyAlignment="1" applyProtection="1">
      <alignment horizontal="left" vertical="center" indent="1"/>
      <protection locked="0"/>
    </xf>
    <xf numFmtId="0" fontId="35" fillId="0" borderId="80" xfId="0" applyFont="1" applyBorder="1" applyAlignment="1" applyProtection="1">
      <alignment horizontal="left" vertical="center" indent="1"/>
      <protection locked="0"/>
    </xf>
    <xf numFmtId="0" fontId="31" fillId="0" borderId="77" xfId="0" applyFont="1" applyBorder="1" applyAlignment="1" applyProtection="1">
      <alignment horizontal="left" vertical="center" indent="1"/>
      <protection locked="0"/>
    </xf>
    <xf numFmtId="0" fontId="35" fillId="0" borderId="78" xfId="0" applyFont="1" applyBorder="1" applyAlignment="1" applyProtection="1">
      <alignment horizontal="left" vertical="center" indent="1"/>
      <protection locked="0"/>
    </xf>
    <xf numFmtId="0" fontId="44" fillId="0" borderId="0" xfId="0" applyFont="1" applyAlignment="1">
      <alignment vertical="center" wrapText="1"/>
    </xf>
    <xf numFmtId="0" fontId="35" fillId="0" borderId="93" xfId="0" applyFont="1" applyBorder="1" applyAlignment="1">
      <alignment vertical="center"/>
    </xf>
    <xf numFmtId="0" fontId="27" fillId="0" borderId="0" xfId="0" applyFont="1" applyBorder="1" applyAlignment="1">
      <alignment vertical="top" wrapText="1"/>
    </xf>
    <xf numFmtId="0" fontId="27" fillId="0" borderId="25" xfId="0" applyFont="1" applyBorder="1" applyAlignment="1">
      <alignment vertical="top" wrapText="1"/>
    </xf>
    <xf numFmtId="0" fontId="31" fillId="0" borderId="90" xfId="0" applyFont="1" applyBorder="1" applyAlignment="1">
      <alignment horizontal="left" vertical="center" indent="1"/>
    </xf>
    <xf numFmtId="0" fontId="31" fillId="0" borderId="84" xfId="0" applyFont="1" applyBorder="1" applyAlignment="1">
      <alignment horizontal="left" vertical="center" indent="1"/>
    </xf>
    <xf numFmtId="0" fontId="35" fillId="0" borderId="85" xfId="0" applyFont="1" applyBorder="1" applyAlignment="1">
      <alignment horizontal="left" vertical="center" indent="1"/>
    </xf>
    <xf numFmtId="0" fontId="35" fillId="0" borderId="132" xfId="0" applyFont="1" applyBorder="1" applyAlignment="1">
      <alignment horizontal="center" vertical="center"/>
    </xf>
    <xf numFmtId="0" fontId="35" fillId="0" borderId="98" xfId="0" applyFont="1" applyBorder="1" applyAlignment="1">
      <alignment vertical="center"/>
    </xf>
    <xf numFmtId="0" fontId="27" fillId="0" borderId="35" xfId="0" applyFont="1" applyBorder="1" applyAlignment="1">
      <alignment vertical="center" wrapText="1"/>
    </xf>
    <xf numFmtId="0" fontId="35" fillId="0" borderId="36" xfId="0" applyFont="1" applyBorder="1" applyAlignment="1">
      <alignment vertical="center" wrapText="1"/>
    </xf>
    <xf numFmtId="0" fontId="35" fillId="0" borderId="96" xfId="0" applyFont="1" applyBorder="1" applyAlignment="1">
      <alignment vertical="center" wrapText="1"/>
    </xf>
    <xf numFmtId="0" fontId="35" fillId="0" borderId="40" xfId="0" applyFont="1" applyBorder="1" applyAlignment="1">
      <alignment vertical="center" wrapText="1"/>
    </xf>
    <xf numFmtId="0" fontId="35" fillId="0" borderId="34" xfId="0" applyFont="1" applyBorder="1" applyAlignment="1">
      <alignment vertical="center" wrapText="1"/>
    </xf>
    <xf numFmtId="0" fontId="35" fillId="0" borderId="98" xfId="0" applyFont="1" applyBorder="1" applyAlignment="1">
      <alignment vertical="center" wrapText="1"/>
    </xf>
    <xf numFmtId="0" fontId="5" fillId="0" borderId="0" xfId="2" applyFont="1" applyBorder="1" applyAlignment="1">
      <alignment vertical="center" shrinkToFit="1"/>
    </xf>
    <xf numFmtId="0" fontId="5" fillId="0" borderId="42" xfId="2" applyFont="1" applyBorder="1" applyAlignment="1">
      <alignment horizontal="left" vertical="center" wrapText="1" indent="1"/>
    </xf>
    <xf numFmtId="0" fontId="5" fillId="0" borderId="29" xfId="2" applyFont="1" applyBorder="1" applyAlignment="1">
      <alignment horizontal="left" vertical="center"/>
    </xf>
    <xf numFmtId="0" fontId="0" fillId="0" borderId="29" xfId="0" applyBorder="1" applyAlignment="1">
      <alignment vertical="center"/>
    </xf>
    <xf numFmtId="0" fontId="35" fillId="0" borderId="90" xfId="0" applyFont="1" applyBorder="1" applyAlignment="1">
      <alignment horizontal="center" vertical="center"/>
    </xf>
    <xf numFmtId="0" fontId="5" fillId="0" borderId="51" xfId="2" applyFont="1" applyBorder="1" applyAlignment="1">
      <alignment vertical="center" wrapText="1"/>
    </xf>
    <xf numFmtId="0" fontId="0" fillId="0" borderId="51" xfId="0" applyBorder="1" applyAlignment="1">
      <alignment vertical="center" wrapText="1"/>
    </xf>
    <xf numFmtId="0" fontId="0" fillId="0" borderId="68" xfId="0" applyBorder="1" applyAlignment="1">
      <alignment vertical="center" wrapText="1"/>
    </xf>
    <xf numFmtId="0" fontId="0" fillId="0" borderId="32" xfId="0" applyBorder="1" applyAlignment="1">
      <alignment horizontal="left" vertical="center" indent="1"/>
    </xf>
    <xf numFmtId="0" fontId="0" fillId="0" borderId="93" xfId="0" applyBorder="1" applyAlignment="1">
      <alignment horizontal="left" vertical="center" indent="1"/>
    </xf>
    <xf numFmtId="0" fontId="30" fillId="0" borderId="86" xfId="0" applyFont="1" applyBorder="1" applyAlignment="1">
      <alignment vertical="center" wrapText="1"/>
    </xf>
    <xf numFmtId="0" fontId="35" fillId="0" borderId="32" xfId="0" applyFont="1" applyBorder="1" applyAlignment="1">
      <alignment vertical="center" wrapText="1"/>
    </xf>
    <xf numFmtId="0" fontId="35" fillId="0" borderId="33" xfId="0" applyFont="1" applyBorder="1" applyAlignment="1">
      <alignment vertical="center" wrapText="1"/>
    </xf>
    <xf numFmtId="0" fontId="30" fillId="0" borderId="31" xfId="0" applyFont="1" applyBorder="1" applyAlignment="1">
      <alignment vertical="center" wrapText="1"/>
    </xf>
    <xf numFmtId="0" fontId="44" fillId="0" borderId="31" xfId="0" applyFont="1" applyBorder="1" applyAlignment="1">
      <alignment vertical="center" wrapText="1"/>
    </xf>
    <xf numFmtId="0" fontId="35" fillId="0" borderId="93" xfId="0" applyFont="1" applyBorder="1" applyAlignment="1">
      <alignment vertical="center" wrapText="1"/>
    </xf>
    <xf numFmtId="0" fontId="30" fillId="0" borderId="87" xfId="0" applyFont="1" applyBorder="1" applyAlignment="1">
      <alignment vertical="center" wrapText="1"/>
    </xf>
    <xf numFmtId="0" fontId="35" fillId="0" borderId="88" xfId="0" applyFont="1" applyBorder="1" applyAlignment="1">
      <alignment vertical="center" wrapText="1"/>
    </xf>
    <xf numFmtId="0" fontId="35" fillId="0" borderId="89" xfId="0" applyFont="1" applyBorder="1" applyAlignment="1">
      <alignment vertical="center" wrapText="1"/>
    </xf>
    <xf numFmtId="0" fontId="30" fillId="0" borderId="91" xfId="0" applyFont="1" applyBorder="1" applyAlignment="1">
      <alignment vertical="center" wrapText="1"/>
    </xf>
    <xf numFmtId="0" fontId="44" fillId="0" borderId="91" xfId="0" applyFont="1" applyBorder="1" applyAlignment="1">
      <alignment vertical="center" wrapText="1"/>
    </xf>
    <xf numFmtId="0" fontId="35" fillId="0" borderId="94" xfId="0" applyFont="1" applyBorder="1" applyAlignment="1">
      <alignment vertical="center" wrapText="1"/>
    </xf>
    <xf numFmtId="0" fontId="0" fillId="0" borderId="32"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84" xfId="0" applyBorder="1" applyAlignment="1">
      <alignment horizontal="distributed" vertical="center" justifyLastLine="1"/>
    </xf>
    <xf numFmtId="0" fontId="0" fillId="0" borderId="85" xfId="0" applyBorder="1" applyAlignment="1">
      <alignment horizontal="distributed" vertical="center" justifyLastLine="1"/>
    </xf>
    <xf numFmtId="0" fontId="0" fillId="0" borderId="84" xfId="0" applyBorder="1" applyAlignment="1">
      <alignment horizontal="left" vertical="center" indent="1"/>
    </xf>
    <xf numFmtId="0" fontId="0" fillId="0" borderId="92" xfId="0" applyBorder="1" applyAlignment="1">
      <alignment horizontal="left" vertical="center" indent="1"/>
    </xf>
    <xf numFmtId="0" fontId="0" fillId="0" borderId="36" xfId="0" applyFont="1" applyBorder="1" applyAlignment="1">
      <alignment horizontal="center" vertical="center"/>
    </xf>
    <xf numFmtId="0" fontId="0" fillId="0" borderId="96" xfId="0" applyFont="1" applyBorder="1" applyAlignment="1">
      <alignment horizontal="center" vertical="center"/>
    </xf>
    <xf numFmtId="0" fontId="0" fillId="0" borderId="40" xfId="0" applyFont="1" applyBorder="1" applyAlignment="1">
      <alignment horizontal="center" vertical="center"/>
    </xf>
    <xf numFmtId="0" fontId="0" fillId="0" borderId="34" xfId="0" applyFont="1" applyBorder="1" applyAlignment="1">
      <alignment horizontal="center" vertical="center"/>
    </xf>
    <xf numFmtId="0" fontId="0" fillId="0" borderId="98" xfId="0" applyFont="1" applyBorder="1" applyAlignment="1">
      <alignment horizontal="center" vertical="center"/>
    </xf>
    <xf numFmtId="0" fontId="49" fillId="0" borderId="34" xfId="0" applyFont="1" applyBorder="1" applyAlignment="1">
      <alignment horizontal="center" vertical="center" shrinkToFit="1"/>
    </xf>
    <xf numFmtId="0" fontId="49" fillId="0" borderId="41" xfId="0" applyFont="1" applyBorder="1" applyAlignment="1">
      <alignment horizontal="center" vertical="center" shrinkToFit="1"/>
    </xf>
    <xf numFmtId="0" fontId="0" fillId="0" borderId="32" xfId="0" applyBorder="1" applyAlignment="1">
      <alignment vertical="center" wrapText="1"/>
    </xf>
    <xf numFmtId="0" fontId="0" fillId="0" borderId="33" xfId="0" applyBorder="1" applyAlignment="1">
      <alignment vertical="center" wrapText="1"/>
    </xf>
    <xf numFmtId="0" fontId="0" fillId="0" borderId="93" xfId="0" applyBorder="1" applyAlignment="1">
      <alignment vertical="center" wrapText="1"/>
    </xf>
    <xf numFmtId="0" fontId="0" fillId="0" borderId="37" xfId="0" applyFont="1" applyBorder="1" applyAlignment="1">
      <alignment horizontal="center" vertical="center"/>
    </xf>
    <xf numFmtId="0" fontId="0" fillId="0" borderId="97" xfId="0" applyFont="1" applyBorder="1" applyAlignment="1">
      <alignment horizontal="center" vertical="center"/>
    </xf>
    <xf numFmtId="0" fontId="0" fillId="0" borderId="41" xfId="0" applyFont="1" applyBorder="1" applyAlignment="1">
      <alignment horizontal="center" vertical="center"/>
    </xf>
    <xf numFmtId="0" fontId="0" fillId="0" borderId="88" xfId="0" applyBorder="1" applyAlignment="1">
      <alignment vertical="center" wrapText="1"/>
    </xf>
    <xf numFmtId="0" fontId="0" fillId="0" borderId="89" xfId="0" applyBorder="1" applyAlignment="1">
      <alignment vertical="center" wrapText="1"/>
    </xf>
    <xf numFmtId="0" fontId="0" fillId="0" borderId="94" xfId="0" applyBorder="1" applyAlignment="1">
      <alignment vertical="center" wrapText="1"/>
    </xf>
    <xf numFmtId="0" fontId="0" fillId="0" borderId="44" xfId="0" applyBorder="1" applyAlignment="1">
      <alignment vertical="center"/>
    </xf>
    <xf numFmtId="0" fontId="0" fillId="0" borderId="43" xfId="0" applyBorder="1" applyAlignment="1">
      <alignment vertical="center"/>
    </xf>
    <xf numFmtId="0" fontId="40" fillId="0" borderId="25" xfId="2" applyFont="1" applyBorder="1" applyAlignment="1">
      <alignment horizontal="center" vertical="center" wrapText="1"/>
    </xf>
    <xf numFmtId="0" fontId="40" fillId="0" borderId="0" xfId="2" applyFont="1" applyBorder="1" applyAlignment="1">
      <alignment horizontal="center" vertical="center" wrapText="1"/>
    </xf>
    <xf numFmtId="0" fontId="40" fillId="0" borderId="26" xfId="2" applyFont="1" applyBorder="1" applyAlignment="1">
      <alignment horizontal="center" vertical="center" wrapText="1"/>
    </xf>
    <xf numFmtId="0" fontId="5" fillId="0" borderId="29" xfId="2" applyFont="1" applyBorder="1" applyAlignment="1">
      <alignment horizontal="left" vertical="center" wrapText="1" indent="1"/>
    </xf>
    <xf numFmtId="0" fontId="0" fillId="0" borderId="36" xfId="0" applyBorder="1" applyAlignment="1">
      <alignment vertical="top" wrapText="1"/>
    </xf>
    <xf numFmtId="0" fontId="0" fillId="0" borderId="39" xfId="0" applyBorder="1" applyAlignment="1">
      <alignment vertical="top" wrapText="1"/>
    </xf>
    <xf numFmtId="0" fontId="0" fillId="0" borderId="25" xfId="0" applyBorder="1" applyAlignment="1">
      <alignment vertical="top" wrapText="1"/>
    </xf>
    <xf numFmtId="0" fontId="0" fillId="0" borderId="37" xfId="0" applyBorder="1" applyAlignment="1">
      <alignment vertical="top" wrapText="1"/>
    </xf>
    <xf numFmtId="0" fontId="0" fillId="0" borderId="34" xfId="0" applyBorder="1" applyAlignment="1">
      <alignment vertical="top" wrapText="1"/>
    </xf>
    <xf numFmtId="0" fontId="0" fillId="0" borderId="41" xfId="0" applyBorder="1" applyAlignment="1">
      <alignment vertical="top" wrapText="1"/>
    </xf>
    <xf numFmtId="0" fontId="0" fillId="0" borderId="33" xfId="0" applyBorder="1" applyAlignment="1">
      <alignment horizontal="center" vertical="center"/>
    </xf>
    <xf numFmtId="0" fontId="0" fillId="0" borderId="32" xfId="0" applyBorder="1" applyAlignment="1">
      <alignment vertical="center"/>
    </xf>
    <xf numFmtId="0" fontId="0" fillId="0" borderId="84" xfId="0" applyBorder="1" applyAlignment="1">
      <alignment horizontal="left" vertical="center" indent="1" shrinkToFit="1"/>
    </xf>
    <xf numFmtId="0" fontId="0" fillId="0" borderId="85" xfId="0" applyBorder="1" applyAlignment="1">
      <alignment horizontal="left" vertical="center" indent="1" shrinkToFit="1"/>
    </xf>
    <xf numFmtId="0" fontId="35" fillId="0" borderId="20" xfId="0" applyFont="1" applyBorder="1" applyAlignment="1">
      <alignment vertical="center"/>
    </xf>
    <xf numFmtId="0" fontId="39" fillId="0" borderId="0" xfId="0" applyFont="1" applyAlignment="1">
      <alignment horizontal="distributed" vertical="center"/>
    </xf>
    <xf numFmtId="0" fontId="41" fillId="0" borderId="42" xfId="0" applyFont="1" applyBorder="1" applyAlignment="1">
      <alignment horizontal="distributed" vertical="center" justifyLastLine="1"/>
    </xf>
    <xf numFmtId="0" fontId="0" fillId="0" borderId="43" xfId="0" applyBorder="1" applyAlignment="1">
      <alignment horizontal="distributed" vertical="center" justifyLastLine="1"/>
    </xf>
    <xf numFmtId="0" fontId="2" fillId="0" borderId="42" xfId="0" applyFont="1" applyBorder="1" applyAlignment="1">
      <alignment horizontal="distributed" vertical="center" justifyLastLine="1"/>
    </xf>
    <xf numFmtId="0" fontId="83" fillId="0" borderId="43" xfId="0" applyFont="1" applyBorder="1" applyAlignment="1">
      <alignment horizontal="distributed" vertical="center" justifyLastLine="1"/>
    </xf>
    <xf numFmtId="0" fontId="41" fillId="0" borderId="42" xfId="0" applyFont="1" applyBorder="1" applyAlignment="1">
      <alignment horizontal="left" vertical="center" indent="1"/>
    </xf>
    <xf numFmtId="0" fontId="0" fillId="0" borderId="43" xfId="0" applyBorder="1" applyAlignment="1">
      <alignment horizontal="left" vertical="center" indent="1"/>
    </xf>
    <xf numFmtId="0" fontId="0" fillId="0" borderId="44" xfId="0" applyBorder="1" applyAlignment="1">
      <alignment horizontal="left" vertical="center"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wrapText="1"/>
    </xf>
    <xf numFmtId="0" fontId="35" fillId="0" borderId="19" xfId="0" applyFont="1" applyBorder="1" applyAlignment="1">
      <alignment vertical="center"/>
    </xf>
    <xf numFmtId="0" fontId="27" fillId="0" borderId="0" xfId="0" applyFont="1" applyAlignment="1">
      <alignment horizontal="left" vertical="top" wrapText="1"/>
    </xf>
    <xf numFmtId="178" fontId="41" fillId="0" borderId="42" xfId="0" applyNumberFormat="1" applyFont="1" applyBorder="1" applyAlignment="1">
      <alignment horizontal="left" vertical="center" indent="1"/>
    </xf>
    <xf numFmtId="178" fontId="0" fillId="0" borderId="43" xfId="0" applyNumberFormat="1" applyBorder="1" applyAlignment="1">
      <alignment horizontal="left" vertical="center" indent="1"/>
    </xf>
    <xf numFmtId="0" fontId="38" fillId="0" borderId="53"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132" xfId="0" applyFont="1" applyBorder="1" applyAlignment="1">
      <alignment horizontal="center" vertical="center" wrapText="1"/>
    </xf>
    <xf numFmtId="0" fontId="38" fillId="0" borderId="40" xfId="0" applyFont="1" applyBorder="1" applyAlignment="1">
      <alignment horizontal="center" vertical="center" wrapText="1"/>
    </xf>
    <xf numFmtId="0" fontId="35" fillId="0" borderId="34"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97" xfId="0" applyFont="1" applyBorder="1" applyAlignment="1">
      <alignment horizontal="center" vertical="center" wrapText="1"/>
    </xf>
    <xf numFmtId="0" fontId="24" fillId="0" borderId="73" xfId="0" applyFont="1" applyBorder="1" applyAlignment="1">
      <alignment horizontal="left" vertical="center" wrapText="1"/>
    </xf>
    <xf numFmtId="0" fontId="35" fillId="0" borderId="33" xfId="0" applyFont="1" applyBorder="1" applyAlignment="1">
      <alignment horizontal="left" vertical="center" wrapText="1"/>
    </xf>
    <xf numFmtId="0" fontId="24" fillId="0" borderId="8" xfId="0" applyFont="1" applyBorder="1" applyAlignment="1">
      <alignment horizontal="left" vertical="center" wrapText="1"/>
    </xf>
    <xf numFmtId="0" fontId="35" fillId="0" borderId="8" xfId="0" applyFont="1" applyBorder="1" applyAlignment="1">
      <alignment horizontal="left" vertical="center" wrapText="1"/>
    </xf>
    <xf numFmtId="0" fontId="24" fillId="0" borderId="8" xfId="0" applyFont="1" applyBorder="1" applyAlignment="1">
      <alignment horizontal="right" vertical="center" wrapText="1" indent="1"/>
    </xf>
    <xf numFmtId="0" fontId="35" fillId="0" borderId="8" xfId="0" applyFont="1" applyBorder="1" applyAlignment="1">
      <alignment horizontal="right" vertical="center" wrapText="1" indent="1"/>
    </xf>
    <xf numFmtId="0" fontId="35" fillId="0" borderId="31" xfId="0" applyFont="1" applyBorder="1" applyAlignment="1">
      <alignment horizontal="right" vertical="center" wrapText="1" indent="1"/>
    </xf>
    <xf numFmtId="0" fontId="24" fillId="0" borderId="86" xfId="0" applyFont="1" applyBorder="1" applyAlignment="1">
      <alignment horizontal="left" vertical="center" wrapText="1"/>
    </xf>
    <xf numFmtId="0" fontId="35" fillId="0" borderId="32" xfId="0" applyFont="1" applyBorder="1" applyAlignment="1">
      <alignment horizontal="left" vertical="center" wrapText="1"/>
    </xf>
    <xf numFmtId="0" fontId="35" fillId="0" borderId="85" xfId="0" applyFont="1" applyBorder="1" applyAlignment="1">
      <alignment horizontal="center" vertical="center" wrapText="1"/>
    </xf>
    <xf numFmtId="0" fontId="24" fillId="0" borderId="31" xfId="0" applyFont="1" applyBorder="1" applyAlignment="1">
      <alignment horizontal="left" vertical="center" wrapText="1"/>
    </xf>
    <xf numFmtId="0" fontId="24" fillId="0" borderId="31" xfId="0" applyFont="1" applyBorder="1" applyAlignment="1">
      <alignment horizontal="right" vertical="center" wrapText="1" indent="1"/>
    </xf>
    <xf numFmtId="0" fontId="35" fillId="0" borderId="33" xfId="0" applyFont="1" applyBorder="1" applyAlignment="1">
      <alignment horizontal="right" vertical="center" wrapText="1" indent="1"/>
    </xf>
    <xf numFmtId="0" fontId="38" fillId="0" borderId="56" xfId="0" applyFont="1" applyBorder="1" applyAlignment="1">
      <alignment horizontal="center" vertical="center" wrapText="1"/>
    </xf>
    <xf numFmtId="0" fontId="38" fillId="0" borderId="8" xfId="0" applyFont="1" applyBorder="1" applyAlignment="1">
      <alignment horizontal="center" vertical="center" wrapText="1"/>
    </xf>
    <xf numFmtId="0" fontId="24" fillId="0" borderId="54" xfId="0" applyFont="1" applyBorder="1" applyAlignment="1">
      <alignment horizontal="left" vertical="center" wrapText="1"/>
    </xf>
    <xf numFmtId="0" fontId="35" fillId="0" borderId="89" xfId="0" applyFont="1" applyBorder="1" applyAlignment="1">
      <alignment horizontal="left" vertical="center" wrapText="1"/>
    </xf>
    <xf numFmtId="0" fontId="24" fillId="0" borderId="57" xfId="0" applyFont="1" applyBorder="1" applyAlignment="1">
      <alignment horizontal="left" vertical="center" wrapText="1"/>
    </xf>
    <xf numFmtId="0" fontId="35" fillId="0" borderId="57" xfId="0" applyFont="1" applyBorder="1" applyAlignment="1">
      <alignment horizontal="left" vertical="center" wrapText="1"/>
    </xf>
    <xf numFmtId="0" fontId="24" fillId="0" borderId="57" xfId="0" applyFont="1" applyBorder="1" applyAlignment="1">
      <alignment horizontal="right" vertical="center" wrapText="1" indent="1"/>
    </xf>
    <xf numFmtId="0" fontId="35" fillId="0" borderId="57" xfId="0" applyFont="1" applyBorder="1" applyAlignment="1">
      <alignment horizontal="right" vertical="center" wrapText="1" indent="1"/>
    </xf>
    <xf numFmtId="0" fontId="35" fillId="0" borderId="91" xfId="0" applyFont="1" applyBorder="1" applyAlignment="1">
      <alignment horizontal="right" vertical="center" wrapText="1" indent="1"/>
    </xf>
    <xf numFmtId="0" fontId="24" fillId="0" borderId="52" xfId="0" applyFont="1" applyBorder="1" applyAlignment="1">
      <alignment horizontal="center" vertical="center" wrapText="1"/>
    </xf>
    <xf numFmtId="0" fontId="24" fillId="0" borderId="73" xfId="0" applyFont="1" applyBorder="1" applyAlignment="1">
      <alignment horizontal="left" vertical="center" wrapText="1" indent="1"/>
    </xf>
    <xf numFmtId="0" fontId="24" fillId="0" borderId="8" xfId="0" applyFont="1" applyBorder="1" applyAlignment="1">
      <alignment horizontal="left" vertical="center" wrapText="1" indent="1"/>
    </xf>
    <xf numFmtId="0" fontId="35" fillId="0" borderId="8" xfId="0" applyFont="1" applyBorder="1" applyAlignment="1">
      <alignment horizontal="left" vertical="center"/>
    </xf>
    <xf numFmtId="0" fontId="35" fillId="0" borderId="74" xfId="0" applyFont="1" applyBorder="1" applyAlignment="1">
      <alignment horizontal="left" vertical="center"/>
    </xf>
    <xf numFmtId="0" fontId="24" fillId="0" borderId="56" xfId="0" applyFont="1" applyBorder="1" applyAlignment="1">
      <alignment horizontal="center" vertical="center" wrapText="1"/>
    </xf>
    <xf numFmtId="0" fontId="35" fillId="0" borderId="56" xfId="0" applyFont="1" applyBorder="1" applyAlignment="1">
      <alignment horizontal="center" vertical="center" wrapText="1"/>
    </xf>
    <xf numFmtId="0" fontId="24" fillId="0" borderId="54" xfId="0" applyFont="1" applyBorder="1" applyAlignment="1">
      <alignment horizontal="left" vertical="center" wrapText="1" indent="1"/>
    </xf>
    <xf numFmtId="0" fontId="35" fillId="0" borderId="57" xfId="0" applyFont="1" applyBorder="1" applyAlignment="1">
      <alignment horizontal="left" vertical="center" wrapText="1" indent="1"/>
    </xf>
    <xf numFmtId="0" fontId="24" fillId="0" borderId="57" xfId="0" applyFont="1" applyBorder="1" applyAlignment="1">
      <alignment horizontal="left" vertical="center" wrapText="1" indent="1"/>
    </xf>
    <xf numFmtId="0" fontId="35" fillId="0" borderId="57" xfId="0" applyFont="1" applyBorder="1" applyAlignment="1">
      <alignment horizontal="left" vertical="center"/>
    </xf>
    <xf numFmtId="0" fontId="35" fillId="0" borderId="55" xfId="0" applyFont="1" applyBorder="1" applyAlignment="1">
      <alignment horizontal="left" vertical="center"/>
    </xf>
    <xf numFmtId="0" fontId="24" fillId="0" borderId="0" xfId="0" applyFont="1" applyAlignment="1">
      <alignment horizontal="distributed" vertical="center" justifyLastLine="1"/>
    </xf>
    <xf numFmtId="0" fontId="24" fillId="0" borderId="0" xfId="0" applyFont="1" applyAlignment="1">
      <alignment horizontal="left" vertical="center" indent="1"/>
    </xf>
    <xf numFmtId="178" fontId="24" fillId="0" borderId="0" xfId="0" applyNumberFormat="1" applyFont="1" applyAlignment="1">
      <alignment horizontal="right" vertical="center" justifyLastLine="1"/>
    </xf>
    <xf numFmtId="178" fontId="35" fillId="0" borderId="0" xfId="0" applyNumberFormat="1" applyFont="1" applyAlignment="1">
      <alignment horizontal="right" vertical="center" justifyLastLine="1"/>
    </xf>
    <xf numFmtId="0" fontId="24" fillId="0" borderId="0" xfId="0" applyFont="1" applyAlignment="1">
      <alignment horizontal="right" vertical="center" indent="1"/>
    </xf>
    <xf numFmtId="0" fontId="35" fillId="0" borderId="0" xfId="0" applyFont="1" applyAlignment="1">
      <alignment horizontal="right" vertical="center" indent="1"/>
    </xf>
    <xf numFmtId="0" fontId="38" fillId="0" borderId="86" xfId="0" applyFont="1" applyBorder="1" applyAlignment="1">
      <alignment horizontal="left" vertical="center"/>
    </xf>
    <xf numFmtId="0" fontId="35" fillId="0" borderId="32" xfId="0" applyFont="1" applyBorder="1" applyAlignment="1">
      <alignment horizontal="left" vertical="center"/>
    </xf>
    <xf numFmtId="0" fontId="35" fillId="0" borderId="33" xfId="0" applyFont="1" applyBorder="1" applyAlignment="1">
      <alignment horizontal="left" vertical="center"/>
    </xf>
    <xf numFmtId="0" fontId="38" fillId="0" borderId="31" xfId="0" applyFont="1" applyBorder="1" applyAlignment="1">
      <alignment horizontal="left" vertical="center"/>
    </xf>
    <xf numFmtId="0" fontId="38" fillId="0" borderId="83" xfId="0" applyFont="1" applyBorder="1" applyAlignment="1">
      <alignment horizontal="center" vertical="center"/>
    </xf>
    <xf numFmtId="0" fontId="35" fillId="0" borderId="86" xfId="0" applyFont="1" applyBorder="1" applyAlignment="1">
      <alignment horizontal="center" vertical="center"/>
    </xf>
    <xf numFmtId="0" fontId="38" fillId="0" borderId="90" xfId="0" applyFont="1" applyBorder="1" applyAlignment="1">
      <alignment horizontal="center" vertical="center"/>
    </xf>
    <xf numFmtId="0" fontId="38" fillId="0" borderId="53" xfId="0" applyFont="1" applyBorder="1" applyAlignment="1">
      <alignment horizontal="center" vertical="center"/>
    </xf>
    <xf numFmtId="0" fontId="35" fillId="0" borderId="74" xfId="0" applyFont="1" applyBorder="1" applyAlignment="1">
      <alignment horizontal="center" vertical="center"/>
    </xf>
    <xf numFmtId="0" fontId="38" fillId="0" borderId="56" xfId="0" applyFont="1" applyBorder="1" applyAlignment="1">
      <alignment horizontal="center" vertical="center"/>
    </xf>
    <xf numFmtId="0" fontId="35" fillId="0" borderId="56" xfId="0" applyFont="1" applyBorder="1" applyAlignment="1">
      <alignment horizontal="center" vertical="center"/>
    </xf>
    <xf numFmtId="0" fontId="35" fillId="0" borderId="8" xfId="0" applyFont="1" applyBorder="1" applyAlignment="1">
      <alignment horizontal="center" vertical="center"/>
    </xf>
    <xf numFmtId="0" fontId="38" fillId="0" borderId="87" xfId="0" applyFont="1" applyBorder="1" applyAlignment="1">
      <alignment horizontal="left" vertical="center"/>
    </xf>
    <xf numFmtId="0" fontId="35" fillId="0" borderId="88" xfId="0" applyFont="1" applyBorder="1" applyAlignment="1">
      <alignment horizontal="left" vertical="center"/>
    </xf>
    <xf numFmtId="0" fontId="35" fillId="0" borderId="89" xfId="0" applyFont="1" applyBorder="1" applyAlignment="1">
      <alignment horizontal="left" vertical="center"/>
    </xf>
    <xf numFmtId="0" fontId="38" fillId="0" borderId="91" xfId="0" applyFont="1" applyBorder="1" applyAlignment="1">
      <alignment horizontal="left" vertical="center"/>
    </xf>
    <xf numFmtId="0" fontId="5" fillId="0" borderId="43" xfId="2" applyFont="1" applyBorder="1" applyAlignment="1">
      <alignment horizontal="justify" vertical="center" wrapText="1"/>
    </xf>
    <xf numFmtId="0" fontId="34" fillId="0" borderId="35" xfId="2" applyFont="1" applyBorder="1" applyAlignment="1">
      <alignment vertical="center" wrapText="1"/>
    </xf>
    <xf numFmtId="0" fontId="0" fillId="0" borderId="40" xfId="0" applyBorder="1" applyAlignment="1">
      <alignment vertical="center" wrapText="1"/>
    </xf>
    <xf numFmtId="0" fontId="34" fillId="0" borderId="83" xfId="2" applyFont="1" applyBorder="1" applyAlignment="1">
      <alignment vertical="center"/>
    </xf>
    <xf numFmtId="0" fontId="0" fillId="0" borderId="84" xfId="0" applyBorder="1" applyAlignment="1">
      <alignment vertical="center"/>
    </xf>
    <xf numFmtId="0" fontId="34" fillId="0" borderId="73" xfId="2" applyFont="1" applyBorder="1" applyAlignment="1">
      <alignment vertical="center" textRotation="255"/>
    </xf>
    <xf numFmtId="0" fontId="0" fillId="0" borderId="73" xfId="0" applyBorder="1" applyAlignment="1">
      <alignment vertical="center" textRotation="255"/>
    </xf>
    <xf numFmtId="0" fontId="0" fillId="0" borderId="38" xfId="0" applyBorder="1" applyAlignment="1">
      <alignment vertical="center" wrapText="1"/>
    </xf>
    <xf numFmtId="0" fontId="34" fillId="0" borderId="0" xfId="2" applyFont="1" applyAlignment="1">
      <alignment vertical="center" wrapText="1"/>
    </xf>
    <xf numFmtId="0" fontId="0" fillId="0" borderId="54" xfId="0" applyBorder="1" applyAlignment="1">
      <alignment vertical="center" textRotation="255"/>
    </xf>
    <xf numFmtId="0" fontId="0" fillId="0" borderId="147" xfId="0" applyBorder="1" applyAlignment="1">
      <alignment vertical="center" wrapText="1"/>
    </xf>
    <xf numFmtId="0" fontId="35" fillId="0" borderId="163" xfId="0" applyFont="1" applyBorder="1" applyAlignment="1">
      <alignment horizontal="center" vertical="center"/>
    </xf>
    <xf numFmtId="0" fontId="0" fillId="0" borderId="163" xfId="0" applyBorder="1" applyAlignment="1">
      <alignment horizontal="center" vertical="center"/>
    </xf>
    <xf numFmtId="0" fontId="35" fillId="0" borderId="164" xfId="0" applyFont="1" applyBorder="1" applyAlignment="1">
      <alignment horizontal="center" vertical="center"/>
    </xf>
    <xf numFmtId="0" fontId="0" fillId="0" borderId="164" xfId="0" applyBorder="1" applyAlignment="1">
      <alignment horizontal="center" vertical="center"/>
    </xf>
    <xf numFmtId="0" fontId="35" fillId="0" borderId="8" xfId="0" applyFont="1" applyBorder="1" applyAlignment="1">
      <alignment vertical="center" wrapText="1"/>
    </xf>
    <xf numFmtId="0" fontId="0" fillId="0" borderId="8" xfId="0" applyBorder="1" applyAlignment="1">
      <alignment vertical="center" wrapText="1"/>
    </xf>
    <xf numFmtId="0" fontId="35" fillId="0" borderId="14" xfId="0" applyFont="1" applyBorder="1" applyAlignment="1">
      <alignment horizontal="left" vertical="center" indent="1"/>
    </xf>
    <xf numFmtId="0" fontId="0" fillId="0" borderId="14" xfId="0" applyBorder="1" applyAlignment="1">
      <alignment horizontal="left" vertical="center" indent="1"/>
    </xf>
    <xf numFmtId="0" fontId="0" fillId="0" borderId="167" xfId="0" applyBorder="1" applyAlignment="1">
      <alignment horizontal="left" vertical="center" indent="1"/>
    </xf>
    <xf numFmtId="0" fontId="35" fillId="0" borderId="17" xfId="0" applyFont="1" applyBorder="1" applyAlignment="1">
      <alignment horizontal="left" vertical="center" indent="1"/>
    </xf>
    <xf numFmtId="0" fontId="0" fillId="0" borderId="17" xfId="0" applyBorder="1" applyAlignment="1">
      <alignment horizontal="left" vertical="center" indent="1"/>
    </xf>
    <xf numFmtId="0" fontId="0" fillId="0" borderId="168" xfId="0" applyBorder="1" applyAlignment="1">
      <alignment horizontal="left" vertical="center" indent="1"/>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57" xfId="0" applyBorder="1" applyAlignment="1">
      <alignment vertical="center" wrapText="1"/>
    </xf>
    <xf numFmtId="0" fontId="35" fillId="0" borderId="151" xfId="0" applyFont="1" applyBorder="1" applyAlignment="1">
      <alignment horizontal="left" vertical="center" indent="1"/>
    </xf>
    <xf numFmtId="0" fontId="0" fillId="0" borderId="151" xfId="0" applyBorder="1" applyAlignment="1">
      <alignment horizontal="left" vertical="center" indent="1"/>
    </xf>
    <xf numFmtId="0" fontId="0" fillId="0" borderId="154" xfId="0" applyBorder="1" applyAlignment="1">
      <alignment horizontal="left" vertical="center" indent="1"/>
    </xf>
    <xf numFmtId="0" fontId="0" fillId="0" borderId="0" xfId="0" applyAlignment="1">
      <alignment horizontal="left" vertical="center" wrapText="1" indent="1"/>
    </xf>
    <xf numFmtId="0" fontId="0" fillId="0" borderId="74" xfId="0" applyBorder="1" applyAlignment="1">
      <alignment horizontal="center" vertical="center"/>
    </xf>
    <xf numFmtId="0" fontId="35" fillId="0" borderId="52" xfId="0" applyFont="1" applyBorder="1" applyAlignment="1">
      <alignment horizontal="distributed" vertical="center" justifyLastLine="1"/>
    </xf>
    <xf numFmtId="0" fontId="0" fillId="0" borderId="56" xfId="0" applyBorder="1" applyAlignment="1">
      <alignment horizontal="distributed" vertical="center" justifyLastLine="1"/>
    </xf>
    <xf numFmtId="0" fontId="35" fillId="0" borderId="56" xfId="0" applyFont="1" applyBorder="1" applyAlignment="1">
      <alignment horizontal="left" vertical="center" indent="1"/>
    </xf>
    <xf numFmtId="0" fontId="0" fillId="0" borderId="56" xfId="0" applyBorder="1" applyAlignment="1">
      <alignment horizontal="left" vertical="center" indent="1"/>
    </xf>
    <xf numFmtId="0" fontId="0" fillId="0" borderId="53" xfId="0" applyBorder="1" applyAlignment="1">
      <alignment horizontal="left" vertical="center" indent="1"/>
    </xf>
    <xf numFmtId="0" fontId="35" fillId="0" borderId="73"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74" xfId="0" applyBorder="1" applyAlignment="1">
      <alignment horizontal="left" vertical="center" indent="1"/>
    </xf>
    <xf numFmtId="0" fontId="2" fillId="0" borderId="29" xfId="0" applyFont="1" applyBorder="1" applyAlignment="1" applyProtection="1">
      <alignment horizontal="left" vertical="center" indent="1" shrinkToFit="1"/>
    </xf>
    <xf numFmtId="0" fontId="0" fillId="0" borderId="29" xfId="0" applyBorder="1" applyAlignment="1">
      <alignment horizontal="left" vertical="center" indent="1" shrinkToFit="1"/>
    </xf>
    <xf numFmtId="0" fontId="2" fillId="0" borderId="0" xfId="0" applyFont="1" applyBorder="1" applyAlignment="1" applyProtection="1">
      <alignment horizontal="left" vertical="center"/>
    </xf>
    <xf numFmtId="0" fontId="0" fillId="0" borderId="0" xfId="0" applyBorder="1" applyAlignment="1">
      <alignment horizontal="left" vertical="center"/>
    </xf>
    <xf numFmtId="185" fontId="2" fillId="0" borderId="29" xfId="3" applyNumberFormat="1" applyFont="1" applyBorder="1" applyAlignment="1" applyProtection="1">
      <alignment horizontal="left" vertical="center"/>
    </xf>
    <xf numFmtId="185" fontId="0" fillId="0" borderId="29" xfId="3" applyNumberFormat="1" applyFont="1" applyBorder="1" applyAlignment="1">
      <alignment horizontal="left" vertical="center"/>
    </xf>
    <xf numFmtId="0" fontId="72" fillId="0" borderId="0" xfId="0" applyFont="1" applyBorder="1" applyAlignment="1" applyProtection="1">
      <alignment horizontal="left" vertical="center" indent="1" shrinkToFit="1"/>
    </xf>
    <xf numFmtId="0" fontId="2" fillId="0" borderId="29" xfId="0" applyFont="1" applyBorder="1" applyAlignment="1" applyProtection="1">
      <alignment horizontal="distributed" vertical="center"/>
    </xf>
    <xf numFmtId="0" fontId="0" fillId="0" borderId="29" xfId="0" applyBorder="1" applyAlignment="1">
      <alignment horizontal="distributed" vertical="center"/>
    </xf>
    <xf numFmtId="0" fontId="2" fillId="0" borderId="29" xfId="0" applyFont="1" applyBorder="1" applyAlignment="1" applyProtection="1">
      <alignment horizontal="justify" vertical="center"/>
    </xf>
    <xf numFmtId="178" fontId="2" fillId="0" borderId="29" xfId="0" applyNumberFormat="1" applyFont="1" applyBorder="1" applyAlignment="1" applyProtection="1">
      <alignment horizontal="distributed" vertical="center"/>
    </xf>
    <xf numFmtId="178" fontId="0" fillId="0" borderId="29" xfId="0" applyNumberFormat="1" applyBorder="1" applyAlignment="1">
      <alignment horizontal="distributed" vertical="center"/>
    </xf>
    <xf numFmtId="0" fontId="60" fillId="0" borderId="169" xfId="0" applyFont="1" applyBorder="1" applyAlignment="1">
      <alignment horizontal="center" vertical="center" shrinkToFit="1"/>
    </xf>
    <xf numFmtId="0" fontId="34" fillId="0" borderId="24" xfId="0" applyFont="1" applyBorder="1" applyAlignment="1">
      <alignment horizontal="center" vertical="center" shrinkToFit="1"/>
    </xf>
    <xf numFmtId="0" fontId="0" fillId="0" borderId="27" xfId="0" applyBorder="1" applyAlignment="1">
      <alignment horizontal="center" vertical="center" shrinkToFit="1"/>
    </xf>
    <xf numFmtId="0" fontId="40" fillId="0" borderId="169" xfId="0" applyFont="1" applyBorder="1" applyAlignment="1">
      <alignment horizontal="center" vertical="center" shrinkToFit="1"/>
    </xf>
    <xf numFmtId="0" fontId="40" fillId="0" borderId="24" xfId="0" applyFont="1" applyBorder="1" applyAlignment="1">
      <alignment horizontal="center" vertical="center" shrinkToFit="1"/>
    </xf>
    <xf numFmtId="0" fontId="34" fillId="0" borderId="172" xfId="0" applyFont="1" applyBorder="1" applyAlignment="1">
      <alignment horizontal="center" vertical="center"/>
    </xf>
    <xf numFmtId="0" fontId="34" fillId="0" borderId="174" xfId="0" applyFont="1" applyBorder="1" applyAlignment="1">
      <alignment horizontal="center" vertical="center"/>
    </xf>
    <xf numFmtId="0" fontId="0" fillId="0" borderId="175" xfId="0" applyBorder="1" applyAlignment="1">
      <alignment horizontal="center" vertical="center"/>
    </xf>
    <xf numFmtId="0" fontId="36" fillId="0" borderId="20" xfId="0" applyFont="1" applyBorder="1" applyAlignment="1">
      <alignment horizontal="center" vertical="center" wrapText="1"/>
    </xf>
    <xf numFmtId="0" fontId="36" fillId="0" borderId="27"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8" xfId="0" applyFont="1" applyBorder="1" applyAlignment="1">
      <alignment horizontal="center" vertical="center" wrapText="1"/>
    </xf>
    <xf numFmtId="0" fontId="37" fillId="0" borderId="21" xfId="0" applyFont="1" applyBorder="1" applyAlignment="1">
      <alignment horizontal="center" vertical="center" wrapText="1"/>
    </xf>
    <xf numFmtId="0" fontId="40" fillId="0" borderId="25" xfId="0" applyFont="1" applyBorder="1" applyAlignment="1">
      <alignment horizontal="center" vertical="center"/>
    </xf>
    <xf numFmtId="0" fontId="40" fillId="0" borderId="0" xfId="0" applyFont="1" applyBorder="1" applyAlignment="1">
      <alignment horizontal="center" vertical="center"/>
    </xf>
    <xf numFmtId="0" fontId="40" fillId="0" borderId="170" xfId="0" applyFont="1" applyBorder="1" applyAlignment="1">
      <alignment horizontal="center" vertical="center" shrinkToFit="1"/>
    </xf>
    <xf numFmtId="0" fontId="40" fillId="0" borderId="171" xfId="0" applyFont="1" applyBorder="1" applyAlignment="1">
      <alignment horizontal="center" vertical="center" shrinkToFit="1"/>
    </xf>
    <xf numFmtId="0" fontId="40" fillId="0" borderId="184" xfId="0" applyFont="1" applyBorder="1" applyAlignment="1">
      <alignment horizontal="center" vertical="center" shrinkToFit="1"/>
    </xf>
    <xf numFmtId="0" fontId="63" fillId="0" borderId="0" xfId="0" applyFont="1" applyAlignment="1">
      <alignment vertical="center"/>
    </xf>
    <xf numFmtId="0" fontId="8" fillId="0" borderId="0" xfId="0" applyFont="1" applyAlignment="1">
      <alignment horizontal="center" vertical="center"/>
    </xf>
    <xf numFmtId="0" fontId="40" fillId="0" borderId="50" xfId="0" applyFont="1" applyBorder="1" applyAlignment="1">
      <alignment horizontal="center" vertical="center"/>
    </xf>
    <xf numFmtId="0" fontId="37" fillId="3" borderId="179" xfId="0" applyFont="1" applyFill="1" applyBorder="1" applyAlignment="1">
      <alignment horizontal="center" vertical="center"/>
    </xf>
    <xf numFmtId="0" fontId="34" fillId="3" borderId="180" xfId="0" applyFont="1" applyFill="1" applyBorder="1" applyAlignment="1">
      <alignment vertical="center"/>
    </xf>
    <xf numFmtId="0" fontId="34" fillId="0" borderId="47" xfId="0" applyFont="1" applyBorder="1" applyAlignment="1">
      <alignment vertical="center" shrinkToFit="1"/>
    </xf>
    <xf numFmtId="0" fontId="0" fillId="0" borderId="47" xfId="0" applyBorder="1" applyAlignment="1">
      <alignment vertical="center" shrinkToFit="1"/>
    </xf>
    <xf numFmtId="0" fontId="40" fillId="0" borderId="185" xfId="0" applyFont="1" applyBorder="1" applyAlignment="1">
      <alignment horizontal="center" vertical="center" wrapText="1"/>
    </xf>
    <xf numFmtId="0" fontId="40" fillId="0" borderId="186" xfId="0" applyFont="1" applyBorder="1" applyAlignment="1">
      <alignment horizontal="center" vertical="center" wrapText="1"/>
    </xf>
    <xf numFmtId="0" fontId="0" fillId="0" borderId="187" xfId="0" applyBorder="1" applyAlignment="1">
      <alignment horizontal="center" vertical="center" wrapText="1"/>
    </xf>
    <xf numFmtId="181" fontId="40" fillId="0" borderId="8" xfId="0" applyNumberFormat="1" applyFont="1" applyBorder="1" applyAlignment="1">
      <alignment horizontal="center" vertical="center" shrinkToFit="1"/>
    </xf>
    <xf numFmtId="181" fontId="35" fillId="0" borderId="8" xfId="0" applyNumberFormat="1" applyFont="1" applyBorder="1" applyAlignment="1">
      <alignment horizontal="center" vertical="center" shrinkToFit="1"/>
    </xf>
    <xf numFmtId="181" fontId="40" fillId="0" borderId="31" xfId="0" applyNumberFormat="1" applyFont="1" applyBorder="1" applyAlignment="1">
      <alignment horizontal="center" vertical="center" shrinkToFit="1"/>
    </xf>
    <xf numFmtId="181" fontId="40" fillId="0" borderId="33" xfId="0" applyNumberFormat="1" applyFont="1" applyBorder="1" applyAlignment="1">
      <alignment horizontal="center" vertical="center" shrinkToFit="1"/>
    </xf>
    <xf numFmtId="0" fontId="69" fillId="0" borderId="0" xfId="0" applyFont="1" applyAlignment="1">
      <alignment horizontal="center" vertical="center"/>
    </xf>
    <xf numFmtId="0" fontId="66" fillId="0" borderId="0" xfId="0" applyFont="1" applyAlignment="1">
      <alignment horizontal="center" vertical="center"/>
    </xf>
    <xf numFmtId="0" fontId="40" fillId="0" borderId="90" xfId="0" applyFont="1" applyBorder="1" applyAlignment="1">
      <alignment horizontal="center" vertical="center" shrinkToFit="1"/>
    </xf>
    <xf numFmtId="0" fontId="40" fillId="0" borderId="85" xfId="0" applyFont="1" applyBorder="1" applyAlignment="1">
      <alignment horizontal="center" vertical="center" shrinkToFit="1"/>
    </xf>
    <xf numFmtId="0" fontId="40" fillId="0" borderId="90" xfId="0" applyFont="1" applyBorder="1" applyAlignment="1">
      <alignment horizontal="center" vertical="center" wrapText="1"/>
    </xf>
    <xf numFmtId="0" fontId="40" fillId="0" borderId="85" xfId="0" applyFont="1" applyBorder="1" applyAlignment="1">
      <alignment horizontal="center" vertical="center" wrapText="1"/>
    </xf>
    <xf numFmtId="0" fontId="34" fillId="0" borderId="29" xfId="0" applyFont="1" applyBorder="1" applyAlignment="1">
      <alignment vertical="center" shrinkToFit="1"/>
    </xf>
    <xf numFmtId="0" fontId="37" fillId="0" borderId="54" xfId="0" applyFont="1" applyFill="1" applyBorder="1" applyAlignment="1">
      <alignment horizontal="center" vertical="center"/>
    </xf>
    <xf numFmtId="0" fontId="37" fillId="0" borderId="57" xfId="0" applyFont="1" applyFill="1" applyBorder="1" applyAlignment="1">
      <alignment horizontal="center" vertical="center"/>
    </xf>
    <xf numFmtId="0" fontId="34" fillId="0" borderId="57" xfId="0" applyFont="1" applyFill="1" applyBorder="1" applyAlignment="1">
      <alignment vertical="center"/>
    </xf>
    <xf numFmtId="0" fontId="34" fillId="0" borderId="31" xfId="0" applyFont="1" applyFill="1" applyBorder="1" applyAlignment="1">
      <alignment horizontal="center" vertical="center"/>
    </xf>
    <xf numFmtId="0" fontId="35" fillId="0" borderId="33" xfId="0" applyFont="1" applyFill="1" applyBorder="1" applyAlignment="1">
      <alignment horizontal="center" vertical="center"/>
    </xf>
    <xf numFmtId="0" fontId="31" fillId="0" borderId="56" xfId="0" applyFont="1" applyFill="1" applyBorder="1" applyAlignment="1">
      <alignment horizontal="center" vertical="center"/>
    </xf>
    <xf numFmtId="0" fontId="49" fillId="0" borderId="56" xfId="0" applyFont="1" applyBorder="1" applyAlignment="1">
      <alignment horizontal="center" vertical="center"/>
    </xf>
    <xf numFmtId="0" fontId="49" fillId="0" borderId="53" xfId="0" applyFont="1" applyBorder="1" applyAlignment="1">
      <alignment horizontal="center" vertical="center"/>
    </xf>
    <xf numFmtId="0" fontId="31" fillId="0" borderId="83" xfId="0" applyFont="1" applyFill="1" applyBorder="1" applyAlignment="1">
      <alignment horizontal="center" vertical="center" wrapText="1"/>
    </xf>
    <xf numFmtId="0" fontId="49" fillId="0" borderId="84" xfId="0" applyFont="1" applyBorder="1" applyAlignment="1">
      <alignment horizontal="center" vertical="center" wrapText="1"/>
    </xf>
    <xf numFmtId="0" fontId="49" fillId="0" borderId="85" xfId="0" applyFont="1" applyBorder="1" applyAlignment="1">
      <alignment horizontal="center" vertical="center" wrapText="1"/>
    </xf>
    <xf numFmtId="0" fontId="27" fillId="0" borderId="0" xfId="0" applyFont="1" applyFill="1" applyAlignment="1">
      <alignment horizontal="distributed" vertical="center"/>
    </xf>
    <xf numFmtId="0" fontId="67" fillId="0" borderId="0" xfId="0" applyFont="1" applyAlignment="1">
      <alignment horizontal="distributed" vertical="center"/>
    </xf>
    <xf numFmtId="0" fontId="2" fillId="0" borderId="31" xfId="0" applyFont="1" applyFill="1" applyBorder="1" applyAlignment="1">
      <alignment horizontal="left" vertical="center" indent="1" shrinkToFit="1"/>
    </xf>
    <xf numFmtId="0" fontId="0" fillId="0" borderId="32" xfId="0" applyBorder="1" applyAlignment="1">
      <alignment horizontal="left" vertical="center" indent="1" shrinkToFit="1"/>
    </xf>
    <xf numFmtId="0" fontId="0" fillId="0" borderId="33" xfId="0" applyBorder="1" applyAlignment="1">
      <alignment horizontal="left" vertical="center" indent="1" shrinkToFit="1"/>
    </xf>
    <xf numFmtId="0" fontId="2" fillId="0" borderId="31" xfId="0" applyFont="1" applyFill="1" applyBorder="1" applyAlignment="1">
      <alignment horizontal="left" vertical="center" indent="2" shrinkToFit="1"/>
    </xf>
    <xf numFmtId="0" fontId="0" fillId="0" borderId="32" xfId="0" applyBorder="1" applyAlignment="1">
      <alignment horizontal="left" vertical="center" indent="2" shrinkToFit="1"/>
    </xf>
    <xf numFmtId="0" fontId="0" fillId="0" borderId="93" xfId="0" applyBorder="1" applyAlignment="1">
      <alignment horizontal="left" vertical="center" indent="2" shrinkToFit="1"/>
    </xf>
    <xf numFmtId="0" fontId="2" fillId="0" borderId="8" xfId="0" applyFont="1" applyFill="1" applyBorder="1" applyAlignment="1">
      <alignment horizontal="left" vertical="center" indent="1" shrinkToFit="1"/>
    </xf>
    <xf numFmtId="0" fontId="0" fillId="0" borderId="8" xfId="0" applyBorder="1" applyAlignment="1">
      <alignment horizontal="left" vertical="center" indent="1" shrinkToFit="1"/>
    </xf>
    <xf numFmtId="0" fontId="2" fillId="0" borderId="8" xfId="0" applyFont="1" applyFill="1" applyBorder="1" applyAlignment="1">
      <alignment horizontal="left" vertical="center" indent="2" shrinkToFit="1"/>
    </xf>
    <xf numFmtId="0" fontId="0" fillId="0" borderId="8" xfId="0" applyBorder="1" applyAlignment="1">
      <alignment horizontal="left" vertical="center" indent="2" shrinkToFit="1"/>
    </xf>
    <xf numFmtId="0" fontId="0" fillId="0" borderId="74" xfId="0" applyBorder="1" applyAlignment="1">
      <alignment horizontal="left" vertical="center" indent="2" shrinkToFit="1"/>
    </xf>
    <xf numFmtId="0" fontId="2" fillId="0" borderId="0" xfId="0" applyFont="1" applyFill="1" applyAlignment="1">
      <alignment horizontal="right" vertical="center"/>
    </xf>
    <xf numFmtId="0" fontId="35" fillId="0" borderId="0" xfId="0" applyFont="1" applyFill="1" applyAlignment="1">
      <alignment wrapText="1"/>
    </xf>
    <xf numFmtId="0" fontId="0" fillId="0" borderId="0" xfId="0" applyFont="1" applyAlignment="1">
      <alignment wrapText="1"/>
    </xf>
    <xf numFmtId="0" fontId="2" fillId="0" borderId="57" xfId="0" applyFont="1" applyFill="1" applyBorder="1" applyAlignment="1">
      <alignment horizontal="left" vertical="center" indent="1" shrinkToFit="1"/>
    </xf>
    <xf numFmtId="0" fontId="0" fillId="0" borderId="57" xfId="0" applyBorder="1" applyAlignment="1">
      <alignment horizontal="left" vertical="center" indent="1" shrinkToFit="1"/>
    </xf>
    <xf numFmtId="0" fontId="2" fillId="0" borderId="57" xfId="0" applyFont="1" applyFill="1" applyBorder="1" applyAlignment="1">
      <alignment horizontal="left" vertical="center" indent="2" shrinkToFit="1"/>
    </xf>
    <xf numFmtId="0" fontId="0" fillId="0" borderId="57" xfId="0" applyBorder="1" applyAlignment="1">
      <alignment horizontal="left" vertical="center" indent="2" shrinkToFit="1"/>
    </xf>
    <xf numFmtId="0" fontId="0" fillId="0" borderId="55" xfId="0" applyBorder="1" applyAlignment="1">
      <alignment horizontal="left" vertical="center" indent="2" shrinkToFit="1"/>
    </xf>
    <xf numFmtId="38" fontId="2" fillId="0" borderId="0" xfId="3" applyFont="1" applyFill="1" applyAlignment="1">
      <alignment horizontal="right" vertical="center"/>
    </xf>
    <xf numFmtId="38" fontId="0" fillId="0" borderId="0" xfId="3" applyFont="1" applyAlignment="1">
      <alignment horizontal="right" vertical="center"/>
    </xf>
    <xf numFmtId="0" fontId="37" fillId="0" borderId="132" xfId="0" applyFont="1" applyBorder="1" applyAlignment="1">
      <alignment horizontal="center" vertical="center" wrapText="1"/>
    </xf>
    <xf numFmtId="0" fontId="88" fillId="0" borderId="133" xfId="0" applyFont="1" applyBorder="1" applyAlignment="1">
      <alignment horizontal="center" vertical="center" wrapText="1"/>
    </xf>
    <xf numFmtId="0" fontId="88" fillId="0" borderId="40" xfId="0" applyFont="1" applyBorder="1" applyAlignment="1">
      <alignment horizontal="center" vertical="center" wrapText="1"/>
    </xf>
    <xf numFmtId="0" fontId="88" fillId="0" borderId="34" xfId="0" applyFont="1" applyBorder="1" applyAlignment="1">
      <alignment horizontal="center" vertical="center" wrapText="1"/>
    </xf>
    <xf numFmtId="0" fontId="88" fillId="0" borderId="41" xfId="0" applyFont="1" applyBorder="1" applyAlignment="1">
      <alignment horizontal="center" vertical="center" wrapText="1"/>
    </xf>
    <xf numFmtId="0" fontId="37" fillId="0" borderId="40" xfId="0" applyFont="1" applyBorder="1" applyAlignment="1">
      <alignment horizontal="center" vertical="center" wrapText="1"/>
    </xf>
    <xf numFmtId="0" fontId="88" fillId="0" borderId="23" xfId="0" applyFont="1" applyBorder="1" applyAlignment="1">
      <alignment horizontal="center" vertical="center" wrapText="1"/>
    </xf>
    <xf numFmtId="0" fontId="88" fillId="0" borderId="98" xfId="0" applyFont="1" applyBorder="1" applyAlignment="1">
      <alignment horizontal="center" vertical="center" wrapText="1"/>
    </xf>
    <xf numFmtId="0" fontId="47" fillId="0" borderId="132" xfId="0" applyFont="1" applyBorder="1" applyAlignment="1">
      <alignment horizontal="center" vertical="center" wrapText="1"/>
    </xf>
    <xf numFmtId="0" fontId="47" fillId="0" borderId="40" xfId="0" applyFont="1" applyBorder="1" applyAlignment="1">
      <alignment horizontal="center" vertical="center" wrapText="1"/>
    </xf>
    <xf numFmtId="0" fontId="36" fillId="0" borderId="91" xfId="0" applyFont="1" applyBorder="1" applyAlignment="1" applyProtection="1">
      <alignment horizontal="left" vertical="center" indent="1" shrinkToFit="1"/>
      <protection locked="0"/>
    </xf>
    <xf numFmtId="0" fontId="89" fillId="0" borderId="88" xfId="0" applyFont="1" applyBorder="1" applyAlignment="1" applyProtection="1">
      <alignment horizontal="left" vertical="center" indent="1" shrinkToFit="1"/>
      <protection locked="0"/>
    </xf>
    <xf numFmtId="0" fontId="89" fillId="0" borderId="94" xfId="0" applyFont="1" applyBorder="1" applyAlignment="1" applyProtection="1">
      <alignment horizontal="left" vertical="center" indent="1" shrinkToFit="1"/>
      <protection locked="0"/>
    </xf>
    <xf numFmtId="0" fontId="34" fillId="0" borderId="29" xfId="0" applyFont="1" applyBorder="1" applyAlignment="1">
      <alignment horizontal="left" vertical="center" indent="1"/>
    </xf>
    <xf numFmtId="0" fontId="88" fillId="0" borderId="29" xfId="0" applyFont="1" applyBorder="1" applyAlignment="1">
      <alignment horizontal="left" vertical="center" indent="1"/>
    </xf>
    <xf numFmtId="0" fontId="34" fillId="0" borderId="43" xfId="0" applyFont="1" applyBorder="1" applyAlignment="1">
      <alignment horizontal="left" vertical="center" indent="1"/>
    </xf>
    <xf numFmtId="0" fontId="88" fillId="0" borderId="43" xfId="0" applyFont="1" applyBorder="1" applyAlignment="1">
      <alignment horizontal="left" vertical="center" indent="1"/>
    </xf>
    <xf numFmtId="0" fontId="40" fillId="0" borderId="0" xfId="0" applyFont="1" applyAlignment="1">
      <alignment horizontal="left" vertical="center" wrapText="1"/>
    </xf>
    <xf numFmtId="0" fontId="88" fillId="0" borderId="0" xfId="0" applyFont="1" applyAlignment="1">
      <alignment horizontal="left" vertical="center" wrapText="1"/>
    </xf>
    <xf numFmtId="0" fontId="6" fillId="0" borderId="0" xfId="0" applyFont="1" applyAlignment="1" applyProtection="1">
      <alignment horizontal="left" vertical="center"/>
      <protection locked="0"/>
    </xf>
    <xf numFmtId="0" fontId="90" fillId="0" borderId="0" xfId="0" applyFont="1" applyAlignment="1" applyProtection="1">
      <alignment horizontal="left" vertical="center"/>
      <protection locked="0"/>
    </xf>
    <xf numFmtId="0" fontId="89" fillId="0" borderId="89" xfId="0" applyFont="1" applyBorder="1" applyAlignment="1" applyProtection="1">
      <alignment horizontal="left" vertical="center" indent="1" shrinkToFit="1"/>
      <protection locked="0"/>
    </xf>
    <xf numFmtId="0" fontId="36" fillId="0" borderId="91" xfId="0" applyFont="1" applyBorder="1" applyAlignment="1" applyProtection="1">
      <alignment horizontal="center" vertical="center" shrinkToFit="1"/>
      <protection locked="0"/>
    </xf>
    <xf numFmtId="0" fontId="89" fillId="0" borderId="88" xfId="0" applyFont="1" applyBorder="1" applyAlignment="1" applyProtection="1">
      <alignment horizontal="center" vertical="center" shrinkToFit="1"/>
      <protection locked="0"/>
    </xf>
    <xf numFmtId="0" fontId="89" fillId="0" borderId="89" xfId="0" applyFont="1" applyBorder="1" applyAlignment="1" applyProtection="1">
      <alignment horizontal="center" vertical="center" shrinkToFit="1"/>
      <protection locked="0"/>
    </xf>
    <xf numFmtId="0" fontId="36" fillId="0" borderId="31" xfId="0" applyFont="1" applyBorder="1" applyAlignment="1" applyProtection="1">
      <alignment horizontal="left" vertical="center" indent="1" shrinkToFit="1"/>
      <protection locked="0"/>
    </xf>
    <xf numFmtId="0" fontId="89" fillId="0" borderId="32" xfId="0" applyFont="1" applyBorder="1" applyAlignment="1" applyProtection="1">
      <alignment horizontal="left" vertical="center" indent="1" shrinkToFit="1"/>
      <protection locked="0"/>
    </xf>
    <xf numFmtId="0" fontId="89" fillId="0" borderId="93" xfId="0" applyFont="1" applyBorder="1" applyAlignment="1" applyProtection="1">
      <alignment horizontal="left" vertical="center" indent="1" shrinkToFit="1"/>
      <protection locked="0"/>
    </xf>
    <xf numFmtId="0" fontId="36" fillId="0" borderId="31" xfId="0" applyFont="1" applyBorder="1" applyAlignment="1" applyProtection="1">
      <alignment horizontal="center" vertical="center" shrinkToFit="1"/>
      <protection locked="0"/>
    </xf>
    <xf numFmtId="0" fontId="89" fillId="0" borderId="32" xfId="0" applyFont="1" applyBorder="1" applyAlignment="1" applyProtection="1">
      <alignment horizontal="center" vertical="center" shrinkToFit="1"/>
      <protection locked="0"/>
    </xf>
    <xf numFmtId="0" fontId="89" fillId="0" borderId="33" xfId="0" applyFont="1" applyBorder="1" applyAlignment="1" applyProtection="1">
      <alignment horizontal="center" vertical="center" shrinkToFit="1"/>
      <protection locked="0"/>
    </xf>
    <xf numFmtId="0" fontId="89" fillId="0" borderId="33" xfId="0" applyFont="1" applyBorder="1" applyAlignment="1" applyProtection="1">
      <alignment horizontal="left" vertical="center" indent="1" shrinkToFit="1"/>
      <protection locked="0"/>
    </xf>
    <xf numFmtId="0" fontId="47" fillId="0" borderId="148" xfId="0" applyFont="1" applyBorder="1" applyAlignment="1">
      <alignment horizontal="center" vertical="center" wrapText="1"/>
    </xf>
    <xf numFmtId="0" fontId="88" fillId="0" borderId="145" xfId="0" applyFont="1" applyBorder="1" applyAlignment="1">
      <alignment horizontal="center" vertical="center" wrapText="1"/>
    </xf>
    <xf numFmtId="0" fontId="37" fillId="0" borderId="149" xfId="0" applyFont="1" applyBorder="1" applyAlignment="1">
      <alignment horizontal="center" vertical="center" wrapText="1"/>
    </xf>
    <xf numFmtId="0" fontId="88" fillId="0" borderId="17" xfId="0" applyFont="1" applyBorder="1" applyAlignment="1">
      <alignment horizontal="center" vertical="center" wrapText="1"/>
    </xf>
    <xf numFmtId="0" fontId="65" fillId="0" borderId="132" xfId="0" applyFont="1" applyBorder="1" applyAlignment="1">
      <alignment horizontal="center" vertical="center" wrapText="1"/>
    </xf>
    <xf numFmtId="0" fontId="65" fillId="0" borderId="40" xfId="0" applyFont="1" applyBorder="1" applyAlignment="1">
      <alignment horizontal="center" vertical="center" wrapText="1"/>
    </xf>
    <xf numFmtId="0" fontId="37" fillId="0" borderId="132" xfId="0" applyFont="1" applyBorder="1" applyAlignment="1">
      <alignment horizontal="center" vertical="center"/>
    </xf>
    <xf numFmtId="0" fontId="88" fillId="0" borderId="133" xfId="0" applyFont="1" applyBorder="1" applyAlignment="1">
      <alignment horizontal="center" vertical="center"/>
    </xf>
    <xf numFmtId="0" fontId="37" fillId="0" borderId="40" xfId="0" applyFont="1" applyBorder="1" applyAlignment="1">
      <alignment horizontal="center" vertical="center"/>
    </xf>
    <xf numFmtId="0" fontId="88" fillId="0" borderId="34" xfId="0" applyFont="1" applyBorder="1" applyAlignment="1">
      <alignment horizontal="center" vertical="center"/>
    </xf>
    <xf numFmtId="0" fontId="88" fillId="0" borderId="41" xfId="0" applyFont="1" applyBorder="1" applyAlignment="1">
      <alignment horizontal="center" vertical="center"/>
    </xf>
    <xf numFmtId="0" fontId="88" fillId="0" borderId="98" xfId="0" applyFont="1" applyBorder="1" applyAlignment="1">
      <alignment horizontal="center" vertical="center"/>
    </xf>
    <xf numFmtId="0" fontId="88" fillId="0" borderId="40" xfId="0" applyFont="1" applyBorder="1" applyAlignment="1">
      <alignment horizontal="center" vertical="center"/>
    </xf>
    <xf numFmtId="0" fontId="47" fillId="0" borderId="148" xfId="0" applyFont="1" applyBorder="1" applyAlignment="1">
      <alignment horizontal="center" vertical="center"/>
    </xf>
    <xf numFmtId="0" fontId="88" fillId="0" borderId="145" xfId="0" applyFont="1" applyBorder="1" applyAlignment="1">
      <alignment horizontal="center" vertical="center"/>
    </xf>
    <xf numFmtId="0" fontId="37" fillId="0" borderId="149" xfId="0" applyFont="1" applyBorder="1" applyAlignment="1">
      <alignment horizontal="center" vertical="center"/>
    </xf>
    <xf numFmtId="0" fontId="88" fillId="0" borderId="17" xfId="0" applyFont="1" applyBorder="1" applyAlignment="1">
      <alignment horizontal="center" vertical="center"/>
    </xf>
    <xf numFmtId="0" fontId="47" fillId="0" borderId="90" xfId="0" applyFont="1" applyBorder="1" applyAlignment="1">
      <alignment horizontal="center" vertical="center"/>
    </xf>
    <xf numFmtId="0" fontId="88" fillId="0" borderId="84" xfId="0" applyFont="1" applyBorder="1" applyAlignment="1">
      <alignment horizontal="center" vertical="center"/>
    </xf>
    <xf numFmtId="0" fontId="88" fillId="0" borderId="85" xfId="0" applyFont="1" applyBorder="1" applyAlignment="1">
      <alignment horizontal="center" vertical="center"/>
    </xf>
    <xf numFmtId="0" fontId="47" fillId="0" borderId="31" xfId="0" applyFont="1" applyBorder="1" applyAlignment="1">
      <alignment horizontal="center" vertical="center"/>
    </xf>
    <xf numFmtId="0" fontId="88" fillId="0" borderId="32" xfId="0" applyFont="1" applyBorder="1" applyAlignment="1">
      <alignment horizontal="center" vertical="center"/>
    </xf>
    <xf numFmtId="0" fontId="88" fillId="0" borderId="33" xfId="0" applyFont="1" applyBorder="1" applyAlignment="1">
      <alignment horizontal="center" vertical="center"/>
    </xf>
    <xf numFmtId="0" fontId="37" fillId="0" borderId="31" xfId="0" applyFont="1" applyBorder="1" applyAlignment="1">
      <alignment horizontal="center" vertical="center"/>
    </xf>
    <xf numFmtId="0" fontId="37" fillId="0" borderId="90" xfId="0" applyFont="1" applyBorder="1" applyAlignment="1">
      <alignment horizontal="center" vertical="center"/>
    </xf>
    <xf numFmtId="0" fontId="36" fillId="0" borderId="31" xfId="0" applyFont="1" applyBorder="1" applyAlignment="1">
      <alignment horizontal="center" vertical="center" shrinkToFit="1"/>
    </xf>
    <xf numFmtId="0" fontId="89" fillId="0" borderId="32" xfId="0" applyFont="1" applyBorder="1" applyAlignment="1">
      <alignment horizontal="center" vertical="center" shrinkToFit="1"/>
    </xf>
    <xf numFmtId="0" fontId="89" fillId="0" borderId="33" xfId="0" applyFont="1" applyBorder="1" applyAlignment="1">
      <alignment horizontal="center" vertical="center" shrinkToFit="1"/>
    </xf>
    <xf numFmtId="191" fontId="36" fillId="0" borderId="31" xfId="0" applyNumberFormat="1" applyFont="1" applyBorder="1" applyAlignment="1">
      <alignment horizontal="center" vertical="center" shrinkToFit="1"/>
    </xf>
    <xf numFmtId="191" fontId="89" fillId="0" borderId="32" xfId="0" applyNumberFormat="1" applyFont="1" applyBorder="1" applyAlignment="1">
      <alignment horizontal="center" vertical="center" shrinkToFit="1"/>
    </xf>
    <xf numFmtId="191" fontId="89" fillId="0" borderId="33" xfId="0" applyNumberFormat="1" applyFont="1" applyBorder="1" applyAlignment="1">
      <alignment horizontal="center" vertical="center" shrinkToFit="1"/>
    </xf>
    <xf numFmtId="191" fontId="36" fillId="0" borderId="31" xfId="0" applyNumberFormat="1" applyFont="1" applyBorder="1" applyAlignment="1" applyProtection="1">
      <alignment horizontal="center" vertical="center" shrinkToFit="1"/>
      <protection locked="0"/>
    </xf>
    <xf numFmtId="191" fontId="89" fillId="0" borderId="32" xfId="0" applyNumberFormat="1" applyFont="1" applyBorder="1" applyAlignment="1" applyProtection="1">
      <alignment horizontal="center" vertical="center" shrinkToFit="1"/>
      <protection locked="0"/>
    </xf>
    <xf numFmtId="191" fontId="89" fillId="0" borderId="33" xfId="0" applyNumberFormat="1" applyFont="1" applyBorder="1" applyAlignment="1" applyProtection="1">
      <alignment horizontal="center" vertical="center" shrinkToFit="1"/>
      <protection locked="0"/>
    </xf>
    <xf numFmtId="0" fontId="36" fillId="0" borderId="91" xfId="0" applyFont="1" applyBorder="1" applyAlignment="1">
      <alignment horizontal="center" vertical="center" shrinkToFit="1"/>
    </xf>
    <xf numFmtId="0" fontId="89" fillId="0" borderId="88" xfId="0" applyFont="1" applyBorder="1" applyAlignment="1">
      <alignment horizontal="center" vertical="center" shrinkToFit="1"/>
    </xf>
    <xf numFmtId="0" fontId="89" fillId="0" borderId="89" xfId="0" applyFont="1" applyBorder="1" applyAlignment="1">
      <alignment horizontal="center" vertical="center" shrinkToFit="1"/>
    </xf>
    <xf numFmtId="191" fontId="36" fillId="0" borderId="91" xfId="0" applyNumberFormat="1" applyFont="1" applyBorder="1" applyAlignment="1">
      <alignment horizontal="center" vertical="center" shrinkToFit="1"/>
    </xf>
    <xf numFmtId="191" fontId="89" fillId="0" borderId="88" xfId="0" applyNumberFormat="1" applyFont="1" applyBorder="1" applyAlignment="1">
      <alignment horizontal="center" vertical="center" shrinkToFit="1"/>
    </xf>
    <xf numFmtId="191" fontId="89" fillId="0" borderId="89" xfId="0" applyNumberFormat="1" applyFont="1" applyBorder="1" applyAlignment="1">
      <alignment horizontal="center" vertical="center" shrinkToFit="1"/>
    </xf>
    <xf numFmtId="191" fontId="36" fillId="0" borderId="91" xfId="0" applyNumberFormat="1" applyFont="1" applyBorder="1" applyAlignment="1" applyProtection="1">
      <alignment horizontal="center" vertical="center" shrinkToFit="1"/>
      <protection locked="0"/>
    </xf>
    <xf numFmtId="191" fontId="89" fillId="0" borderId="88" xfId="0" applyNumberFormat="1" applyFont="1" applyBorder="1" applyAlignment="1" applyProtection="1">
      <alignment horizontal="center" vertical="center" shrinkToFit="1"/>
      <protection locked="0"/>
    </xf>
    <xf numFmtId="191" fontId="89" fillId="0" borderId="89" xfId="0" applyNumberFormat="1" applyFont="1" applyBorder="1" applyAlignment="1" applyProtection="1">
      <alignment horizontal="center" vertical="center" shrinkToFit="1"/>
      <protection locked="0"/>
    </xf>
    <xf numFmtId="0" fontId="36" fillId="0" borderId="31" xfId="0" applyFont="1" applyBorder="1" applyAlignment="1">
      <alignment horizontal="center" vertical="center"/>
    </xf>
    <xf numFmtId="0" fontId="89" fillId="0" borderId="32" xfId="0" applyFont="1" applyBorder="1" applyAlignment="1">
      <alignment horizontal="center" vertical="center"/>
    </xf>
    <xf numFmtId="0" fontId="89" fillId="0" borderId="33" xfId="0" applyFont="1" applyBorder="1" applyAlignment="1">
      <alignment horizontal="center" vertical="center"/>
    </xf>
    <xf numFmtId="0" fontId="36" fillId="0" borderId="35" xfId="0" applyFont="1" applyBorder="1" applyAlignment="1">
      <alignment horizontal="center" vertical="center"/>
    </xf>
    <xf numFmtId="0" fontId="89" fillId="0" borderId="36" xfId="0" applyFont="1" applyBorder="1" applyAlignment="1">
      <alignment horizontal="center" vertical="center"/>
    </xf>
    <xf numFmtId="0" fontId="89" fillId="0" borderId="37" xfId="0" applyFont="1" applyBorder="1" applyAlignment="1">
      <alignment horizontal="center" vertical="center"/>
    </xf>
    <xf numFmtId="0" fontId="89" fillId="0" borderId="147" xfId="0" applyFont="1" applyBorder="1" applyAlignment="1">
      <alignment horizontal="center" vertical="center"/>
    </xf>
    <xf numFmtId="0" fontId="89" fillId="0" borderId="29" xfId="0" applyFont="1" applyBorder="1" applyAlignment="1">
      <alignment horizontal="center" vertical="center"/>
    </xf>
    <xf numFmtId="0" fontId="89" fillId="0" borderId="142" xfId="0" applyFont="1" applyBorder="1" applyAlignment="1">
      <alignment horizontal="center" vertical="center"/>
    </xf>
    <xf numFmtId="0" fontId="36" fillId="0" borderId="35" xfId="0" applyFont="1" applyBorder="1" applyAlignment="1" applyProtection="1">
      <alignment horizontal="center" vertical="center"/>
      <protection locked="0"/>
    </xf>
    <xf numFmtId="0" fontId="89" fillId="0" borderId="36" xfId="0" applyFont="1" applyBorder="1" applyAlignment="1" applyProtection="1">
      <alignment horizontal="center" vertical="center"/>
      <protection locked="0"/>
    </xf>
    <xf numFmtId="0" fontId="89" fillId="0" borderId="96" xfId="0" applyFont="1" applyBorder="1" applyAlignment="1" applyProtection="1">
      <alignment horizontal="center" vertical="center"/>
      <protection locked="0"/>
    </xf>
    <xf numFmtId="0" fontId="89" fillId="0" borderId="147" xfId="0" applyFont="1" applyBorder="1" applyAlignment="1" applyProtection="1">
      <alignment horizontal="center" vertical="center"/>
      <protection locked="0"/>
    </xf>
    <xf numFmtId="0" fontId="89" fillId="0" borderId="29" xfId="0" applyFont="1" applyBorder="1" applyAlignment="1" applyProtection="1">
      <alignment horizontal="center" vertical="center"/>
      <protection locked="0"/>
    </xf>
    <xf numFmtId="0" fontId="89" fillId="0" borderId="30" xfId="0" applyFont="1" applyBorder="1" applyAlignment="1" applyProtection="1">
      <alignment horizontal="center" vertical="center"/>
      <protection locked="0"/>
    </xf>
    <xf numFmtId="190" fontId="36" fillId="0" borderId="91" xfId="0" applyNumberFormat="1" applyFont="1" applyBorder="1" applyAlignment="1">
      <alignment horizontal="center" vertical="center"/>
    </xf>
    <xf numFmtId="190" fontId="89" fillId="0" borderId="88" xfId="0" applyNumberFormat="1" applyFont="1" applyBorder="1" applyAlignment="1">
      <alignment horizontal="center" vertical="center"/>
    </xf>
    <xf numFmtId="190" fontId="89" fillId="0" borderId="89" xfId="0" applyNumberFormat="1" applyFont="1" applyBorder="1" applyAlignment="1">
      <alignment horizontal="center" vertical="center"/>
    </xf>
    <xf numFmtId="0" fontId="31" fillId="0" borderId="31" xfId="0" applyFont="1" applyBorder="1" applyAlignment="1">
      <alignment horizontal="justify" vertical="center"/>
    </xf>
    <xf numFmtId="0" fontId="0" fillId="0" borderId="33" xfId="0" applyBorder="1" applyAlignment="1">
      <alignment horizontal="justify" vertical="center"/>
    </xf>
    <xf numFmtId="0" fontId="38" fillId="0" borderId="31" xfId="0" applyFont="1" applyBorder="1" applyAlignment="1">
      <alignment horizontal="center" vertical="center"/>
    </xf>
    <xf numFmtId="0" fontId="38" fillId="0" borderId="52" xfId="0" applyFont="1" applyBorder="1" applyAlignment="1">
      <alignment horizontal="center" vertical="center"/>
    </xf>
    <xf numFmtId="0" fontId="38" fillId="0" borderId="73" xfId="0" applyFont="1" applyBorder="1" applyAlignment="1">
      <alignment horizontal="center" vertical="center"/>
    </xf>
    <xf numFmtId="0" fontId="38" fillId="0" borderId="90" xfId="0" applyFont="1" applyBorder="1" applyAlignment="1">
      <alignment horizontal="left" vertical="center" indent="1" shrinkToFit="1"/>
    </xf>
    <xf numFmtId="0" fontId="38" fillId="0" borderId="31" xfId="0" applyFont="1" applyBorder="1" applyAlignment="1">
      <alignment horizontal="left" vertical="center" indent="1" shrinkToFit="1"/>
    </xf>
    <xf numFmtId="0" fontId="38" fillId="0" borderId="38" xfId="0" applyFont="1" applyBorder="1" applyAlignment="1">
      <alignment horizontal="left" vertical="center" wrapText="1" indent="1"/>
    </xf>
    <xf numFmtId="0" fontId="0" fillId="0" borderId="26" xfId="0" applyBorder="1" applyAlignment="1">
      <alignment horizontal="left" vertical="center" wrapText="1" indent="1"/>
    </xf>
    <xf numFmtId="0" fontId="0" fillId="0" borderId="40" xfId="0" applyBorder="1" applyAlignment="1">
      <alignment horizontal="left" vertical="center" wrapText="1" indent="1"/>
    </xf>
    <xf numFmtId="0" fontId="0" fillId="0" borderId="34" xfId="0" applyBorder="1" applyAlignment="1">
      <alignment horizontal="left" vertical="center" wrapText="1" indent="1"/>
    </xf>
    <xf numFmtId="0" fontId="0" fillId="0" borderId="98" xfId="0" applyBorder="1" applyAlignment="1">
      <alignment horizontal="left" vertical="center" wrapText="1" indent="1"/>
    </xf>
    <xf numFmtId="0" fontId="24" fillId="0" borderId="8" xfId="0" applyFont="1" applyBorder="1" applyAlignment="1">
      <alignment horizontal="left" vertical="center" shrinkToFit="1"/>
    </xf>
    <xf numFmtId="0" fontId="0" fillId="0" borderId="8" xfId="0" applyBorder="1" applyAlignment="1">
      <alignment horizontal="left" vertical="center" shrinkToFit="1"/>
    </xf>
    <xf numFmtId="0" fontId="38" fillId="0" borderId="29" xfId="0" applyFont="1" applyBorder="1" applyAlignment="1">
      <alignment horizontal="distributed" vertical="center"/>
    </xf>
    <xf numFmtId="0" fontId="73" fillId="0" borderId="29" xfId="0" applyFont="1" applyBorder="1" applyAlignment="1">
      <alignment horizontal="distributed" vertical="center"/>
    </xf>
    <xf numFmtId="0" fontId="24" fillId="0" borderId="57" xfId="0" applyFont="1" applyBorder="1" applyAlignment="1">
      <alignment horizontal="left" vertical="center" shrinkToFit="1"/>
    </xf>
    <xf numFmtId="0" fontId="0" fillId="0" borderId="57" xfId="0" applyBorder="1" applyAlignment="1">
      <alignment horizontal="left" vertical="center" shrinkToFit="1"/>
    </xf>
    <xf numFmtId="0" fontId="29" fillId="0" borderId="8" xfId="0" applyFont="1" applyBorder="1" applyAlignment="1">
      <alignment horizontal="center" vertical="center" shrinkToFit="1"/>
    </xf>
    <xf numFmtId="0" fontId="0" fillId="0" borderId="8" xfId="0" applyBorder="1" applyAlignment="1">
      <alignment horizontal="center" vertical="center" shrinkToFit="1"/>
    </xf>
    <xf numFmtId="0" fontId="29" fillId="0" borderId="56" xfId="0" applyFont="1" applyBorder="1" applyAlignment="1">
      <alignment horizontal="center" vertical="center"/>
    </xf>
    <xf numFmtId="0" fontId="0" fillId="0" borderId="53" xfId="0" applyBorder="1" applyAlignment="1">
      <alignment horizontal="center" vertical="center"/>
    </xf>
    <xf numFmtId="0" fontId="0" fillId="0" borderId="8" xfId="0" applyBorder="1" applyAlignment="1">
      <alignment vertical="center"/>
    </xf>
    <xf numFmtId="0" fontId="0" fillId="0" borderId="74" xfId="0" applyBorder="1" applyAlignment="1">
      <alignment vertical="center"/>
    </xf>
    <xf numFmtId="0" fontId="2" fillId="0" borderId="56" xfId="0" applyFont="1" applyBorder="1" applyAlignment="1">
      <alignment horizontal="center" vertical="center" shrinkToFit="1"/>
    </xf>
    <xf numFmtId="0" fontId="0" fillId="0" borderId="56" xfId="0" applyBorder="1" applyAlignment="1">
      <alignment horizontal="center" vertical="center" shrinkToFit="1"/>
    </xf>
    <xf numFmtId="0" fontId="2" fillId="0" borderId="8" xfId="0" applyFont="1" applyBorder="1" applyAlignment="1">
      <alignment horizontal="center" vertical="center" shrinkToFit="1"/>
    </xf>
    <xf numFmtId="0" fontId="29" fillId="0" borderId="57" xfId="0" applyFont="1" applyBorder="1" applyAlignment="1">
      <alignment horizontal="center" vertical="center" shrinkToFit="1"/>
    </xf>
    <xf numFmtId="0" fontId="0" fillId="0" borderId="57" xfId="0" applyBorder="1" applyAlignment="1">
      <alignment horizontal="center" vertical="center" shrinkToFit="1"/>
    </xf>
    <xf numFmtId="0" fontId="2" fillId="0" borderId="8" xfId="0" applyFont="1" applyBorder="1" applyAlignment="1">
      <alignment horizontal="left" vertical="center"/>
    </xf>
    <xf numFmtId="0" fontId="0" fillId="0" borderId="74" xfId="0" applyBorder="1" applyAlignment="1">
      <alignment horizontal="left" vertical="center"/>
    </xf>
    <xf numFmtId="0" fontId="0" fillId="0" borderId="8" xfId="0" applyBorder="1" applyAlignment="1">
      <alignment horizontal="left" vertical="center"/>
    </xf>
    <xf numFmtId="0" fontId="0" fillId="0" borderId="57" xfId="0" applyBorder="1" applyAlignment="1">
      <alignment horizontal="left" vertical="center"/>
    </xf>
    <xf numFmtId="0" fontId="0" fillId="0" borderId="55" xfId="0" applyBorder="1" applyAlignment="1">
      <alignment horizontal="left" vertical="center"/>
    </xf>
    <xf numFmtId="0" fontId="35" fillId="0" borderId="29" xfId="0" applyFont="1" applyBorder="1" applyAlignment="1">
      <alignment horizontal="left" shrinkToFit="1"/>
    </xf>
    <xf numFmtId="0" fontId="0" fillId="0" borderId="29" xfId="0" applyBorder="1" applyAlignment="1">
      <alignment horizontal="left" shrinkToFit="1"/>
    </xf>
    <xf numFmtId="0" fontId="35" fillId="0" borderId="215" xfId="0" applyFont="1" applyBorder="1" applyAlignment="1">
      <alignment horizontal="left" indent="1" shrinkToFit="1"/>
    </xf>
    <xf numFmtId="178" fontId="35" fillId="0" borderId="215" xfId="0" applyNumberFormat="1" applyFont="1" applyBorder="1" applyAlignment="1">
      <alignment horizontal="distributed" justifyLastLine="1"/>
    </xf>
    <xf numFmtId="178" fontId="35" fillId="0" borderId="0" xfId="0" applyNumberFormat="1" applyFont="1" applyAlignment="1">
      <alignment horizontal="right" vertical="center"/>
    </xf>
    <xf numFmtId="0" fontId="0" fillId="0" borderId="29" xfId="0" applyBorder="1" applyAlignment="1">
      <alignment vertical="center" shrinkToFit="1"/>
    </xf>
    <xf numFmtId="0" fontId="27" fillId="0" borderId="29" xfId="0" applyFont="1" applyBorder="1" applyAlignment="1">
      <alignment horizontal="distributed" vertical="center"/>
    </xf>
    <xf numFmtId="0" fontId="27" fillId="0" borderId="29" xfId="0" applyFont="1" applyBorder="1" applyAlignment="1">
      <alignment horizontal="left" vertical="center" indent="1"/>
    </xf>
    <xf numFmtId="0" fontId="27" fillId="0" borderId="29" xfId="0" applyFont="1" applyBorder="1" applyAlignment="1">
      <alignment horizontal="left" vertical="center" indent="1" shrinkToFit="1"/>
    </xf>
    <xf numFmtId="0" fontId="46" fillId="0" borderId="21" xfId="0" applyFont="1" applyBorder="1" applyAlignment="1">
      <alignment horizontal="left" vertical="center" wrapText="1" indent="1"/>
    </xf>
    <xf numFmtId="0" fontId="46" fillId="0" borderId="22" xfId="0" applyFont="1" applyBorder="1" applyAlignment="1">
      <alignment horizontal="left" vertical="center" wrapText="1" indent="1"/>
    </xf>
    <xf numFmtId="0" fontId="46" fillId="0" borderId="23" xfId="0" applyFont="1" applyBorder="1" applyAlignment="1">
      <alignment horizontal="left" vertical="center" wrapText="1" indent="1"/>
    </xf>
    <xf numFmtId="0" fontId="46" fillId="0" borderId="25"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6" xfId="0" applyFont="1" applyBorder="1" applyAlignment="1">
      <alignment horizontal="left" vertical="center" wrapText="1" indent="1"/>
    </xf>
    <xf numFmtId="0" fontId="46" fillId="0" borderId="28" xfId="0" applyFont="1" applyBorder="1" applyAlignment="1">
      <alignment horizontal="left" vertical="center" wrapText="1" indent="1"/>
    </xf>
    <xf numFmtId="0" fontId="46" fillId="0" borderId="29" xfId="0" applyFont="1" applyBorder="1" applyAlignment="1">
      <alignment horizontal="left" vertical="center" wrapText="1" indent="1"/>
    </xf>
    <xf numFmtId="0" fontId="46" fillId="0" borderId="30" xfId="0" applyFont="1" applyBorder="1" applyAlignment="1">
      <alignment horizontal="left" vertical="center" wrapText="1" indent="1"/>
    </xf>
    <xf numFmtId="0" fontId="27" fillId="0" borderId="25" xfId="0" applyFont="1" applyBorder="1" applyAlignment="1">
      <alignment vertical="center"/>
    </xf>
    <xf numFmtId="178" fontId="27" fillId="0" borderId="36" xfId="0" applyNumberFormat="1" applyFont="1" applyBorder="1" applyAlignment="1">
      <alignment horizontal="left" vertical="center" indent="1"/>
    </xf>
    <xf numFmtId="178" fontId="35" fillId="0" borderId="36" xfId="0" applyNumberFormat="1" applyFont="1" applyBorder="1" applyAlignment="1">
      <alignment horizontal="left" vertical="center" indent="1"/>
    </xf>
    <xf numFmtId="178" fontId="35" fillId="0" borderId="96" xfId="0" applyNumberFormat="1" applyFont="1" applyBorder="1" applyAlignment="1">
      <alignment horizontal="left" vertical="center" indent="1"/>
    </xf>
    <xf numFmtId="0" fontId="27" fillId="0" borderId="0" xfId="0" applyFont="1" applyBorder="1" applyAlignment="1">
      <alignment horizontal="center" vertical="center"/>
    </xf>
    <xf numFmtId="0" fontId="27" fillId="0" borderId="0" xfId="0" applyFont="1" applyBorder="1" applyAlignment="1">
      <alignment horizontal="right" vertical="center" indent="1"/>
    </xf>
    <xf numFmtId="178" fontId="27" fillId="0" borderId="0" xfId="0" applyNumberFormat="1" applyFont="1" applyBorder="1" applyAlignment="1">
      <alignment horizontal="center" vertical="top"/>
    </xf>
    <xf numFmtId="178" fontId="35" fillId="0" borderId="0" xfId="0" applyNumberFormat="1" applyFont="1" applyBorder="1" applyAlignment="1">
      <alignment horizontal="center" vertical="top"/>
    </xf>
    <xf numFmtId="0" fontId="27" fillId="0" borderId="28" xfId="0" applyFont="1" applyBorder="1" applyAlignment="1">
      <alignment vertical="center"/>
    </xf>
    <xf numFmtId="0" fontId="35" fillId="0" borderId="30" xfId="0" applyFont="1" applyBorder="1" applyAlignment="1">
      <alignment horizontal="left" vertical="center" indent="1"/>
    </xf>
    <xf numFmtId="0" fontId="27" fillId="0" borderId="83" xfId="0" applyFont="1" applyBorder="1" applyAlignment="1">
      <alignment vertical="center"/>
    </xf>
    <xf numFmtId="0" fontId="35" fillId="0" borderId="84" xfId="0" applyFont="1" applyBorder="1" applyAlignment="1">
      <alignment vertical="center"/>
    </xf>
    <xf numFmtId="0" fontId="27" fillId="0" borderId="84" xfId="0" applyFont="1" applyBorder="1" applyAlignment="1">
      <alignment horizontal="left" vertical="center" indent="1" shrinkToFit="1"/>
    </xf>
    <xf numFmtId="0" fontId="27" fillId="0" borderId="21"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0" xfId="0" applyFont="1" applyBorder="1" applyAlignment="1">
      <alignment horizontal="center" vertical="center" wrapText="1"/>
    </xf>
    <xf numFmtId="178" fontId="27" fillId="0" borderId="22" xfId="0" applyNumberFormat="1" applyFont="1" applyBorder="1" applyAlignment="1">
      <alignment horizontal="center"/>
    </xf>
    <xf numFmtId="178" fontId="35" fillId="0" borderId="22" xfId="0" applyNumberFormat="1" applyFont="1" applyBorder="1" applyAlignment="1">
      <alignment horizontal="center"/>
    </xf>
    <xf numFmtId="0" fontId="27" fillId="0" borderId="56" xfId="0" applyFont="1" applyBorder="1" applyAlignment="1">
      <alignment horizontal="center" vertical="center"/>
    </xf>
    <xf numFmtId="0" fontId="27" fillId="0" borderId="8" xfId="0" applyFont="1" applyBorder="1" applyAlignment="1">
      <alignment vertical="center"/>
    </xf>
    <xf numFmtId="0" fontId="35" fillId="0" borderId="74" xfId="0" applyFont="1" applyBorder="1" applyAlignment="1">
      <alignment vertical="center"/>
    </xf>
    <xf numFmtId="0" fontId="27" fillId="0" borderId="73" xfId="0" applyFont="1" applyBorder="1" applyAlignment="1">
      <alignment vertical="center"/>
    </xf>
    <xf numFmtId="0" fontId="27" fillId="0" borderId="31" xfId="0" applyFont="1" applyBorder="1" applyAlignment="1">
      <alignment horizontal="right" vertical="center"/>
    </xf>
    <xf numFmtId="0" fontId="35" fillId="0" borderId="32" xfId="0" applyFont="1" applyBorder="1" applyAlignment="1">
      <alignment horizontal="right" vertical="center"/>
    </xf>
    <xf numFmtId="0" fontId="46" fillId="0" borderId="8" xfId="0" applyFont="1" applyBorder="1" applyAlignment="1">
      <alignment vertical="center"/>
    </xf>
    <xf numFmtId="0" fontId="35" fillId="0" borderId="53" xfId="0" applyFont="1" applyBorder="1" applyAlignment="1">
      <alignment horizontal="center" vertical="center"/>
    </xf>
    <xf numFmtId="0" fontId="27" fillId="0" borderId="145" xfId="0" applyFont="1" applyBorder="1" applyAlignment="1">
      <alignment horizontal="center" vertical="center"/>
    </xf>
    <xf numFmtId="0" fontId="35" fillId="0" borderId="17"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46" fillId="0" borderId="8" xfId="0" applyFont="1" applyBorder="1" applyAlignment="1">
      <alignment horizontal="center" vertical="center" shrinkToFit="1"/>
    </xf>
    <xf numFmtId="0" fontId="27" fillId="0" borderId="148" xfId="0" applyFont="1" applyBorder="1" applyAlignment="1">
      <alignment horizontal="center" vertical="center"/>
    </xf>
    <xf numFmtId="0" fontId="35" fillId="0" borderId="149" xfId="0" applyFont="1" applyBorder="1" applyAlignment="1">
      <alignment horizontal="center" vertical="center"/>
    </xf>
    <xf numFmtId="0" fontId="27" fillId="0" borderId="95" xfId="0" applyFont="1" applyBorder="1" applyAlignment="1">
      <alignment horizontal="right" vertical="center"/>
    </xf>
    <xf numFmtId="0" fontId="35" fillId="0" borderId="36" xfId="0" applyFont="1" applyBorder="1" applyAlignment="1">
      <alignment horizontal="right" vertical="center"/>
    </xf>
    <xf numFmtId="0" fontId="35" fillId="0" borderId="37" xfId="0" applyFont="1" applyBorder="1" applyAlignment="1">
      <alignment horizontal="right" vertical="center"/>
    </xf>
    <xf numFmtId="0" fontId="35" fillId="0" borderId="97" xfId="0" applyFont="1" applyBorder="1" applyAlignment="1">
      <alignment horizontal="right" vertical="center"/>
    </xf>
    <xf numFmtId="0" fontId="35" fillId="0" borderId="34" xfId="0" applyFont="1" applyBorder="1" applyAlignment="1">
      <alignment horizontal="right" vertical="center"/>
    </xf>
    <xf numFmtId="0" fontId="35" fillId="0" borderId="41" xfId="0" applyFont="1" applyBorder="1" applyAlignment="1">
      <alignment horizontal="right" vertical="center"/>
    </xf>
    <xf numFmtId="0" fontId="38" fillId="0" borderId="35" xfId="0" applyFont="1" applyBorder="1" applyAlignment="1">
      <alignment horizontal="right" vertical="center"/>
    </xf>
    <xf numFmtId="0" fontId="38" fillId="0" borderId="36" xfId="0" applyFont="1" applyBorder="1" applyAlignment="1">
      <alignment horizontal="right" vertical="center"/>
    </xf>
    <xf numFmtId="0" fontId="38" fillId="0" borderId="40" xfId="0" applyFont="1" applyBorder="1" applyAlignment="1">
      <alignment horizontal="right" vertical="center"/>
    </xf>
    <xf numFmtId="0" fontId="38" fillId="0" borderId="34" xfId="0" applyFont="1" applyBorder="1" applyAlignment="1">
      <alignment horizontal="right" vertical="center"/>
    </xf>
    <xf numFmtId="0" fontId="46" fillId="0" borderId="231" xfId="0" applyFont="1" applyBorder="1" applyAlignment="1">
      <alignment vertical="center"/>
    </xf>
    <xf numFmtId="0" fontId="35" fillId="0" borderId="232" xfId="0" applyFont="1" applyBorder="1" applyAlignment="1">
      <alignment vertical="center"/>
    </xf>
    <xf numFmtId="0" fontId="46" fillId="0" borderId="232" xfId="0" applyFont="1" applyBorder="1" applyAlignment="1">
      <alignment vertical="center" shrinkToFit="1"/>
    </xf>
    <xf numFmtId="0" fontId="35" fillId="0" borderId="232" xfId="0" applyFont="1" applyBorder="1" applyAlignment="1">
      <alignment vertical="center" shrinkToFit="1"/>
    </xf>
    <xf numFmtId="0" fontId="35" fillId="0" borderId="233" xfId="0" applyFont="1" applyBorder="1" applyAlignment="1">
      <alignment vertical="center" shrinkToFit="1"/>
    </xf>
    <xf numFmtId="0" fontId="27" fillId="0" borderId="149" xfId="0" applyFont="1" applyBorder="1" applyAlignment="1">
      <alignment horizontal="center" vertical="center"/>
    </xf>
    <xf numFmtId="0" fontId="46" fillId="0" borderId="36" xfId="0" applyFont="1" applyBorder="1" applyAlignment="1">
      <alignment horizontal="center" vertical="center"/>
    </xf>
    <xf numFmtId="0" fontId="38" fillId="0" borderId="36" xfId="0" applyFont="1" applyBorder="1" applyAlignment="1">
      <alignment vertical="center"/>
    </xf>
    <xf numFmtId="0" fontId="38" fillId="0" borderId="34" xfId="0" applyFont="1" applyBorder="1" applyAlignment="1">
      <alignment vertical="center"/>
    </xf>
    <xf numFmtId="0" fontId="46" fillId="0" borderId="37" xfId="0" applyFont="1" applyBorder="1" applyAlignment="1">
      <alignment vertical="center"/>
    </xf>
    <xf numFmtId="0" fontId="27" fillId="0" borderId="35" xfId="0" applyFont="1" applyBorder="1" applyAlignment="1">
      <alignment vertical="center"/>
    </xf>
    <xf numFmtId="0" fontId="35" fillId="0" borderId="96" xfId="0" applyFont="1" applyBorder="1" applyAlignment="1">
      <alignment vertical="center"/>
    </xf>
    <xf numFmtId="0" fontId="38" fillId="0" borderId="234" xfId="0" applyFont="1" applyBorder="1" applyAlignment="1">
      <alignment vertical="center" shrinkToFit="1"/>
    </xf>
    <xf numFmtId="0" fontId="38" fillId="0" borderId="235" xfId="0" applyFont="1" applyBorder="1" applyAlignment="1">
      <alignment vertical="center" shrinkToFit="1"/>
    </xf>
    <xf numFmtId="0" fontId="38" fillId="0" borderId="236" xfId="0" applyFont="1" applyBorder="1" applyAlignment="1">
      <alignment vertical="center" shrinkToFit="1"/>
    </xf>
    <xf numFmtId="0" fontId="38" fillId="0" borderId="35" xfId="0" applyFont="1" applyBorder="1" applyAlignment="1">
      <alignment vertical="center"/>
    </xf>
    <xf numFmtId="0" fontId="38" fillId="0" borderId="40" xfId="0" applyFont="1" applyBorder="1" applyAlignment="1">
      <alignment vertical="center"/>
    </xf>
    <xf numFmtId="0" fontId="46" fillId="0" borderId="35" xfId="0" applyFont="1" applyBorder="1" applyAlignment="1">
      <alignment horizontal="right" vertical="center"/>
    </xf>
    <xf numFmtId="0" fontId="35" fillId="0" borderId="40" xfId="0" applyFont="1" applyBorder="1" applyAlignment="1">
      <alignment horizontal="right" vertical="center"/>
    </xf>
    <xf numFmtId="0" fontId="38" fillId="0" borderId="147" xfId="0" applyFont="1" applyBorder="1" applyAlignment="1">
      <alignment horizontal="right" vertical="center" indent="1" shrinkToFit="1"/>
    </xf>
    <xf numFmtId="0" fontId="35" fillId="0" borderId="29" xfId="0" applyFont="1" applyBorder="1" applyAlignment="1">
      <alignment horizontal="right" vertical="center" indent="1" shrinkToFit="1"/>
    </xf>
    <xf numFmtId="0" fontId="35" fillId="0" borderId="142" xfId="0" applyFont="1" applyBorder="1" applyAlignment="1">
      <alignment horizontal="right" vertical="center" indent="1" shrinkToFit="1"/>
    </xf>
    <xf numFmtId="0" fontId="38" fillId="0" borderId="38" xfId="0" applyFont="1" applyBorder="1" applyAlignment="1">
      <alignment vertical="center"/>
    </xf>
    <xf numFmtId="0" fontId="38" fillId="0" borderId="0" xfId="0" applyFont="1" applyBorder="1" applyAlignment="1">
      <alignment vertical="center"/>
    </xf>
    <xf numFmtId="0" fontId="46" fillId="0" borderId="237" xfId="0" applyFont="1" applyBorder="1" applyAlignment="1">
      <alignment horizontal="right" vertical="center"/>
    </xf>
    <xf numFmtId="0" fontId="35" fillId="0" borderId="238" xfId="0" applyFont="1" applyBorder="1" applyAlignment="1">
      <alignment vertical="center"/>
    </xf>
    <xf numFmtId="0" fontId="35" fillId="0" borderId="239" xfId="0" applyFont="1" applyBorder="1" applyAlignment="1">
      <alignment vertical="center"/>
    </xf>
    <xf numFmtId="0" fontId="35" fillId="0" borderId="240" xfId="0" applyFont="1" applyBorder="1" applyAlignment="1">
      <alignment horizontal="right" vertical="center"/>
    </xf>
    <xf numFmtId="0" fontId="35" fillId="0" borderId="241" xfId="0" applyFont="1" applyBorder="1" applyAlignment="1">
      <alignment vertical="center"/>
    </xf>
    <xf numFmtId="0" fontId="35" fillId="0" borderId="242" xfId="0" applyFont="1" applyBorder="1" applyAlignment="1">
      <alignment vertical="center"/>
    </xf>
    <xf numFmtId="0" fontId="35" fillId="0" borderId="240" xfId="0" applyFont="1" applyBorder="1" applyAlignment="1">
      <alignment vertical="center"/>
    </xf>
    <xf numFmtId="0" fontId="35" fillId="0" borderId="243" xfId="0" applyFont="1" applyBorder="1" applyAlignment="1">
      <alignment vertical="center"/>
    </xf>
    <xf numFmtId="0" fontId="35" fillId="0" borderId="244" xfId="0" applyFont="1" applyBorder="1" applyAlignment="1">
      <alignment vertical="center"/>
    </xf>
    <xf numFmtId="0" fontId="35" fillId="0" borderId="245" xfId="0" applyFont="1" applyBorder="1" applyAlignment="1">
      <alignment vertical="center"/>
    </xf>
    <xf numFmtId="0" fontId="35" fillId="0" borderId="38" xfId="0" applyFont="1" applyBorder="1" applyAlignment="1">
      <alignment vertical="center"/>
    </xf>
    <xf numFmtId="0" fontId="38" fillId="0" borderId="34" xfId="0" applyFont="1" applyBorder="1" applyAlignment="1">
      <alignment vertical="center" shrinkToFit="1"/>
    </xf>
    <xf numFmtId="0" fontId="38" fillId="0" borderId="147" xfId="0" applyFont="1" applyBorder="1" applyAlignment="1">
      <alignment vertical="center"/>
    </xf>
    <xf numFmtId="0" fontId="38" fillId="0" borderId="29" xfId="0" applyFont="1" applyBorder="1" applyAlignment="1">
      <alignment vertical="center"/>
    </xf>
    <xf numFmtId="0" fontId="27" fillId="0" borderId="38" xfId="0" applyFont="1" applyBorder="1" applyAlignment="1">
      <alignment vertical="center"/>
    </xf>
    <xf numFmtId="38" fontId="38" fillId="0" borderId="29" xfId="3" applyFont="1" applyBorder="1" applyAlignment="1">
      <alignment horizontal="right" vertical="center" indent="1" shrinkToFit="1"/>
    </xf>
    <xf numFmtId="38" fontId="35" fillId="0" borderId="142" xfId="3" applyFont="1" applyBorder="1" applyAlignment="1">
      <alignment horizontal="right" vertical="center" indent="1" shrinkToFit="1"/>
    </xf>
    <xf numFmtId="0" fontId="27" fillId="0" borderId="95"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142" xfId="0" applyFont="1" applyBorder="1" applyAlignment="1">
      <alignment horizontal="center" vertical="center" wrapText="1"/>
    </xf>
    <xf numFmtId="0" fontId="46" fillId="0" borderId="237" xfId="0" applyFont="1" applyBorder="1" applyAlignment="1">
      <alignment vertical="center"/>
    </xf>
    <xf numFmtId="0" fontId="38" fillId="0" borderId="38" xfId="0" applyFont="1" applyBorder="1" applyAlignment="1">
      <alignment horizontal="right" vertical="center"/>
    </xf>
    <xf numFmtId="0" fontId="38" fillId="0" borderId="0" xfId="0" applyFont="1" applyBorder="1" applyAlignment="1">
      <alignment horizontal="right" vertical="center"/>
    </xf>
    <xf numFmtId="0" fontId="38" fillId="0" borderId="147" xfId="0" applyFont="1" applyBorder="1" applyAlignment="1">
      <alignment horizontal="right" vertical="center"/>
    </xf>
    <xf numFmtId="0" fontId="38" fillId="0" borderId="29" xfId="0" applyFont="1" applyBorder="1" applyAlignment="1">
      <alignment horizontal="right" vertical="center"/>
    </xf>
    <xf numFmtId="38" fontId="38" fillId="0" borderId="147" xfId="3" applyFont="1" applyBorder="1" applyAlignment="1">
      <alignment horizontal="right" vertical="center" indent="1" shrinkToFit="1"/>
    </xf>
    <xf numFmtId="38" fontId="35" fillId="0" borderId="29" xfId="3" applyFont="1" applyBorder="1" applyAlignment="1">
      <alignment horizontal="right" vertical="center" indent="1" shrinkToFit="1"/>
    </xf>
    <xf numFmtId="0" fontId="31" fillId="0" borderId="97" xfId="0" applyFont="1" applyBorder="1" applyAlignment="1">
      <alignment vertical="center" shrinkToFit="1"/>
    </xf>
    <xf numFmtId="0" fontId="35" fillId="0" borderId="34" xfId="0" applyFont="1" applyBorder="1" applyAlignment="1">
      <alignment vertical="center" shrinkToFit="1"/>
    </xf>
    <xf numFmtId="0" fontId="35" fillId="0" borderId="98" xfId="0" applyFont="1" applyBorder="1" applyAlignment="1">
      <alignment vertical="center" shrinkToFit="1"/>
    </xf>
    <xf numFmtId="0" fontId="2" fillId="0" borderId="88" xfId="0" applyFont="1" applyBorder="1" applyAlignment="1">
      <alignment horizontal="right" vertical="center" indent="1" shrinkToFit="1"/>
    </xf>
    <xf numFmtId="0" fontId="35" fillId="0" borderId="88" xfId="0" applyFont="1" applyBorder="1" applyAlignment="1">
      <alignment horizontal="right" vertical="center" indent="1" shrinkToFit="1"/>
    </xf>
    <xf numFmtId="178" fontId="38" fillId="0" borderId="0" xfId="0" applyNumberFormat="1" applyFont="1" applyAlignment="1">
      <alignment horizontal="right" vertical="center"/>
    </xf>
    <xf numFmtId="178" fontId="38" fillId="0" borderId="0" xfId="0" applyNumberFormat="1" applyFont="1" applyAlignment="1">
      <alignment vertical="center"/>
    </xf>
    <xf numFmtId="0" fontId="2" fillId="0" borderId="29" xfId="0" applyFont="1" applyBorder="1" applyAlignment="1">
      <alignment horizontal="left" vertical="center" indent="1" shrinkToFit="1"/>
    </xf>
    <xf numFmtId="0" fontId="2" fillId="0" borderId="29" xfId="0" applyFont="1" applyBorder="1" applyAlignment="1">
      <alignment horizontal="right" vertical="center" indent="1"/>
    </xf>
    <xf numFmtId="0" fontId="35" fillId="0" borderId="29" xfId="0" applyFont="1" applyBorder="1" applyAlignment="1">
      <alignment horizontal="right" vertical="center" indent="1"/>
    </xf>
    <xf numFmtId="0" fontId="2" fillId="0" borderId="28" xfId="0" applyFont="1" applyBorder="1" applyAlignment="1">
      <alignment horizontal="right" vertical="center" indent="1"/>
    </xf>
    <xf numFmtId="0" fontId="2" fillId="0" borderId="29" xfId="0" applyFont="1" applyBorder="1" applyAlignment="1">
      <alignment vertical="center"/>
    </xf>
    <xf numFmtId="0" fontId="2" fillId="0" borderId="87" xfId="0" applyFont="1" applyBorder="1" applyAlignment="1">
      <alignment horizontal="left" vertical="center" indent="1" shrinkToFit="1"/>
    </xf>
    <xf numFmtId="0" fontId="35" fillId="0" borderId="88" xfId="0" applyFont="1" applyBorder="1" applyAlignment="1">
      <alignment horizontal="left" vertical="center" indent="1" shrinkToFit="1"/>
    </xf>
    <xf numFmtId="0" fontId="35" fillId="0" borderId="94" xfId="0" applyFont="1" applyBorder="1" applyAlignment="1">
      <alignment horizontal="left" vertical="center" indent="1" shrinkToFit="1"/>
    </xf>
    <xf numFmtId="38" fontId="38" fillId="0" borderId="217" xfId="3" applyFont="1" applyBorder="1" applyAlignment="1">
      <alignment horizontal="right" vertical="center" indent="1"/>
    </xf>
    <xf numFmtId="38" fontId="38" fillId="0" borderId="32" xfId="3" applyFont="1" applyBorder="1" applyAlignment="1">
      <alignment horizontal="right" vertical="center" indent="1"/>
    </xf>
    <xf numFmtId="178" fontId="27" fillId="0" borderId="210" xfId="0" applyNumberFormat="1" applyFont="1" applyBorder="1" applyAlignment="1">
      <alignment horizontal="right" vertical="center"/>
    </xf>
    <xf numFmtId="178" fontId="35" fillId="0" borderId="211" xfId="0" applyNumberFormat="1" applyFont="1" applyBorder="1" applyAlignment="1">
      <alignment horizontal="right" vertical="center"/>
    </xf>
    <xf numFmtId="38" fontId="38" fillId="0" borderId="212" xfId="3" applyFont="1" applyBorder="1" applyAlignment="1">
      <alignment horizontal="right" vertical="center" indent="1"/>
    </xf>
    <xf numFmtId="38" fontId="38" fillId="0" borderId="214" xfId="3" applyFont="1" applyBorder="1" applyAlignment="1">
      <alignment horizontal="right" vertical="center" indent="1"/>
    </xf>
    <xf numFmtId="178" fontId="27" fillId="0" borderId="211" xfId="0" applyNumberFormat="1" applyFont="1" applyBorder="1" applyAlignment="1">
      <alignment horizontal="right" vertical="center"/>
    </xf>
    <xf numFmtId="0" fontId="38" fillId="0" borderId="212" xfId="0" applyFont="1" applyBorder="1" applyAlignment="1">
      <alignment horizontal="left" vertical="center" indent="1" shrinkToFit="1"/>
    </xf>
    <xf numFmtId="0" fontId="38" fillId="0" borderId="214" xfId="0" applyFont="1" applyBorder="1" applyAlignment="1">
      <alignment horizontal="left" vertical="center" indent="1" shrinkToFit="1"/>
    </xf>
    <xf numFmtId="38" fontId="38" fillId="0" borderId="222" xfId="3" applyFont="1" applyBorder="1" applyAlignment="1">
      <alignment horizontal="right" vertical="center" indent="1"/>
    </xf>
    <xf numFmtId="38" fontId="38" fillId="0" borderId="223" xfId="3" applyFont="1" applyBorder="1" applyAlignment="1">
      <alignment horizontal="right" vertical="center" indent="1"/>
    </xf>
    <xf numFmtId="38" fontId="38" fillId="0" borderId="229" xfId="3" applyFont="1" applyBorder="1" applyAlignment="1">
      <alignment horizontal="right" vertical="center"/>
    </xf>
    <xf numFmtId="38" fontId="38" fillId="0" borderId="227" xfId="3" applyFont="1" applyBorder="1" applyAlignment="1">
      <alignment horizontal="right" vertical="center"/>
    </xf>
    <xf numFmtId="0" fontId="0" fillId="0" borderId="230" xfId="0" applyBorder="1" applyAlignment="1">
      <alignment vertical="center"/>
    </xf>
    <xf numFmtId="38" fontId="38" fillId="0" borderId="219" xfId="3" applyFont="1" applyBorder="1" applyAlignment="1">
      <alignment horizontal="right" vertical="center" indent="1"/>
    </xf>
    <xf numFmtId="178" fontId="27" fillId="0" borderId="220" xfId="0" applyNumberFormat="1" applyFont="1" applyBorder="1" applyAlignment="1">
      <alignment horizontal="center" vertical="center"/>
    </xf>
    <xf numFmtId="178" fontId="35" fillId="0" borderId="221" xfId="0" applyNumberFormat="1" applyFont="1" applyBorder="1" applyAlignment="1">
      <alignment horizontal="center" vertical="center"/>
    </xf>
    <xf numFmtId="178" fontId="27" fillId="0" borderId="221" xfId="0" applyNumberFormat="1" applyFont="1" applyBorder="1" applyAlignment="1">
      <alignment horizontal="center" vertical="center"/>
    </xf>
    <xf numFmtId="0" fontId="38" fillId="0" borderId="226" xfId="0" applyFont="1" applyBorder="1" applyAlignment="1">
      <alignment horizontal="left" vertical="center" indent="1" shrinkToFit="1"/>
    </xf>
    <xf numFmtId="0" fontId="38" fillId="0" borderId="227" xfId="0" applyFont="1" applyBorder="1" applyAlignment="1">
      <alignment horizontal="left" vertical="center" indent="1" shrinkToFit="1"/>
    </xf>
    <xf numFmtId="0" fontId="38" fillId="0" borderId="228" xfId="0" applyFont="1" applyBorder="1" applyAlignment="1">
      <alignment horizontal="left" vertical="center" indent="1" shrinkToFit="1"/>
    </xf>
    <xf numFmtId="178" fontId="27" fillId="0" borderId="73" xfId="0" applyNumberFormat="1" applyFont="1" applyBorder="1" applyAlignment="1">
      <alignment horizontal="right" vertical="center"/>
    </xf>
    <xf numFmtId="178" fontId="35" fillId="0" borderId="8" xfId="0" applyNumberFormat="1" applyFont="1" applyBorder="1" applyAlignment="1">
      <alignment horizontal="right" vertical="center"/>
    </xf>
    <xf numFmtId="38" fontId="38" fillId="0" borderId="31" xfId="3" applyFont="1" applyBorder="1" applyAlignment="1">
      <alignment horizontal="right" vertical="center" indent="1"/>
    </xf>
    <xf numFmtId="178" fontId="27" fillId="0" borderId="8" xfId="0" applyNumberFormat="1" applyFont="1" applyBorder="1" applyAlignment="1">
      <alignment horizontal="right" vertical="center"/>
    </xf>
    <xf numFmtId="0" fontId="38" fillId="0" borderId="32" xfId="0" applyFont="1" applyBorder="1" applyAlignment="1">
      <alignment horizontal="left" vertical="center" indent="1" shrinkToFit="1"/>
    </xf>
    <xf numFmtId="0" fontId="27" fillId="0" borderId="52" xfId="0" applyFont="1" applyBorder="1" applyAlignment="1">
      <alignment horizontal="center" vertical="center"/>
    </xf>
    <xf numFmtId="0" fontId="42" fillId="0" borderId="216" xfId="0" applyFont="1" applyBorder="1" applyAlignment="1">
      <alignment horizontal="center" vertical="center" wrapText="1"/>
    </xf>
    <xf numFmtId="0" fontId="35" fillId="0" borderId="92" xfId="0" applyFont="1" applyBorder="1" applyAlignment="1">
      <alignment vertical="center"/>
    </xf>
    <xf numFmtId="0" fontId="35" fillId="0" borderId="217" xfId="0" applyFont="1" applyBorder="1" applyAlignment="1">
      <alignment vertical="center"/>
    </xf>
    <xf numFmtId="0" fontId="27" fillId="0" borderId="73" xfId="0" applyFont="1" applyBorder="1" applyAlignment="1">
      <alignment horizontal="center" vertical="center"/>
    </xf>
    <xf numFmtId="0" fontId="42" fillId="0" borderId="8" xfId="0" applyFont="1" applyBorder="1" applyAlignment="1">
      <alignment horizontal="center" vertical="center" wrapText="1"/>
    </xf>
    <xf numFmtId="0" fontId="42" fillId="0" borderId="8" xfId="0" applyFont="1" applyBorder="1" applyAlignment="1">
      <alignment horizontal="center" vertical="center"/>
    </xf>
    <xf numFmtId="0" fontId="42" fillId="0" borderId="74" xfId="0" applyFont="1" applyBorder="1" applyAlignment="1">
      <alignment horizontal="center" vertical="center"/>
    </xf>
    <xf numFmtId="0" fontId="42" fillId="0" borderId="31" xfId="0" applyFont="1" applyBorder="1" applyAlignment="1">
      <alignment horizontal="center" vertical="center"/>
    </xf>
    <xf numFmtId="0" fontId="27" fillId="0" borderId="97" xfId="0" applyFont="1" applyBorder="1" applyAlignment="1">
      <alignment horizontal="distributed" vertical="center"/>
    </xf>
    <xf numFmtId="0" fontId="27" fillId="0" borderId="34" xfId="0" applyFont="1" applyBorder="1" applyAlignment="1">
      <alignment horizontal="distributed" vertical="center"/>
    </xf>
    <xf numFmtId="0" fontId="27" fillId="0" borderId="87" xfId="0" applyFont="1" applyBorder="1" applyAlignment="1">
      <alignment horizontal="distributed" vertical="center"/>
    </xf>
    <xf numFmtId="0" fontId="27" fillId="0" borderId="88" xfId="0" applyFont="1" applyBorder="1" applyAlignment="1">
      <alignment horizontal="distributed" vertical="center"/>
    </xf>
    <xf numFmtId="38" fontId="38" fillId="0" borderId="88" xfId="3" applyFont="1" applyBorder="1" applyAlignment="1">
      <alignment horizontal="right" vertical="center"/>
    </xf>
    <xf numFmtId="0" fontId="38" fillId="0" borderId="88" xfId="0" applyFont="1" applyBorder="1" applyAlignment="1">
      <alignment horizontal="right" vertical="center"/>
    </xf>
    <xf numFmtId="38" fontId="38" fillId="0" borderId="88" xfId="3" applyFont="1" applyBorder="1" applyAlignment="1">
      <alignment horizontal="right" vertical="center" indent="1"/>
    </xf>
    <xf numFmtId="208" fontId="27" fillId="0" borderId="29" xfId="0" applyNumberFormat="1" applyFont="1" applyBorder="1" applyAlignment="1">
      <alignment horizontal="distributed" vertical="center"/>
    </xf>
    <xf numFmtId="178" fontId="27" fillId="0" borderId="43" xfId="0" applyNumberFormat="1" applyFont="1" applyBorder="1" applyAlignment="1">
      <alignment horizontal="distributed" vertical="center"/>
    </xf>
    <xf numFmtId="0" fontId="27" fillId="0" borderId="95" xfId="0" applyFont="1" applyBorder="1" applyAlignment="1">
      <alignment horizontal="distributed" vertical="center"/>
    </xf>
    <xf numFmtId="0" fontId="27" fillId="0" borderId="36" xfId="0" applyFont="1" applyBorder="1" applyAlignment="1">
      <alignment horizontal="distributed" vertical="center"/>
    </xf>
    <xf numFmtId="0" fontId="35" fillId="0" borderId="97" xfId="0" applyFont="1" applyBorder="1" applyAlignment="1">
      <alignment horizontal="distributed" vertical="center"/>
    </xf>
    <xf numFmtId="0" fontId="38" fillId="0" borderId="36" xfId="0" applyFont="1" applyBorder="1" applyAlignment="1">
      <alignment horizontal="left" vertical="center" indent="1"/>
    </xf>
    <xf numFmtId="0" fontId="38" fillId="0" borderId="96" xfId="0" applyFont="1" applyBorder="1" applyAlignment="1">
      <alignment horizontal="left" vertical="center" indent="1"/>
    </xf>
    <xf numFmtId="0" fontId="38" fillId="0" borderId="34" xfId="0" applyFont="1" applyBorder="1" applyAlignment="1">
      <alignment horizontal="left" vertical="center" indent="1"/>
    </xf>
    <xf numFmtId="0" fontId="38" fillId="0" borderId="98" xfId="0" applyFont="1" applyBorder="1" applyAlignment="1">
      <alignment horizontal="left" vertical="center" indent="1"/>
    </xf>
    <xf numFmtId="0" fontId="27" fillId="0" borderId="25" xfId="0" applyFont="1" applyBorder="1" applyAlignment="1">
      <alignment horizontal="center" vertical="center"/>
    </xf>
    <xf numFmtId="207" fontId="27" fillId="0" borderId="0" xfId="0" applyNumberFormat="1" applyFont="1" applyBorder="1" applyAlignment="1">
      <alignment horizontal="distributed" vertical="center"/>
    </xf>
    <xf numFmtId="0" fontId="27" fillId="0" borderId="0" xfId="0" applyFont="1" applyAlignment="1">
      <alignment horizontal="distributed" vertical="center"/>
    </xf>
    <xf numFmtId="0" fontId="27" fillId="0" borderId="86" xfId="0" applyFont="1" applyBorder="1" applyAlignment="1">
      <alignment horizontal="distributed" vertical="center"/>
    </xf>
    <xf numFmtId="0" fontId="35" fillId="0" borderId="86" xfId="0" applyFont="1" applyBorder="1" applyAlignment="1">
      <alignment horizontal="distributed" vertical="center"/>
    </xf>
    <xf numFmtId="0" fontId="38" fillId="0" borderId="36"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7" fillId="0" borderId="29" xfId="0" applyFont="1" applyBorder="1" applyAlignment="1">
      <alignment horizontal="distributed" vertical="center" justifyLastLine="1"/>
    </xf>
    <xf numFmtId="0" fontId="35" fillId="0" borderId="29" xfId="0" applyFont="1" applyBorder="1" applyAlignment="1">
      <alignment horizontal="distributed" vertical="center" justifyLastLine="1"/>
    </xf>
    <xf numFmtId="0" fontId="27" fillId="0" borderId="83" xfId="0" applyFont="1" applyBorder="1" applyAlignment="1">
      <alignment horizontal="distributed" vertical="center"/>
    </xf>
    <xf numFmtId="0" fontId="27" fillId="0" borderId="84" xfId="0" applyFont="1" applyBorder="1" applyAlignment="1">
      <alignment horizontal="distributed" vertical="center"/>
    </xf>
    <xf numFmtId="0" fontId="38" fillId="0" borderId="84" xfId="0" applyFont="1" applyBorder="1" applyAlignment="1">
      <alignment horizontal="left" vertical="center" indent="1"/>
    </xf>
    <xf numFmtId="0" fontId="38" fillId="0" borderId="92" xfId="0" applyFont="1" applyBorder="1" applyAlignment="1">
      <alignment horizontal="left" vertical="center" indent="1"/>
    </xf>
    <xf numFmtId="0" fontId="35" fillId="0" borderId="84" xfId="0" applyFont="1" applyBorder="1" applyAlignment="1">
      <alignment horizontal="distributed" vertical="center"/>
    </xf>
    <xf numFmtId="0" fontId="38" fillId="0" borderId="84" xfId="0" applyFont="1" applyBorder="1" applyAlignment="1">
      <alignment vertical="center"/>
    </xf>
    <xf numFmtId="0" fontId="38" fillId="0" borderId="92" xfId="0" applyFont="1" applyBorder="1" applyAlignment="1">
      <alignment vertical="center"/>
    </xf>
    <xf numFmtId="0" fontId="34" fillId="0" borderId="42" xfId="0" applyFont="1" applyFill="1" applyBorder="1" applyAlignment="1"/>
    <xf numFmtId="0" fontId="0" fillId="0" borderId="258" xfId="0" applyBorder="1" applyAlignment="1"/>
    <xf numFmtId="0" fontId="34" fillId="0" borderId="182" xfId="0" applyFont="1" applyFill="1" applyBorder="1" applyAlignment="1"/>
    <xf numFmtId="0" fontId="0" fillId="0" borderId="260" xfId="0" applyBorder="1" applyAlignment="1"/>
    <xf numFmtId="0" fontId="34" fillId="0" borderId="21" xfId="0" applyFont="1" applyFill="1" applyBorder="1" applyAlignment="1"/>
    <xf numFmtId="0" fontId="0" fillId="0" borderId="259" xfId="0" applyBorder="1" applyAlignment="1"/>
    <xf numFmtId="0" fontId="34" fillId="0" borderId="255" xfId="0" applyFont="1" applyFill="1" applyBorder="1" applyAlignment="1">
      <alignment horizontal="center" vertical="center"/>
    </xf>
    <xf numFmtId="0" fontId="0" fillId="0" borderId="256" xfId="0" applyBorder="1" applyAlignment="1">
      <alignment horizontal="center" vertical="center"/>
    </xf>
    <xf numFmtId="0" fontId="34" fillId="0" borderId="201" xfId="0" applyFont="1" applyFill="1" applyBorder="1" applyAlignment="1"/>
    <xf numFmtId="0" fontId="0" fillId="0" borderId="257" xfId="0" applyBorder="1" applyAlignment="1"/>
    <xf numFmtId="0" fontId="81" fillId="0" borderId="0" xfId="0" applyFont="1" applyFill="1" applyAlignment="1">
      <alignment horizontal="center" vertical="distributed"/>
    </xf>
    <xf numFmtId="0" fontId="34" fillId="0" borderId="29" xfId="0" applyFont="1" applyFill="1" applyBorder="1" applyAlignment="1">
      <alignment horizontal="left"/>
    </xf>
    <xf numFmtId="0" fontId="60" fillId="0" borderId="29" xfId="0" applyFont="1" applyFill="1" applyBorder="1" applyAlignment="1">
      <alignment horizontal="left"/>
    </xf>
    <xf numFmtId="0" fontId="60" fillId="0" borderId="0" xfId="0" applyFont="1" applyFill="1" applyAlignment="1">
      <alignment horizontal="left" vertical="distributed" wrapText="1" indent="1"/>
    </xf>
    <xf numFmtId="0" fontId="60" fillId="0" borderId="208" xfId="0" applyFont="1" applyFill="1" applyBorder="1" applyAlignment="1">
      <alignment horizontal="distributed" vertical="center" justifyLastLine="1"/>
    </xf>
    <xf numFmtId="0" fontId="34" fillId="0" borderId="0" xfId="0" applyFont="1" applyFill="1" applyAlignment="1">
      <alignment vertical="distributed" wrapText="1"/>
    </xf>
    <xf numFmtId="0" fontId="34" fillId="0" borderId="208" xfId="0" applyFont="1" applyFill="1" applyBorder="1" applyAlignment="1">
      <alignment horizontal="distributed" justifyLastLine="1"/>
    </xf>
  </cellXfs>
  <cellStyles count="7">
    <cellStyle name="ハイパーリンク" xfId="1" builtinId="8"/>
    <cellStyle name="桁区切り" xfId="3" builtinId="6"/>
    <cellStyle name="標準" xfId="0" builtinId="0"/>
    <cellStyle name="標準 2" xfId="2"/>
    <cellStyle name="標準 6" xfId="4"/>
    <cellStyle name="標準_一宮市登録施工業者提出書類（設備工事）" xfId="6"/>
    <cellStyle name="標準_完了時提出書類" xfId="5"/>
  </cellStyles>
  <dxfs count="365">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ont>
        <strike/>
      </font>
    </dxf>
    <dxf>
      <font>
        <strike/>
      </font>
    </dxf>
    <dxf>
      <font>
        <strike/>
      </font>
    </dxf>
    <dxf>
      <font>
        <strike/>
      </font>
    </dxf>
    <dxf>
      <font>
        <strike/>
      </font>
    </dxf>
    <dxf>
      <fill>
        <patternFill>
          <bgColor rgb="FFFFFF00"/>
        </patternFill>
      </fill>
    </dxf>
  </dxfs>
  <tableStyles count="0" defaultTableStyle="TableStyleMedium2" defaultPivotStyle="PivotStyleLight16"/>
  <colors>
    <mruColors>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53" lockText="1" noThreeD="1"/>
</file>

<file path=xl/ctrlProps/ctrlProp3.xml><?xml version="1.0" encoding="utf-8"?>
<formControlPr xmlns="http://schemas.microsoft.com/office/spreadsheetml/2009/9/main" objectType="CheckBox" fmlaLink="$A$59" lockText="1" noThreeD="1"/>
</file>

<file path=xl/ctrlProps/ctrlProp4.xml><?xml version="1.0" encoding="utf-8"?>
<formControlPr xmlns="http://schemas.microsoft.com/office/spreadsheetml/2009/9/main" objectType="CheckBox" fmlaLink="$A$50" lockText="1" noThreeD="1"/>
</file>

<file path=xl/ctrlProps/ctrlProp5.xml><?xml version="1.0" encoding="utf-8"?>
<formControlPr xmlns="http://schemas.microsoft.com/office/spreadsheetml/2009/9/main" objectType="CheckBox" fmlaLink="$A$64" lockText="1" noThreeD="1"/>
</file>

<file path=xl/ctrlProps/ctrlProp6.xml><?xml version="1.0" encoding="utf-8"?>
<formControlPr xmlns="http://schemas.microsoft.com/office/spreadsheetml/2009/9/main" objectType="CheckBox" checked="Checked" fmlaLink="$A$6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137161</xdr:colOff>
      <xdr:row>13</xdr:row>
      <xdr:rowOff>45720</xdr:rowOff>
    </xdr:from>
    <xdr:to>
      <xdr:col>22</xdr:col>
      <xdr:colOff>22861</xdr:colOff>
      <xdr:row>15</xdr:row>
      <xdr:rowOff>0</xdr:rowOff>
    </xdr:to>
    <xdr:sp macro="" textlink="">
      <xdr:nvSpPr>
        <xdr:cNvPr id="3" name="AutoShape 8"/>
        <xdr:cNvSpPr>
          <a:spLocks noChangeArrowheads="1"/>
        </xdr:cNvSpPr>
      </xdr:nvSpPr>
      <xdr:spPr bwMode="auto">
        <a:xfrm>
          <a:off x="3688081" y="2514600"/>
          <a:ext cx="800100" cy="3352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144781</xdr:colOff>
      <xdr:row>143</xdr:row>
      <xdr:rowOff>45720</xdr:rowOff>
    </xdr:from>
    <xdr:to>
      <xdr:col>22</xdr:col>
      <xdr:colOff>30481</xdr:colOff>
      <xdr:row>145</xdr:row>
      <xdr:rowOff>0</xdr:rowOff>
    </xdr:to>
    <xdr:sp macro="" textlink="">
      <xdr:nvSpPr>
        <xdr:cNvPr id="5" name="AutoShape 8"/>
        <xdr:cNvSpPr>
          <a:spLocks noChangeArrowheads="1"/>
        </xdr:cNvSpPr>
      </xdr:nvSpPr>
      <xdr:spPr bwMode="auto">
        <a:xfrm>
          <a:off x="3695701" y="12809220"/>
          <a:ext cx="800100" cy="3352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144781</xdr:colOff>
      <xdr:row>61</xdr:row>
      <xdr:rowOff>45720</xdr:rowOff>
    </xdr:from>
    <xdr:to>
      <xdr:col>22</xdr:col>
      <xdr:colOff>30481</xdr:colOff>
      <xdr:row>63</xdr:row>
      <xdr:rowOff>0</xdr:rowOff>
    </xdr:to>
    <xdr:sp macro="" textlink="">
      <xdr:nvSpPr>
        <xdr:cNvPr id="7" name="AutoShape 8"/>
        <xdr:cNvSpPr>
          <a:spLocks noChangeArrowheads="1"/>
        </xdr:cNvSpPr>
      </xdr:nvSpPr>
      <xdr:spPr bwMode="auto">
        <a:xfrm>
          <a:off x="3695701" y="13677900"/>
          <a:ext cx="800100" cy="3352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144781</xdr:colOff>
      <xdr:row>243</xdr:row>
      <xdr:rowOff>45720</xdr:rowOff>
    </xdr:from>
    <xdr:to>
      <xdr:col>22</xdr:col>
      <xdr:colOff>30481</xdr:colOff>
      <xdr:row>245</xdr:row>
      <xdr:rowOff>0</xdr:rowOff>
    </xdr:to>
    <xdr:sp macro="" textlink="">
      <xdr:nvSpPr>
        <xdr:cNvPr id="8" name="AutoShape 8"/>
        <xdr:cNvSpPr>
          <a:spLocks noChangeArrowheads="1"/>
        </xdr:cNvSpPr>
      </xdr:nvSpPr>
      <xdr:spPr bwMode="auto">
        <a:xfrm>
          <a:off x="3695701" y="34556700"/>
          <a:ext cx="800100" cy="3352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144781</xdr:colOff>
      <xdr:row>278</xdr:row>
      <xdr:rowOff>45720</xdr:rowOff>
    </xdr:from>
    <xdr:to>
      <xdr:col>22</xdr:col>
      <xdr:colOff>30481</xdr:colOff>
      <xdr:row>280</xdr:row>
      <xdr:rowOff>0</xdr:rowOff>
    </xdr:to>
    <xdr:sp macro="" textlink="">
      <xdr:nvSpPr>
        <xdr:cNvPr id="9" name="AutoShape 8"/>
        <xdr:cNvSpPr>
          <a:spLocks noChangeArrowheads="1"/>
        </xdr:cNvSpPr>
      </xdr:nvSpPr>
      <xdr:spPr bwMode="auto">
        <a:xfrm>
          <a:off x="3695701" y="55267860"/>
          <a:ext cx="800100" cy="3352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28</xdr:row>
      <xdr:rowOff>7620</xdr:rowOff>
    </xdr:from>
    <xdr:to>
      <xdr:col>20</xdr:col>
      <xdr:colOff>647700</xdr:colOff>
      <xdr:row>31</xdr:row>
      <xdr:rowOff>248920</xdr:rowOff>
    </xdr:to>
    <xdr:cxnSp macro="">
      <xdr:nvCxnSpPr>
        <xdr:cNvPr id="6" name="直線コネクタ 5"/>
        <xdr:cNvCxnSpPr/>
      </xdr:nvCxnSpPr>
      <xdr:spPr>
        <a:xfrm flipV="1">
          <a:off x="1249680" y="6827520"/>
          <a:ext cx="5349240" cy="9956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251460</xdr:colOff>
      <xdr:row>28</xdr:row>
      <xdr:rowOff>7620</xdr:rowOff>
    </xdr:from>
    <xdr:to>
      <xdr:col>26</xdr:col>
      <xdr:colOff>0</xdr:colOff>
      <xdr:row>32</xdr:row>
      <xdr:rowOff>0</xdr:rowOff>
    </xdr:to>
    <xdr:cxnSp macro="">
      <xdr:nvCxnSpPr>
        <xdr:cNvPr id="2" name="直線コネクタ 1"/>
        <xdr:cNvCxnSpPr/>
      </xdr:nvCxnSpPr>
      <xdr:spPr>
        <a:xfrm flipV="1">
          <a:off x="1112520" y="6995160"/>
          <a:ext cx="5448300" cy="9982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205740</xdr:colOff>
      <xdr:row>519</xdr:row>
      <xdr:rowOff>1684020</xdr:rowOff>
    </xdr:from>
    <xdr:to>
      <xdr:col>20</xdr:col>
      <xdr:colOff>106680</xdr:colOff>
      <xdr:row>519</xdr:row>
      <xdr:rowOff>1889760</xdr:rowOff>
    </xdr:to>
    <xdr:sp macro="" textlink="">
      <xdr:nvSpPr>
        <xdr:cNvPr id="11266" name="Text Box 2"/>
        <xdr:cNvSpPr txBox="1">
          <a:spLocks noChangeArrowheads="1"/>
        </xdr:cNvSpPr>
      </xdr:nvSpPr>
      <xdr:spPr bwMode="auto">
        <a:xfrm>
          <a:off x="4411980" y="451462140"/>
          <a:ext cx="1089660" cy="2057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交通誘導警備員</a:t>
          </a:r>
        </a:p>
      </xdr:txBody>
    </xdr:sp>
    <xdr:clientData/>
  </xdr:twoCellAnchor>
  <xdr:twoCellAnchor>
    <xdr:from>
      <xdr:col>17</xdr:col>
      <xdr:colOff>190500</xdr:colOff>
      <xdr:row>261</xdr:row>
      <xdr:rowOff>66675</xdr:rowOff>
    </xdr:from>
    <xdr:to>
      <xdr:col>27</xdr:col>
      <xdr:colOff>0</xdr:colOff>
      <xdr:row>269</xdr:row>
      <xdr:rowOff>57150</xdr:rowOff>
    </xdr:to>
    <xdr:sp macro="" textlink="">
      <xdr:nvSpPr>
        <xdr:cNvPr id="4" name="正方形/長方形 3"/>
        <xdr:cNvSpPr/>
      </xdr:nvSpPr>
      <xdr:spPr>
        <a:xfrm>
          <a:off x="5143500" y="58597800"/>
          <a:ext cx="2667000" cy="12096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477</xdr:row>
      <xdr:rowOff>0</xdr:rowOff>
    </xdr:from>
    <xdr:to>
      <xdr:col>13</xdr:col>
      <xdr:colOff>0</xdr:colOff>
      <xdr:row>477</xdr:row>
      <xdr:rowOff>7620</xdr:rowOff>
    </xdr:to>
    <xdr:cxnSp macro="">
      <xdr:nvCxnSpPr>
        <xdr:cNvPr id="6" name="直線矢印コネクタ 5"/>
        <xdr:cNvCxnSpPr/>
      </xdr:nvCxnSpPr>
      <xdr:spPr>
        <a:xfrm flipH="1">
          <a:off x="2415540" y="112836960"/>
          <a:ext cx="1036320" cy="76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476</xdr:row>
      <xdr:rowOff>163830</xdr:rowOff>
    </xdr:from>
    <xdr:to>
      <xdr:col>13</xdr:col>
      <xdr:colOff>3810</xdr:colOff>
      <xdr:row>480</xdr:row>
      <xdr:rowOff>0</xdr:rowOff>
    </xdr:to>
    <xdr:cxnSp macro="">
      <xdr:nvCxnSpPr>
        <xdr:cNvPr id="8" name="直線矢印コネクタ 7"/>
        <xdr:cNvCxnSpPr/>
      </xdr:nvCxnSpPr>
      <xdr:spPr>
        <a:xfrm flipH="1">
          <a:off x="2423160" y="112833150"/>
          <a:ext cx="1032510" cy="5067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xdr:colOff>
      <xdr:row>476</xdr:row>
      <xdr:rowOff>163830</xdr:rowOff>
    </xdr:from>
    <xdr:to>
      <xdr:col>13</xdr:col>
      <xdr:colOff>3810</xdr:colOff>
      <xdr:row>482</xdr:row>
      <xdr:rowOff>163830</xdr:rowOff>
    </xdr:to>
    <xdr:cxnSp macro="">
      <xdr:nvCxnSpPr>
        <xdr:cNvPr id="10" name="直線矢印コネクタ 9"/>
        <xdr:cNvCxnSpPr/>
      </xdr:nvCxnSpPr>
      <xdr:spPr>
        <a:xfrm flipH="1">
          <a:off x="2426970" y="112833150"/>
          <a:ext cx="1028700" cy="10058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476</xdr:row>
      <xdr:rowOff>163830</xdr:rowOff>
    </xdr:from>
    <xdr:to>
      <xdr:col>13</xdr:col>
      <xdr:colOff>3810</xdr:colOff>
      <xdr:row>486</xdr:row>
      <xdr:rowOff>0</xdr:rowOff>
    </xdr:to>
    <xdr:cxnSp macro="">
      <xdr:nvCxnSpPr>
        <xdr:cNvPr id="14" name="直線矢印コネクタ 13"/>
        <xdr:cNvCxnSpPr/>
      </xdr:nvCxnSpPr>
      <xdr:spPr>
        <a:xfrm flipH="1">
          <a:off x="2423160" y="112833150"/>
          <a:ext cx="1032510" cy="1512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11430</xdr:colOff>
      <xdr:row>479</xdr:row>
      <xdr:rowOff>0</xdr:rowOff>
    </xdr:from>
    <xdr:to>
      <xdr:col>15</xdr:col>
      <xdr:colOff>137160</xdr:colOff>
      <xdr:row>485</xdr:row>
      <xdr:rowOff>3810</xdr:rowOff>
    </xdr:to>
    <xdr:cxnSp macro="">
      <xdr:nvCxnSpPr>
        <xdr:cNvPr id="22" name="直線矢印コネクタ 21"/>
        <xdr:cNvCxnSpPr/>
      </xdr:nvCxnSpPr>
      <xdr:spPr>
        <a:xfrm flipH="1">
          <a:off x="3204210" y="113172240"/>
          <a:ext cx="902970" cy="1009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137160</xdr:colOff>
      <xdr:row>479</xdr:row>
      <xdr:rowOff>3810</xdr:rowOff>
    </xdr:from>
    <xdr:to>
      <xdr:col>18</xdr:col>
      <xdr:colOff>3810</xdr:colOff>
      <xdr:row>484</xdr:row>
      <xdr:rowOff>163830</xdr:rowOff>
    </xdr:to>
    <xdr:cxnSp macro="">
      <xdr:nvCxnSpPr>
        <xdr:cNvPr id="24" name="直線矢印コネクタ 23"/>
        <xdr:cNvCxnSpPr/>
      </xdr:nvCxnSpPr>
      <xdr:spPr>
        <a:xfrm>
          <a:off x="4107180" y="113176050"/>
          <a:ext cx="643890" cy="9982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133350</xdr:colOff>
      <xdr:row>479</xdr:row>
      <xdr:rowOff>7620</xdr:rowOff>
    </xdr:from>
    <xdr:to>
      <xdr:col>21</xdr:col>
      <xdr:colOff>255270</xdr:colOff>
      <xdr:row>485</xdr:row>
      <xdr:rowOff>80010</xdr:rowOff>
    </xdr:to>
    <xdr:cxnSp macro="">
      <xdr:nvCxnSpPr>
        <xdr:cNvPr id="26" name="直線矢印コネクタ 25"/>
        <xdr:cNvCxnSpPr/>
      </xdr:nvCxnSpPr>
      <xdr:spPr>
        <a:xfrm>
          <a:off x="4103370" y="113179860"/>
          <a:ext cx="1676400" cy="10782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475</xdr:row>
      <xdr:rowOff>95250</xdr:rowOff>
    </xdr:from>
    <xdr:to>
      <xdr:col>21</xdr:col>
      <xdr:colOff>3810</xdr:colOff>
      <xdr:row>475</xdr:row>
      <xdr:rowOff>99060</xdr:rowOff>
    </xdr:to>
    <xdr:cxnSp macro="">
      <xdr:nvCxnSpPr>
        <xdr:cNvPr id="29" name="直線矢印コネクタ 28"/>
        <xdr:cNvCxnSpPr/>
      </xdr:nvCxnSpPr>
      <xdr:spPr>
        <a:xfrm>
          <a:off x="4747260" y="112596930"/>
          <a:ext cx="781050" cy="381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476</xdr:row>
      <xdr:rowOff>163830</xdr:rowOff>
    </xdr:from>
    <xdr:to>
      <xdr:col>21</xdr:col>
      <xdr:colOff>0</xdr:colOff>
      <xdr:row>478</xdr:row>
      <xdr:rowOff>160020</xdr:rowOff>
    </xdr:to>
    <xdr:cxnSp macro="">
      <xdr:nvCxnSpPr>
        <xdr:cNvPr id="31" name="直線矢印コネクタ 30"/>
        <xdr:cNvCxnSpPr/>
      </xdr:nvCxnSpPr>
      <xdr:spPr>
        <a:xfrm>
          <a:off x="4747260" y="112833150"/>
          <a:ext cx="777240" cy="33147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251460</xdr:colOff>
      <xdr:row>517</xdr:row>
      <xdr:rowOff>30480</xdr:rowOff>
    </xdr:from>
    <xdr:to>
      <xdr:col>21</xdr:col>
      <xdr:colOff>190500</xdr:colOff>
      <xdr:row>517</xdr:row>
      <xdr:rowOff>3108960</xdr:rowOff>
    </xdr:to>
    <xdr:pic>
      <xdr:nvPicPr>
        <xdr:cNvPr id="70" name="図 69" descr="運搬経路図"/>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 y="122229880"/>
          <a:ext cx="4257040" cy="307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205740</xdr:colOff>
      <xdr:row>830</xdr:row>
      <xdr:rowOff>1684020</xdr:rowOff>
    </xdr:from>
    <xdr:to>
      <xdr:col>20</xdr:col>
      <xdr:colOff>106680</xdr:colOff>
      <xdr:row>830</xdr:row>
      <xdr:rowOff>1889760</xdr:rowOff>
    </xdr:to>
    <xdr:sp macro="" textlink="">
      <xdr:nvSpPr>
        <xdr:cNvPr id="33" name="Text Box 2"/>
        <xdr:cNvSpPr txBox="1">
          <a:spLocks noChangeArrowheads="1"/>
        </xdr:cNvSpPr>
      </xdr:nvSpPr>
      <xdr:spPr bwMode="auto">
        <a:xfrm>
          <a:off x="4358640" y="126230380"/>
          <a:ext cx="91694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交通誘導警備員</a:t>
          </a:r>
        </a:p>
      </xdr:txBody>
    </xdr:sp>
    <xdr:clientData/>
  </xdr:twoCellAnchor>
  <xdr:twoCellAnchor>
    <xdr:from>
      <xdr:col>9</xdr:col>
      <xdr:colOff>0</xdr:colOff>
      <xdr:row>789</xdr:row>
      <xdr:rowOff>0</xdr:rowOff>
    </xdr:from>
    <xdr:to>
      <xdr:col>13</xdr:col>
      <xdr:colOff>0</xdr:colOff>
      <xdr:row>789</xdr:row>
      <xdr:rowOff>7620</xdr:rowOff>
    </xdr:to>
    <xdr:cxnSp macro="">
      <xdr:nvCxnSpPr>
        <xdr:cNvPr id="35" name="直線矢印コネクタ 34"/>
        <xdr:cNvCxnSpPr/>
      </xdr:nvCxnSpPr>
      <xdr:spPr>
        <a:xfrm flipH="1">
          <a:off x="2374900" y="113258600"/>
          <a:ext cx="1016000" cy="76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xdr:colOff>
      <xdr:row>788</xdr:row>
      <xdr:rowOff>163830</xdr:rowOff>
    </xdr:from>
    <xdr:to>
      <xdr:col>13</xdr:col>
      <xdr:colOff>3810</xdr:colOff>
      <xdr:row>792</xdr:row>
      <xdr:rowOff>0</xdr:rowOff>
    </xdr:to>
    <xdr:cxnSp macro="">
      <xdr:nvCxnSpPr>
        <xdr:cNvPr id="36" name="直線矢印コネクタ 35"/>
        <xdr:cNvCxnSpPr/>
      </xdr:nvCxnSpPr>
      <xdr:spPr>
        <a:xfrm flipH="1">
          <a:off x="2382520" y="113257330"/>
          <a:ext cx="1012190" cy="49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xdr:colOff>
      <xdr:row>788</xdr:row>
      <xdr:rowOff>163830</xdr:rowOff>
    </xdr:from>
    <xdr:to>
      <xdr:col>13</xdr:col>
      <xdr:colOff>3810</xdr:colOff>
      <xdr:row>794</xdr:row>
      <xdr:rowOff>163830</xdr:rowOff>
    </xdr:to>
    <xdr:cxnSp macro="">
      <xdr:nvCxnSpPr>
        <xdr:cNvPr id="37" name="直線矢印コネクタ 36"/>
        <xdr:cNvCxnSpPr/>
      </xdr:nvCxnSpPr>
      <xdr:spPr>
        <a:xfrm flipH="1">
          <a:off x="2386330" y="113257330"/>
          <a:ext cx="1008380" cy="990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788</xdr:row>
      <xdr:rowOff>163830</xdr:rowOff>
    </xdr:from>
    <xdr:to>
      <xdr:col>13</xdr:col>
      <xdr:colOff>3810</xdr:colOff>
      <xdr:row>798</xdr:row>
      <xdr:rowOff>0</xdr:rowOff>
    </xdr:to>
    <xdr:cxnSp macro="">
      <xdr:nvCxnSpPr>
        <xdr:cNvPr id="38" name="直線矢印コネクタ 37"/>
        <xdr:cNvCxnSpPr/>
      </xdr:nvCxnSpPr>
      <xdr:spPr>
        <a:xfrm flipH="1">
          <a:off x="2382520" y="113257330"/>
          <a:ext cx="1012190" cy="14871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11430</xdr:colOff>
      <xdr:row>791</xdr:row>
      <xdr:rowOff>0</xdr:rowOff>
    </xdr:from>
    <xdr:to>
      <xdr:col>15</xdr:col>
      <xdr:colOff>137160</xdr:colOff>
      <xdr:row>797</xdr:row>
      <xdr:rowOff>3810</xdr:rowOff>
    </xdr:to>
    <xdr:cxnSp macro="">
      <xdr:nvCxnSpPr>
        <xdr:cNvPr id="39" name="直線矢印コネクタ 38"/>
        <xdr:cNvCxnSpPr/>
      </xdr:nvCxnSpPr>
      <xdr:spPr>
        <a:xfrm flipH="1">
          <a:off x="3148330" y="113588800"/>
          <a:ext cx="887730" cy="9944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137160</xdr:colOff>
      <xdr:row>791</xdr:row>
      <xdr:rowOff>3810</xdr:rowOff>
    </xdr:from>
    <xdr:to>
      <xdr:col>18</xdr:col>
      <xdr:colOff>3810</xdr:colOff>
      <xdr:row>796</xdr:row>
      <xdr:rowOff>163830</xdr:rowOff>
    </xdr:to>
    <xdr:cxnSp macro="">
      <xdr:nvCxnSpPr>
        <xdr:cNvPr id="40" name="直線矢印コネクタ 39"/>
        <xdr:cNvCxnSpPr/>
      </xdr:nvCxnSpPr>
      <xdr:spPr>
        <a:xfrm>
          <a:off x="4036060" y="113592610"/>
          <a:ext cx="628650" cy="9855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133350</xdr:colOff>
      <xdr:row>791</xdr:row>
      <xdr:rowOff>7620</xdr:rowOff>
    </xdr:from>
    <xdr:to>
      <xdr:col>21</xdr:col>
      <xdr:colOff>255270</xdr:colOff>
      <xdr:row>797</xdr:row>
      <xdr:rowOff>80010</xdr:rowOff>
    </xdr:to>
    <xdr:cxnSp macro="">
      <xdr:nvCxnSpPr>
        <xdr:cNvPr id="41" name="直線矢印コネクタ 40"/>
        <xdr:cNvCxnSpPr/>
      </xdr:nvCxnSpPr>
      <xdr:spPr>
        <a:xfrm>
          <a:off x="4032250" y="113596420"/>
          <a:ext cx="1645920" cy="10629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787</xdr:row>
      <xdr:rowOff>95250</xdr:rowOff>
    </xdr:from>
    <xdr:to>
      <xdr:col>21</xdr:col>
      <xdr:colOff>3810</xdr:colOff>
      <xdr:row>787</xdr:row>
      <xdr:rowOff>99060</xdr:rowOff>
    </xdr:to>
    <xdr:cxnSp macro="">
      <xdr:nvCxnSpPr>
        <xdr:cNvPr id="42" name="直線矢印コネクタ 41"/>
        <xdr:cNvCxnSpPr/>
      </xdr:nvCxnSpPr>
      <xdr:spPr>
        <a:xfrm>
          <a:off x="4660900" y="113023650"/>
          <a:ext cx="765810" cy="381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788</xdr:row>
      <xdr:rowOff>163830</xdr:rowOff>
    </xdr:from>
    <xdr:to>
      <xdr:col>21</xdr:col>
      <xdr:colOff>0</xdr:colOff>
      <xdr:row>790</xdr:row>
      <xdr:rowOff>160020</xdr:rowOff>
    </xdr:to>
    <xdr:cxnSp macro="">
      <xdr:nvCxnSpPr>
        <xdr:cNvPr id="43" name="直線矢印コネクタ 42"/>
        <xdr:cNvCxnSpPr/>
      </xdr:nvCxnSpPr>
      <xdr:spPr>
        <a:xfrm>
          <a:off x="4660900" y="113257330"/>
          <a:ext cx="762000" cy="32639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251460</xdr:colOff>
      <xdr:row>828</xdr:row>
      <xdr:rowOff>30480</xdr:rowOff>
    </xdr:from>
    <xdr:to>
      <xdr:col>21</xdr:col>
      <xdr:colOff>190500</xdr:colOff>
      <xdr:row>828</xdr:row>
      <xdr:rowOff>3108960</xdr:rowOff>
    </xdr:to>
    <xdr:pic>
      <xdr:nvPicPr>
        <xdr:cNvPr id="44" name="図 43" descr="運搬経路図"/>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 y="122636280"/>
          <a:ext cx="4257040" cy="307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28</xdr:row>
      <xdr:rowOff>7620</xdr:rowOff>
    </xdr:from>
    <xdr:to>
      <xdr:col>20</xdr:col>
      <xdr:colOff>647700</xdr:colOff>
      <xdr:row>31</xdr:row>
      <xdr:rowOff>248920</xdr:rowOff>
    </xdr:to>
    <xdr:cxnSp macro="">
      <xdr:nvCxnSpPr>
        <xdr:cNvPr id="32" name="直線コネクタ 31"/>
        <xdr:cNvCxnSpPr/>
      </xdr:nvCxnSpPr>
      <xdr:spPr>
        <a:xfrm flipV="1">
          <a:off x="937260" y="6995160"/>
          <a:ext cx="5349240" cy="9956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28</xdr:row>
      <xdr:rowOff>7620</xdr:rowOff>
    </xdr:from>
    <xdr:to>
      <xdr:col>20</xdr:col>
      <xdr:colOff>647700</xdr:colOff>
      <xdr:row>31</xdr:row>
      <xdr:rowOff>248920</xdr:rowOff>
    </xdr:to>
    <xdr:cxnSp macro="">
      <xdr:nvCxnSpPr>
        <xdr:cNvPr id="2" name="直線コネクタ 1"/>
        <xdr:cNvCxnSpPr/>
      </xdr:nvCxnSpPr>
      <xdr:spPr>
        <a:xfrm flipV="1">
          <a:off x="937260" y="6995160"/>
          <a:ext cx="5349240" cy="9956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251460</xdr:colOff>
      <xdr:row>28</xdr:row>
      <xdr:rowOff>7620</xdr:rowOff>
    </xdr:from>
    <xdr:to>
      <xdr:col>26</xdr:col>
      <xdr:colOff>0</xdr:colOff>
      <xdr:row>32</xdr:row>
      <xdr:rowOff>0</xdr:rowOff>
    </xdr:to>
    <xdr:cxnSp macro="">
      <xdr:nvCxnSpPr>
        <xdr:cNvPr id="32" name="直線コネクタ 31"/>
        <xdr:cNvCxnSpPr/>
      </xdr:nvCxnSpPr>
      <xdr:spPr>
        <a:xfrm flipV="1">
          <a:off x="1371600" y="7170420"/>
          <a:ext cx="5448300" cy="9982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28</xdr:row>
      <xdr:rowOff>7620</xdr:rowOff>
    </xdr:from>
    <xdr:to>
      <xdr:col>20</xdr:col>
      <xdr:colOff>647700</xdr:colOff>
      <xdr:row>31</xdr:row>
      <xdr:rowOff>248920</xdr:rowOff>
    </xdr:to>
    <xdr:cxnSp macro="">
      <xdr:nvCxnSpPr>
        <xdr:cNvPr id="2" name="直線コネクタ 1"/>
        <xdr:cNvCxnSpPr/>
      </xdr:nvCxnSpPr>
      <xdr:spPr>
        <a:xfrm flipV="1">
          <a:off x="1047750" y="7075170"/>
          <a:ext cx="6000750" cy="984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66</xdr:row>
      <xdr:rowOff>7620</xdr:rowOff>
    </xdr:from>
    <xdr:to>
      <xdr:col>20</xdr:col>
      <xdr:colOff>647700</xdr:colOff>
      <xdr:row>69</xdr:row>
      <xdr:rowOff>248920</xdr:rowOff>
    </xdr:to>
    <xdr:cxnSp macro="">
      <xdr:nvCxnSpPr>
        <xdr:cNvPr id="3" name="直線コネクタ 2"/>
        <xdr:cNvCxnSpPr/>
      </xdr:nvCxnSpPr>
      <xdr:spPr>
        <a:xfrm flipV="1">
          <a:off x="1047750" y="7075170"/>
          <a:ext cx="6000750" cy="984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617221</xdr:colOff>
      <xdr:row>8</xdr:row>
      <xdr:rowOff>22860</xdr:rowOff>
    </xdr:from>
    <xdr:to>
      <xdr:col>8</xdr:col>
      <xdr:colOff>68580</xdr:colOff>
      <xdr:row>9</xdr:row>
      <xdr:rowOff>243840</xdr:rowOff>
    </xdr:to>
    <xdr:sp macro="" textlink="">
      <xdr:nvSpPr>
        <xdr:cNvPr id="3" name="AutoShape 8"/>
        <xdr:cNvSpPr>
          <a:spLocks noChangeArrowheads="1"/>
        </xdr:cNvSpPr>
      </xdr:nvSpPr>
      <xdr:spPr bwMode="auto">
        <a:xfrm>
          <a:off x="3208021" y="2293620"/>
          <a:ext cx="990599" cy="5029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28</xdr:row>
      <xdr:rowOff>7620</xdr:rowOff>
    </xdr:from>
    <xdr:to>
      <xdr:col>20</xdr:col>
      <xdr:colOff>647700</xdr:colOff>
      <xdr:row>31</xdr:row>
      <xdr:rowOff>248920</xdr:rowOff>
    </xdr:to>
    <xdr:cxnSp macro="">
      <xdr:nvCxnSpPr>
        <xdr:cNvPr id="3" name="直線コネクタ 2"/>
        <xdr:cNvCxnSpPr/>
      </xdr:nvCxnSpPr>
      <xdr:spPr>
        <a:xfrm flipV="1">
          <a:off x="1249680" y="6827520"/>
          <a:ext cx="5402580" cy="9956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419100</xdr:colOff>
      <xdr:row>1</xdr:row>
      <xdr:rowOff>63500</xdr:rowOff>
    </xdr:from>
    <xdr:to>
      <xdr:col>11</xdr:col>
      <xdr:colOff>1310640</xdr:colOff>
      <xdr:row>3</xdr:row>
      <xdr:rowOff>152400</xdr:rowOff>
    </xdr:to>
    <xdr:sp macro="" textlink="">
      <xdr:nvSpPr>
        <xdr:cNvPr id="4" name="楕円 3"/>
        <xdr:cNvSpPr/>
      </xdr:nvSpPr>
      <xdr:spPr>
        <a:xfrm>
          <a:off x="5349240" y="246380"/>
          <a:ext cx="891540" cy="904240"/>
        </a:xfrm>
        <a:prstGeom prst="ellipse">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548640</xdr:colOff>
      <xdr:row>1</xdr:row>
      <xdr:rowOff>342900</xdr:rowOff>
    </xdr:from>
    <xdr:to>
      <xdr:col>11</xdr:col>
      <xdr:colOff>1203960</xdr:colOff>
      <xdr:row>2</xdr:row>
      <xdr:rowOff>121920</xdr:rowOff>
    </xdr:to>
    <xdr:sp macro="" textlink="">
      <xdr:nvSpPr>
        <xdr:cNvPr id="5" name="テキスト ボックス 4"/>
        <xdr:cNvSpPr txBox="1"/>
      </xdr:nvSpPr>
      <xdr:spPr>
        <a:xfrm>
          <a:off x="5478780" y="525780"/>
          <a:ext cx="6553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受付印</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47</xdr:row>
          <xdr:rowOff>219075</xdr:rowOff>
        </xdr:from>
        <xdr:to>
          <xdr:col>5</xdr:col>
          <xdr:colOff>123825</xdr:colOff>
          <xdr:row>49</xdr:row>
          <xdr:rowOff>66675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1209D8AE-FE25-4A9A-9025-18A8EA54E7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51</xdr:row>
          <xdr:rowOff>209550</xdr:rowOff>
        </xdr:from>
        <xdr:to>
          <xdr:col>5</xdr:col>
          <xdr:colOff>123825</xdr:colOff>
          <xdr:row>53</xdr:row>
          <xdr:rowOff>66675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59D3A287-A9CC-49C4-A427-C2C9ED901D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57</xdr:row>
          <xdr:rowOff>219075</xdr:rowOff>
        </xdr:from>
        <xdr:to>
          <xdr:col>5</xdr:col>
          <xdr:colOff>123825</xdr:colOff>
          <xdr:row>59</xdr:row>
          <xdr:rowOff>66675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E3F75A81-3A8F-40F0-BCAB-F416697C30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48</xdr:row>
          <xdr:rowOff>219075</xdr:rowOff>
        </xdr:from>
        <xdr:to>
          <xdr:col>5</xdr:col>
          <xdr:colOff>123825</xdr:colOff>
          <xdr:row>50</xdr:row>
          <xdr:rowOff>66675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12807948-919A-4278-97DF-9536D08C1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62</xdr:row>
          <xdr:rowOff>190500</xdr:rowOff>
        </xdr:from>
        <xdr:to>
          <xdr:col>33</xdr:col>
          <xdr:colOff>95250</xdr:colOff>
          <xdr:row>64</xdr:row>
          <xdr:rowOff>19050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209550</xdr:rowOff>
        </xdr:from>
        <xdr:to>
          <xdr:col>36</xdr:col>
          <xdr:colOff>95250</xdr:colOff>
          <xdr:row>64</xdr:row>
          <xdr:rowOff>9525</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64</xdr:row>
          <xdr:rowOff>57150</xdr:rowOff>
        </xdr:from>
        <xdr:to>
          <xdr:col>33</xdr:col>
          <xdr:colOff>95250</xdr:colOff>
          <xdr:row>66</xdr:row>
          <xdr:rowOff>19050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57150</xdr:rowOff>
        </xdr:from>
        <xdr:to>
          <xdr:col>36</xdr:col>
          <xdr:colOff>95250</xdr:colOff>
          <xdr:row>66</xdr:row>
          <xdr:rowOff>0</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66</xdr:row>
          <xdr:rowOff>57150</xdr:rowOff>
        </xdr:from>
        <xdr:to>
          <xdr:col>33</xdr:col>
          <xdr:colOff>95250</xdr:colOff>
          <xdr:row>68</xdr:row>
          <xdr:rowOff>28575</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66</xdr:row>
          <xdr:rowOff>66675</xdr:rowOff>
        </xdr:from>
        <xdr:to>
          <xdr:col>36</xdr:col>
          <xdr:colOff>95250</xdr:colOff>
          <xdr:row>68</xdr:row>
          <xdr:rowOff>9525</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617221</xdr:colOff>
      <xdr:row>9</xdr:row>
      <xdr:rowOff>22860</xdr:rowOff>
    </xdr:from>
    <xdr:to>
      <xdr:col>8</xdr:col>
      <xdr:colOff>68580</xdr:colOff>
      <xdr:row>10</xdr:row>
      <xdr:rowOff>243840</xdr:rowOff>
    </xdr:to>
    <xdr:sp macro="" textlink="">
      <xdr:nvSpPr>
        <xdr:cNvPr id="2" name="AutoShape 8"/>
        <xdr:cNvSpPr>
          <a:spLocks noChangeArrowheads="1"/>
        </xdr:cNvSpPr>
      </xdr:nvSpPr>
      <xdr:spPr bwMode="auto">
        <a:xfrm>
          <a:off x="3208021" y="2293620"/>
          <a:ext cx="990599" cy="5029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99060</xdr:colOff>
      <xdr:row>62</xdr:row>
      <xdr:rowOff>22860</xdr:rowOff>
    </xdr:from>
    <xdr:to>
      <xdr:col>14</xdr:col>
      <xdr:colOff>152400</xdr:colOff>
      <xdr:row>71</xdr:row>
      <xdr:rowOff>121920</xdr:rowOff>
    </xdr:to>
    <xdr:pic>
      <xdr:nvPicPr>
        <xdr:cNvPr id="302" name="図 3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 y="15834360"/>
          <a:ext cx="9296400" cy="1607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175260</xdr:colOff>
      <xdr:row>38</xdr:row>
      <xdr:rowOff>38100</xdr:rowOff>
    </xdr:from>
    <xdr:to>
      <xdr:col>14</xdr:col>
      <xdr:colOff>228600</xdr:colOff>
      <xdr:row>42</xdr:row>
      <xdr:rowOff>160020</xdr:rowOff>
    </xdr:to>
    <xdr:pic>
      <xdr:nvPicPr>
        <xdr:cNvPr id="303" name="図 3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10302240"/>
          <a:ext cx="9296400" cy="80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101600</xdr:colOff>
      <xdr:row>1</xdr:row>
      <xdr:rowOff>50801</xdr:rowOff>
    </xdr:from>
    <xdr:to>
      <xdr:col>56</xdr:col>
      <xdr:colOff>114300</xdr:colOff>
      <xdr:row>3</xdr:row>
      <xdr:rowOff>76200</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2336800" y="215901"/>
          <a:ext cx="9156700" cy="36829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800" b="1">
              <a:latin typeface="ＭＳ Ｐ明朝" panose="02020600040205080304" pitchFamily="18" charset="-128"/>
              <a:ea typeface="ＭＳ Ｐ明朝" panose="02020600040205080304" pitchFamily="18" charset="-128"/>
            </a:rPr>
            <a:t>工事作業所災害防止協議会　兼　施工体制台帳</a:t>
          </a:r>
        </a:p>
      </xdr:txBody>
    </xdr:sp>
    <xdr:clientData/>
  </xdr:twoCellAnchor>
  <xdr:twoCellAnchor>
    <xdr:from>
      <xdr:col>39</xdr:col>
      <xdr:colOff>20320</xdr:colOff>
      <xdr:row>198</xdr:row>
      <xdr:rowOff>0</xdr:rowOff>
    </xdr:from>
    <xdr:to>
      <xdr:col>68</xdr:col>
      <xdr:colOff>193040</xdr:colOff>
      <xdr:row>236</xdr:row>
      <xdr:rowOff>0</xdr:rowOff>
    </xdr:to>
    <xdr:cxnSp macro="">
      <xdr:nvCxnSpPr>
        <xdr:cNvPr id="4" name="直線コネクタ 3"/>
        <xdr:cNvCxnSpPr/>
      </xdr:nvCxnSpPr>
      <xdr:spPr>
        <a:xfrm flipH="1">
          <a:off x="7945120" y="38475920"/>
          <a:ext cx="6065520" cy="6949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20320</xdr:colOff>
      <xdr:row>57</xdr:row>
      <xdr:rowOff>0</xdr:rowOff>
    </xdr:from>
    <xdr:to>
      <xdr:col>65</xdr:col>
      <xdr:colOff>193040</xdr:colOff>
      <xdr:row>95</xdr:row>
      <xdr:rowOff>0</xdr:rowOff>
    </xdr:to>
    <xdr:cxnSp macro="">
      <xdr:nvCxnSpPr>
        <xdr:cNvPr id="2" name="直線コネクタ 1"/>
        <xdr:cNvCxnSpPr/>
      </xdr:nvCxnSpPr>
      <xdr:spPr>
        <a:xfrm flipH="1">
          <a:off x="7426960" y="10408920"/>
          <a:ext cx="6139180" cy="6949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68</xdr:row>
      <xdr:rowOff>0</xdr:rowOff>
    </xdr:from>
    <xdr:to>
      <xdr:col>3</xdr:col>
      <xdr:colOff>0</xdr:colOff>
      <xdr:row>69</xdr:row>
      <xdr:rowOff>0</xdr:rowOff>
    </xdr:to>
    <xdr:sp macro="" textlink="">
      <xdr:nvSpPr>
        <xdr:cNvPr id="2" name="楕円 1"/>
        <xdr:cNvSpPr/>
      </xdr:nvSpPr>
      <xdr:spPr>
        <a:xfrm>
          <a:off x="8382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68</xdr:row>
      <xdr:rowOff>0</xdr:rowOff>
    </xdr:from>
    <xdr:to>
      <xdr:col>11</xdr:col>
      <xdr:colOff>0</xdr:colOff>
      <xdr:row>69</xdr:row>
      <xdr:rowOff>0</xdr:rowOff>
    </xdr:to>
    <xdr:sp macro="" textlink="">
      <xdr:nvSpPr>
        <xdr:cNvPr id="3" name="楕円 2"/>
        <xdr:cNvSpPr/>
      </xdr:nvSpPr>
      <xdr:spPr>
        <a:xfrm>
          <a:off x="23622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68</xdr:row>
      <xdr:rowOff>0</xdr:rowOff>
    </xdr:from>
    <xdr:to>
      <xdr:col>20</xdr:col>
      <xdr:colOff>0</xdr:colOff>
      <xdr:row>69</xdr:row>
      <xdr:rowOff>0</xdr:rowOff>
    </xdr:to>
    <xdr:sp macro="" textlink="">
      <xdr:nvSpPr>
        <xdr:cNvPr id="4" name="楕円 3"/>
        <xdr:cNvSpPr/>
      </xdr:nvSpPr>
      <xdr:spPr>
        <a:xfrm>
          <a:off x="40767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68</xdr:row>
      <xdr:rowOff>0</xdr:rowOff>
    </xdr:from>
    <xdr:to>
      <xdr:col>26</xdr:col>
      <xdr:colOff>0</xdr:colOff>
      <xdr:row>69</xdr:row>
      <xdr:rowOff>0</xdr:rowOff>
    </xdr:to>
    <xdr:sp macro="" textlink="">
      <xdr:nvSpPr>
        <xdr:cNvPr id="5" name="楕円 4"/>
        <xdr:cNvSpPr/>
      </xdr:nvSpPr>
      <xdr:spPr>
        <a:xfrm>
          <a:off x="5219700" y="980694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70</xdr:row>
      <xdr:rowOff>0</xdr:rowOff>
    </xdr:from>
    <xdr:to>
      <xdr:col>3</xdr:col>
      <xdr:colOff>0</xdr:colOff>
      <xdr:row>71</xdr:row>
      <xdr:rowOff>0</xdr:rowOff>
    </xdr:to>
    <xdr:sp macro="" textlink="">
      <xdr:nvSpPr>
        <xdr:cNvPr id="6" name="楕円 5"/>
        <xdr:cNvSpPr/>
      </xdr:nvSpPr>
      <xdr:spPr>
        <a:xfrm>
          <a:off x="838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70</xdr:row>
      <xdr:rowOff>0</xdr:rowOff>
    </xdr:from>
    <xdr:to>
      <xdr:col>11</xdr:col>
      <xdr:colOff>0</xdr:colOff>
      <xdr:row>71</xdr:row>
      <xdr:rowOff>0</xdr:rowOff>
    </xdr:to>
    <xdr:sp macro="" textlink="">
      <xdr:nvSpPr>
        <xdr:cNvPr id="7" name="楕円 6"/>
        <xdr:cNvSpPr/>
      </xdr:nvSpPr>
      <xdr:spPr>
        <a:xfrm>
          <a:off x="2362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70</xdr:row>
      <xdr:rowOff>0</xdr:rowOff>
    </xdr:from>
    <xdr:to>
      <xdr:col>17</xdr:col>
      <xdr:colOff>0</xdr:colOff>
      <xdr:row>71</xdr:row>
      <xdr:rowOff>0</xdr:rowOff>
    </xdr:to>
    <xdr:sp macro="" textlink="">
      <xdr:nvSpPr>
        <xdr:cNvPr id="8" name="楕円 7"/>
        <xdr:cNvSpPr/>
      </xdr:nvSpPr>
      <xdr:spPr>
        <a:xfrm>
          <a:off x="3505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70</xdr:row>
      <xdr:rowOff>0</xdr:rowOff>
    </xdr:from>
    <xdr:to>
      <xdr:col>24</xdr:col>
      <xdr:colOff>0</xdr:colOff>
      <xdr:row>71</xdr:row>
      <xdr:rowOff>0</xdr:rowOff>
    </xdr:to>
    <xdr:sp macro="" textlink="">
      <xdr:nvSpPr>
        <xdr:cNvPr id="9" name="楕円 8"/>
        <xdr:cNvSpPr/>
      </xdr:nvSpPr>
      <xdr:spPr>
        <a:xfrm>
          <a:off x="48387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70</xdr:row>
      <xdr:rowOff>0</xdr:rowOff>
    </xdr:from>
    <xdr:to>
      <xdr:col>31</xdr:col>
      <xdr:colOff>0</xdr:colOff>
      <xdr:row>71</xdr:row>
      <xdr:rowOff>0</xdr:rowOff>
    </xdr:to>
    <xdr:sp macro="" textlink="">
      <xdr:nvSpPr>
        <xdr:cNvPr id="10" name="楕円 9"/>
        <xdr:cNvSpPr/>
      </xdr:nvSpPr>
      <xdr:spPr>
        <a:xfrm>
          <a:off x="6172200" y="1008126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72</xdr:row>
      <xdr:rowOff>0</xdr:rowOff>
    </xdr:from>
    <xdr:to>
      <xdr:col>3</xdr:col>
      <xdr:colOff>0</xdr:colOff>
      <xdr:row>73</xdr:row>
      <xdr:rowOff>0</xdr:rowOff>
    </xdr:to>
    <xdr:sp macro="" textlink="">
      <xdr:nvSpPr>
        <xdr:cNvPr id="11" name="楕円 10"/>
        <xdr:cNvSpPr/>
      </xdr:nvSpPr>
      <xdr:spPr>
        <a:xfrm>
          <a:off x="838200" y="1035558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xdr:row>
      <xdr:rowOff>0</xdr:rowOff>
    </xdr:from>
    <xdr:to>
      <xdr:col>11</xdr:col>
      <xdr:colOff>0</xdr:colOff>
      <xdr:row>73</xdr:row>
      <xdr:rowOff>0</xdr:rowOff>
    </xdr:to>
    <xdr:sp macro="" textlink="">
      <xdr:nvSpPr>
        <xdr:cNvPr id="12" name="楕円 11"/>
        <xdr:cNvSpPr/>
      </xdr:nvSpPr>
      <xdr:spPr>
        <a:xfrm>
          <a:off x="2362200" y="1035558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72</xdr:row>
      <xdr:rowOff>0</xdr:rowOff>
    </xdr:from>
    <xdr:to>
      <xdr:col>19</xdr:col>
      <xdr:colOff>0</xdr:colOff>
      <xdr:row>73</xdr:row>
      <xdr:rowOff>0</xdr:rowOff>
    </xdr:to>
    <xdr:sp macro="" textlink="">
      <xdr:nvSpPr>
        <xdr:cNvPr id="13" name="楕円 12"/>
        <xdr:cNvSpPr/>
      </xdr:nvSpPr>
      <xdr:spPr>
        <a:xfrm>
          <a:off x="3886200" y="10355580"/>
          <a:ext cx="190500" cy="1371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2:I69"/>
  <sheetViews>
    <sheetView workbookViewId="0">
      <selection activeCell="A17" sqref="A17"/>
    </sheetView>
  </sheetViews>
  <sheetFormatPr defaultRowHeight="13.5"/>
  <cols>
    <col min="1" max="1" width="5" customWidth="1"/>
    <col min="2" max="3" width="11.25" customWidth="1"/>
    <col min="7" max="7" width="13.25" customWidth="1"/>
  </cols>
  <sheetData>
    <row r="2" spans="2:9">
      <c r="B2" t="s">
        <v>1015</v>
      </c>
      <c r="C2" t="s">
        <v>1322</v>
      </c>
      <c r="G2" t="s">
        <v>1288</v>
      </c>
      <c r="H2">
        <v>1</v>
      </c>
      <c r="I2" t="str">
        <f>IFERROR(VLOOKUP(H2,A$17:D$69,4,FALSE),"")</f>
        <v/>
      </c>
    </row>
    <row r="3" spans="2:9">
      <c r="B3" t="s">
        <v>1027</v>
      </c>
      <c r="C3" t="s">
        <v>1323</v>
      </c>
      <c r="G3" t="s">
        <v>1289</v>
      </c>
      <c r="H3">
        <v>2</v>
      </c>
      <c r="I3" t="str">
        <f>IFERROR(VLOOKUP(H3,A$17:D$69,4,FALSE),"")</f>
        <v/>
      </c>
    </row>
    <row r="4" spans="2:9">
      <c r="B4" t="s">
        <v>1028</v>
      </c>
      <c r="C4" t="s">
        <v>1324</v>
      </c>
      <c r="G4" t="s">
        <v>1290</v>
      </c>
      <c r="H4">
        <v>3</v>
      </c>
      <c r="I4" t="str">
        <f t="shared" ref="I4:I11" si="0">IFERROR(VLOOKUP(H4,A$17:D$69,4,FALSE),"")</f>
        <v/>
      </c>
    </row>
    <row r="5" spans="2:9">
      <c r="C5" t="s">
        <v>1325</v>
      </c>
      <c r="G5" t="s">
        <v>1291</v>
      </c>
      <c r="H5">
        <v>4</v>
      </c>
      <c r="I5" t="str">
        <f t="shared" si="0"/>
        <v/>
      </c>
    </row>
    <row r="6" spans="2:9">
      <c r="B6" t="s">
        <v>159</v>
      </c>
      <c r="G6" t="s">
        <v>1292</v>
      </c>
      <c r="H6">
        <v>5</v>
      </c>
      <c r="I6" t="str">
        <f t="shared" si="0"/>
        <v/>
      </c>
    </row>
    <row r="7" spans="2:9">
      <c r="B7" t="s">
        <v>158</v>
      </c>
      <c r="C7" t="s">
        <v>1326</v>
      </c>
      <c r="G7" t="s">
        <v>1293</v>
      </c>
      <c r="H7">
        <v>6</v>
      </c>
      <c r="I7" t="str">
        <f t="shared" si="0"/>
        <v/>
      </c>
    </row>
    <row r="8" spans="2:9">
      <c r="C8" t="s">
        <v>1327</v>
      </c>
      <c r="G8" t="s">
        <v>1294</v>
      </c>
      <c r="H8">
        <v>7</v>
      </c>
      <c r="I8" t="str">
        <f t="shared" si="0"/>
        <v/>
      </c>
    </row>
    <row r="9" spans="2:9">
      <c r="G9" t="s">
        <v>1295</v>
      </c>
      <c r="H9">
        <v>8</v>
      </c>
      <c r="I9" t="str">
        <f t="shared" si="0"/>
        <v/>
      </c>
    </row>
    <row r="10" spans="2:9">
      <c r="B10" t="s">
        <v>1029</v>
      </c>
      <c r="C10" t="s">
        <v>1364</v>
      </c>
      <c r="G10" t="s">
        <v>1296</v>
      </c>
      <c r="H10">
        <v>9</v>
      </c>
      <c r="I10" t="str">
        <f t="shared" si="0"/>
        <v/>
      </c>
    </row>
    <row r="11" spans="2:9">
      <c r="B11" t="s">
        <v>1030</v>
      </c>
      <c r="C11" t="s">
        <v>1365</v>
      </c>
      <c r="G11" t="s">
        <v>1297</v>
      </c>
      <c r="H11">
        <v>10</v>
      </c>
      <c r="I11" t="str">
        <f t="shared" si="0"/>
        <v/>
      </c>
    </row>
    <row r="12" spans="2:9">
      <c r="G12" t="s">
        <v>1298</v>
      </c>
    </row>
    <row r="13" spans="2:9">
      <c r="B13" t="s">
        <v>1031</v>
      </c>
      <c r="G13" t="s">
        <v>1952</v>
      </c>
    </row>
    <row r="14" spans="2:9">
      <c r="B14" t="s">
        <v>1032</v>
      </c>
      <c r="G14" t="s">
        <v>1954</v>
      </c>
    </row>
    <row r="15" spans="2:9">
      <c r="G15" t="s">
        <v>1957</v>
      </c>
    </row>
    <row r="16" spans="2:9">
      <c r="G16" t="s">
        <v>1969</v>
      </c>
    </row>
    <row r="17" spans="1:7">
      <c r="A17" t="str">
        <f>IF(本工事内容!C$3=検索!B17,1,"")</f>
        <v/>
      </c>
      <c r="B17" t="s">
        <v>1288</v>
      </c>
      <c r="C17" t="s">
        <v>1299</v>
      </c>
      <c r="D17" t="s">
        <v>1275</v>
      </c>
      <c r="E17" t="s">
        <v>1807</v>
      </c>
      <c r="G17" t="s">
        <v>1977</v>
      </c>
    </row>
    <row r="18" spans="1:7">
      <c r="A18" t="str">
        <f>IF(本工事内容!C$3=検索!B18,1,"")</f>
        <v/>
      </c>
      <c r="B18" t="s">
        <v>1289</v>
      </c>
      <c r="C18" t="s">
        <v>1299</v>
      </c>
      <c r="D18" t="s">
        <v>1276</v>
      </c>
      <c r="E18" t="s">
        <v>1807</v>
      </c>
      <c r="G18" t="s">
        <v>1980</v>
      </c>
    </row>
    <row r="19" spans="1:7">
      <c r="A19" t="str">
        <f>IF(本工事内容!C$3=検索!B19,1,"")</f>
        <v/>
      </c>
      <c r="B19" t="s">
        <v>1290</v>
      </c>
      <c r="C19" t="s">
        <v>1299</v>
      </c>
      <c r="D19" t="s">
        <v>1277</v>
      </c>
      <c r="E19" t="s">
        <v>1807</v>
      </c>
      <c r="G19" t="s">
        <v>1982</v>
      </c>
    </row>
    <row r="20" spans="1:7">
      <c r="A20" t="str">
        <f>IF(本工事内容!C$3=検索!B20,1,"")</f>
        <v/>
      </c>
      <c r="B20" t="s">
        <v>1291</v>
      </c>
      <c r="C20" t="s">
        <v>1299</v>
      </c>
      <c r="D20" t="s">
        <v>1278</v>
      </c>
      <c r="E20" t="s">
        <v>1807</v>
      </c>
      <c r="G20" t="s">
        <v>1984</v>
      </c>
    </row>
    <row r="21" spans="1:7">
      <c r="A21" t="str">
        <f>IF(本工事内容!C$3=検索!B21,1,"")</f>
        <v/>
      </c>
      <c r="B21" t="s">
        <v>1292</v>
      </c>
      <c r="C21" t="s">
        <v>1300</v>
      </c>
      <c r="D21" t="s">
        <v>1279</v>
      </c>
      <c r="E21" t="s">
        <v>1807</v>
      </c>
      <c r="G21" t="s">
        <v>1988</v>
      </c>
    </row>
    <row r="22" spans="1:7">
      <c r="A22" t="str">
        <f>IF(本工事内容!C$3=検索!B22,1,"")</f>
        <v/>
      </c>
      <c r="B22" t="s">
        <v>1293</v>
      </c>
      <c r="C22" t="s">
        <v>1300</v>
      </c>
      <c r="D22" t="s">
        <v>1280</v>
      </c>
      <c r="E22" t="s">
        <v>1807</v>
      </c>
    </row>
    <row r="23" spans="1:7">
      <c r="A23" t="str">
        <f>IF(本工事内容!C$3=検索!B23,1,"")</f>
        <v/>
      </c>
      <c r="B23" t="s">
        <v>1294</v>
      </c>
      <c r="C23" t="s">
        <v>1300</v>
      </c>
      <c r="D23" t="s">
        <v>1281</v>
      </c>
      <c r="E23" t="s">
        <v>1807</v>
      </c>
    </row>
    <row r="24" spans="1:7">
      <c r="A24" t="str">
        <f>IF(本工事内容!C$3=検索!B24,1,"")</f>
        <v/>
      </c>
      <c r="B24" t="s">
        <v>1295</v>
      </c>
      <c r="C24" t="s">
        <v>1300</v>
      </c>
      <c r="D24" t="s">
        <v>1282</v>
      </c>
      <c r="E24" t="s">
        <v>1807</v>
      </c>
    </row>
    <row r="25" spans="1:7">
      <c r="A25" t="str">
        <f>IF(本工事内容!C$3=検索!B25,1,"")</f>
        <v/>
      </c>
      <c r="B25" t="s">
        <v>1296</v>
      </c>
      <c r="C25" t="s">
        <v>1302</v>
      </c>
      <c r="D25" t="s">
        <v>1283</v>
      </c>
      <c r="E25" t="s">
        <v>1807</v>
      </c>
    </row>
    <row r="26" spans="1:7">
      <c r="A26" t="str">
        <f>IF(本工事内容!C$3=検索!B26,1,"")</f>
        <v/>
      </c>
      <c r="B26" t="s">
        <v>1297</v>
      </c>
      <c r="C26" t="s">
        <v>1302</v>
      </c>
      <c r="D26" t="s">
        <v>1284</v>
      </c>
      <c r="E26" t="s">
        <v>1807</v>
      </c>
    </row>
    <row r="27" spans="1:7">
      <c r="A27" t="str">
        <f>IF(本工事内容!C$3=検索!B27,1,"")</f>
        <v/>
      </c>
      <c r="B27" t="s">
        <v>1298</v>
      </c>
      <c r="C27" t="s">
        <v>1301</v>
      </c>
      <c r="D27" t="s">
        <v>1285</v>
      </c>
      <c r="E27" t="s">
        <v>1807</v>
      </c>
    </row>
    <row r="28" spans="1:7">
      <c r="A28" t="str">
        <f>IF(本工事内容!C$3=検索!B28,COUNTIF(B$17:B28,B28),"")</f>
        <v/>
      </c>
      <c r="B28" t="s">
        <v>1952</v>
      </c>
      <c r="D28" t="s">
        <v>1951</v>
      </c>
      <c r="E28" t="s">
        <v>1991</v>
      </c>
    </row>
    <row r="29" spans="1:7">
      <c r="A29" t="str">
        <f>IF(本工事内容!C$3=検索!B29,COUNTIF(B$17:B29,B29),"")</f>
        <v/>
      </c>
      <c r="B29" t="s">
        <v>1954</v>
      </c>
      <c r="D29" t="s">
        <v>1953</v>
      </c>
      <c r="E29" t="s">
        <v>1991</v>
      </c>
    </row>
    <row r="30" spans="1:7">
      <c r="A30" t="str">
        <f>IF(本工事内容!C$3=検索!B30,COUNTIF(B$17:B30,B30),"")</f>
        <v/>
      </c>
      <c r="B30" t="s">
        <v>1954</v>
      </c>
      <c r="D30" t="s">
        <v>1955</v>
      </c>
      <c r="E30" t="s">
        <v>1991</v>
      </c>
    </row>
    <row r="31" spans="1:7">
      <c r="A31" t="str">
        <f>IF(本工事内容!C$3=検索!B31,COUNTIF(B$17:B31,B31),"")</f>
        <v/>
      </c>
      <c r="B31" t="s">
        <v>1957</v>
      </c>
      <c r="D31" t="s">
        <v>1956</v>
      </c>
      <c r="E31" t="s">
        <v>1991</v>
      </c>
    </row>
    <row r="32" spans="1:7">
      <c r="A32" t="str">
        <f>IF(本工事内容!C$3=検索!B32,COUNTIF(B$17:B32,B32),"")</f>
        <v/>
      </c>
      <c r="B32" t="s">
        <v>1957</v>
      </c>
      <c r="D32" t="s">
        <v>1958</v>
      </c>
      <c r="E32" t="s">
        <v>1991</v>
      </c>
    </row>
    <row r="33" spans="1:5">
      <c r="A33" t="str">
        <f>IF(本工事内容!C$3=検索!B33,COUNTIF(B$17:B33,B33),"")</f>
        <v/>
      </c>
      <c r="B33" t="s">
        <v>1957</v>
      </c>
      <c r="D33" t="s">
        <v>1959</v>
      </c>
      <c r="E33" t="s">
        <v>1991</v>
      </c>
    </row>
    <row r="34" spans="1:5">
      <c r="A34" t="str">
        <f>IF(本工事内容!C$3=検索!B34,COUNTIF(B$17:B34,B34),"")</f>
        <v/>
      </c>
      <c r="B34" t="s">
        <v>1957</v>
      </c>
      <c r="D34" t="s">
        <v>1956</v>
      </c>
      <c r="E34" t="s">
        <v>1991</v>
      </c>
    </row>
    <row r="35" spans="1:5">
      <c r="A35" t="str">
        <f>IF(本工事内容!C$3=検索!B35,COUNTIF(B$17:B35,B35),"")</f>
        <v/>
      </c>
      <c r="B35" t="s">
        <v>1957</v>
      </c>
      <c r="D35" t="s">
        <v>1955</v>
      </c>
      <c r="E35" t="s">
        <v>1991</v>
      </c>
    </row>
    <row r="36" spans="1:5">
      <c r="A36" t="str">
        <f>IF(本工事内容!C$3=検索!B36,COUNTIF(B$17:B36,B36),"")</f>
        <v/>
      </c>
      <c r="B36" t="s">
        <v>1957</v>
      </c>
      <c r="D36" t="s">
        <v>1960</v>
      </c>
      <c r="E36" t="s">
        <v>1991</v>
      </c>
    </row>
    <row r="37" spans="1:5">
      <c r="A37" t="str">
        <f>IF(本工事内容!C$3=検索!B37,COUNTIF(B$17:B37,B37),"")</f>
        <v/>
      </c>
      <c r="B37" t="s">
        <v>1957</v>
      </c>
      <c r="D37" t="s">
        <v>1961</v>
      </c>
      <c r="E37" t="s">
        <v>1991</v>
      </c>
    </row>
    <row r="38" spans="1:5">
      <c r="A38" t="str">
        <f>IF(本工事内容!C$3=検索!B38,COUNTIF(B$17:B38,B38),"")</f>
        <v/>
      </c>
      <c r="B38" t="s">
        <v>1957</v>
      </c>
      <c r="D38" t="s">
        <v>1962</v>
      </c>
      <c r="E38" t="s">
        <v>1991</v>
      </c>
    </row>
    <row r="39" spans="1:5">
      <c r="A39" t="str">
        <f>IF(本工事内容!C$3=検索!B39,COUNTIF(B$17:B39,B39),"")</f>
        <v/>
      </c>
      <c r="B39" t="s">
        <v>1957</v>
      </c>
      <c r="D39" t="s">
        <v>1963</v>
      </c>
      <c r="E39" t="s">
        <v>1991</v>
      </c>
    </row>
    <row r="40" spans="1:5">
      <c r="A40" t="str">
        <f>IF(本工事内容!C$3=検索!B40,COUNTIF(B$17:B40,B40),"")</f>
        <v/>
      </c>
      <c r="B40" t="s">
        <v>1957</v>
      </c>
      <c r="D40" t="s">
        <v>1964</v>
      </c>
      <c r="E40" t="s">
        <v>1991</v>
      </c>
    </row>
    <row r="41" spans="1:5">
      <c r="A41" t="str">
        <f>IF(本工事内容!C$3=検索!B41,COUNTIF(B$17:B41,B41),"")</f>
        <v/>
      </c>
      <c r="B41" t="s">
        <v>1957</v>
      </c>
      <c r="D41" t="s">
        <v>1965</v>
      </c>
      <c r="E41" t="s">
        <v>1991</v>
      </c>
    </row>
    <row r="42" spans="1:5">
      <c r="A42" t="str">
        <f>IF(本工事内容!C$3=検索!B42,COUNTIF(B$17:B42,B42),"")</f>
        <v/>
      </c>
      <c r="B42" t="s">
        <v>1957</v>
      </c>
      <c r="D42" t="s">
        <v>1966</v>
      </c>
      <c r="E42" t="s">
        <v>1991</v>
      </c>
    </row>
    <row r="43" spans="1:5">
      <c r="A43" t="str">
        <f>IF(本工事内容!C$3=検索!B43,COUNTIF(B$17:B43,B43),"")</f>
        <v/>
      </c>
      <c r="B43" t="s">
        <v>1957</v>
      </c>
      <c r="D43" t="s">
        <v>1967</v>
      </c>
      <c r="E43" t="s">
        <v>1991</v>
      </c>
    </row>
    <row r="44" spans="1:5">
      <c r="A44" t="str">
        <f>IF(本工事内容!C$3=検索!B44,COUNTIF(B$17:B44,B44),"")</f>
        <v/>
      </c>
      <c r="B44" t="s">
        <v>1969</v>
      </c>
      <c r="D44" t="s">
        <v>1968</v>
      </c>
      <c r="E44" t="s">
        <v>1991</v>
      </c>
    </row>
    <row r="45" spans="1:5">
      <c r="A45" t="str">
        <f>IF(本工事内容!C$3=検索!B45,COUNTIF(B$17:B45,B45),"")</f>
        <v/>
      </c>
      <c r="B45" t="s">
        <v>1969</v>
      </c>
      <c r="D45" t="s">
        <v>1970</v>
      </c>
      <c r="E45" t="s">
        <v>1991</v>
      </c>
    </row>
    <row r="46" spans="1:5">
      <c r="A46" t="str">
        <f>IF(本工事内容!C$3=検索!B46,COUNTIF(B$17:B46,B46),"")</f>
        <v/>
      </c>
      <c r="B46" t="s">
        <v>1969</v>
      </c>
      <c r="D46" t="s">
        <v>1971</v>
      </c>
      <c r="E46" t="s">
        <v>1991</v>
      </c>
    </row>
    <row r="47" spans="1:5">
      <c r="A47" t="str">
        <f>IF(本工事内容!C$3=検索!B47,COUNTIF(B$17:B47,B47),"")</f>
        <v/>
      </c>
      <c r="B47" t="s">
        <v>1969</v>
      </c>
      <c r="D47" t="s">
        <v>1972</v>
      </c>
      <c r="E47" t="s">
        <v>1991</v>
      </c>
    </row>
    <row r="48" spans="1:5">
      <c r="A48" t="str">
        <f>IF(本工事内容!C$3=検索!B48,COUNTIF(B$17:B48,B48),"")</f>
        <v/>
      </c>
      <c r="B48" t="s">
        <v>1969</v>
      </c>
      <c r="D48" t="s">
        <v>1955</v>
      </c>
      <c r="E48" t="s">
        <v>1991</v>
      </c>
    </row>
    <row r="49" spans="1:5">
      <c r="A49" t="str">
        <f>IF(本工事内容!C$3=検索!B49,COUNTIF(B$17:B49,B49),"")</f>
        <v/>
      </c>
      <c r="B49" t="s">
        <v>1969</v>
      </c>
      <c r="D49" t="s">
        <v>1973</v>
      </c>
      <c r="E49" t="s">
        <v>1991</v>
      </c>
    </row>
    <row r="50" spans="1:5">
      <c r="A50" t="str">
        <f>IF(本工事内容!C$3=検索!B50,COUNTIF(B$17:B50,B50),"")</f>
        <v/>
      </c>
      <c r="B50" t="s">
        <v>1969</v>
      </c>
      <c r="D50" t="s">
        <v>1961</v>
      </c>
      <c r="E50" t="s">
        <v>1991</v>
      </c>
    </row>
    <row r="51" spans="1:5">
      <c r="A51" t="str">
        <f>IF(本工事内容!C$3=検索!B51,COUNTIF(B$17:B51,B51),"")</f>
        <v/>
      </c>
      <c r="B51" t="s">
        <v>1969</v>
      </c>
      <c r="D51" t="s">
        <v>1974</v>
      </c>
      <c r="E51" t="s">
        <v>1991</v>
      </c>
    </row>
    <row r="52" spans="1:5">
      <c r="A52" t="str">
        <f>IF(本工事内容!C$3=検索!B52,COUNTIF(B$17:B52,B52),"")</f>
        <v/>
      </c>
      <c r="B52" t="s">
        <v>1969</v>
      </c>
      <c r="D52" t="s">
        <v>1975</v>
      </c>
      <c r="E52" t="s">
        <v>1991</v>
      </c>
    </row>
    <row r="53" spans="1:5">
      <c r="A53" t="str">
        <f>IF(本工事内容!C$3=検索!B53,COUNTIF(B$17:B53,B53),"")</f>
        <v/>
      </c>
      <c r="B53" t="s">
        <v>1977</v>
      </c>
      <c r="D53" t="s">
        <v>1976</v>
      </c>
      <c r="E53" t="s">
        <v>1991</v>
      </c>
    </row>
    <row r="54" spans="1:5">
      <c r="A54" t="str">
        <f>IF(本工事内容!C$3=検索!B54,COUNTIF(B$17:B54,B54),"")</f>
        <v/>
      </c>
      <c r="B54" t="s">
        <v>1977</v>
      </c>
      <c r="D54" t="s">
        <v>1978</v>
      </c>
      <c r="E54" t="s">
        <v>1991</v>
      </c>
    </row>
    <row r="55" spans="1:5">
      <c r="A55" t="str">
        <f>IF(本工事内容!C$3=検索!B55,COUNTIF(B$17:B55,B55),"")</f>
        <v/>
      </c>
      <c r="B55" t="s">
        <v>1980</v>
      </c>
      <c r="D55" t="s">
        <v>1979</v>
      </c>
      <c r="E55" t="s">
        <v>1991</v>
      </c>
    </row>
    <row r="56" spans="1:5">
      <c r="A56" t="str">
        <f>IF(本工事内容!C$3=検索!B56,COUNTIF(B$17:B56,B56),"")</f>
        <v/>
      </c>
      <c r="B56" t="s">
        <v>1980</v>
      </c>
      <c r="D56" t="s">
        <v>1978</v>
      </c>
      <c r="E56" t="s">
        <v>1991</v>
      </c>
    </row>
    <row r="57" spans="1:5">
      <c r="A57" t="str">
        <f>IF(本工事内容!C$3=検索!B57,COUNTIF(B$17:B57,B57),"")</f>
        <v/>
      </c>
      <c r="B57" t="s">
        <v>1980</v>
      </c>
      <c r="D57" t="s">
        <v>1955</v>
      </c>
      <c r="E57" t="s">
        <v>1991</v>
      </c>
    </row>
    <row r="58" spans="1:5">
      <c r="A58" t="str">
        <f>IF(本工事内容!C$3=検索!B58,COUNTIF(B$17:B58,B58),"")</f>
        <v/>
      </c>
      <c r="B58" t="s">
        <v>1980</v>
      </c>
      <c r="D58" t="s">
        <v>1973</v>
      </c>
      <c r="E58" t="s">
        <v>1991</v>
      </c>
    </row>
    <row r="59" spans="1:5">
      <c r="A59" t="str">
        <f>IF(本工事内容!C$3=検索!B59,COUNTIF(B$17:B59,B59),"")</f>
        <v/>
      </c>
      <c r="B59" t="s">
        <v>1982</v>
      </c>
      <c r="D59" t="s">
        <v>1981</v>
      </c>
      <c r="E59" t="s">
        <v>1991</v>
      </c>
    </row>
    <row r="60" spans="1:5">
      <c r="A60" t="str">
        <f>IF(本工事内容!C$3=検索!B60,COUNTIF(B$17:B60,B60),"")</f>
        <v/>
      </c>
      <c r="B60" t="s">
        <v>1982</v>
      </c>
      <c r="D60" t="s">
        <v>1955</v>
      </c>
      <c r="E60" t="s">
        <v>1991</v>
      </c>
    </row>
    <row r="61" spans="1:5">
      <c r="A61" t="str">
        <f>IF(本工事内容!C$3=検索!B61,COUNTIF(B$17:B61,B61),"")</f>
        <v/>
      </c>
      <c r="B61" t="s">
        <v>1982</v>
      </c>
      <c r="D61" t="s">
        <v>1973</v>
      </c>
      <c r="E61" t="s">
        <v>1991</v>
      </c>
    </row>
    <row r="62" spans="1:5">
      <c r="A62" t="str">
        <f>IF(本工事内容!C$3=検索!B62,COUNTIF(B$17:B62,B62),"")</f>
        <v/>
      </c>
      <c r="B62" t="s">
        <v>1982</v>
      </c>
      <c r="D62" t="s">
        <v>1962</v>
      </c>
      <c r="E62" t="s">
        <v>1991</v>
      </c>
    </row>
    <row r="63" spans="1:5">
      <c r="A63" t="str">
        <f>IF(本工事内容!C$3=検索!B63,COUNTIF(B$17:B63,B63),"")</f>
        <v/>
      </c>
      <c r="B63" t="s">
        <v>1982</v>
      </c>
      <c r="D63" t="s">
        <v>1965</v>
      </c>
      <c r="E63" t="s">
        <v>1991</v>
      </c>
    </row>
    <row r="64" spans="1:5">
      <c r="A64" t="str">
        <f>IF(本工事内容!C$3=検索!B64,COUNTIF(B$17:B64,B64),"")</f>
        <v/>
      </c>
      <c r="B64" t="s">
        <v>1984</v>
      </c>
      <c r="D64" t="s">
        <v>1983</v>
      </c>
      <c r="E64" t="s">
        <v>1991</v>
      </c>
    </row>
    <row r="65" spans="1:5">
      <c r="A65" t="str">
        <f>IF(本工事内容!C$3=検索!B65,COUNTIF(B$17:B65,B65),"")</f>
        <v/>
      </c>
      <c r="B65" t="s">
        <v>1984</v>
      </c>
      <c r="D65" t="s">
        <v>1985</v>
      </c>
      <c r="E65" t="s">
        <v>1991</v>
      </c>
    </row>
    <row r="66" spans="1:5">
      <c r="A66" t="str">
        <f>IF(本工事内容!C$3=検索!B66,COUNTIF(B$17:B66,B66),"")</f>
        <v/>
      </c>
      <c r="B66" t="s">
        <v>1984</v>
      </c>
      <c r="D66" t="s">
        <v>1986</v>
      </c>
      <c r="E66" t="s">
        <v>1991</v>
      </c>
    </row>
    <row r="67" spans="1:5">
      <c r="A67" t="str">
        <f>IF(本工事内容!C$3=検索!B67,COUNTIF(B$17:B67,B67),"")</f>
        <v/>
      </c>
      <c r="B67" t="s">
        <v>1988</v>
      </c>
      <c r="D67" t="s">
        <v>1987</v>
      </c>
      <c r="E67" t="s">
        <v>1991</v>
      </c>
    </row>
    <row r="68" spans="1:5">
      <c r="A68" t="str">
        <f>IF(本工事内容!C$3=検索!B68,COUNTIF(B$17:B68,B68),"")</f>
        <v/>
      </c>
      <c r="B68" t="s">
        <v>1988</v>
      </c>
      <c r="D68" t="s">
        <v>1989</v>
      </c>
      <c r="E68" t="s">
        <v>1991</v>
      </c>
    </row>
    <row r="69" spans="1:5">
      <c r="A69" t="str">
        <f>IF(本工事内容!C$3=検索!B69,COUNTIF(B$17:B69,B69),"")</f>
        <v/>
      </c>
      <c r="B69" t="s">
        <v>1988</v>
      </c>
      <c r="D69" t="s">
        <v>1990</v>
      </c>
      <c r="E69" t="s">
        <v>1991</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31"/>
  <sheetViews>
    <sheetView zoomScaleNormal="100" workbookViewId="0">
      <selection activeCell="K13" sqref="K13:M13"/>
    </sheetView>
  </sheetViews>
  <sheetFormatPr defaultColWidth="9.125" defaultRowHeight="13.5"/>
  <cols>
    <col min="1" max="1" width="13.125" style="298" customWidth="1"/>
    <col min="2" max="2" width="17" style="298" customWidth="1"/>
    <col min="3" max="3" width="10.75" style="298" customWidth="1"/>
    <col min="4" max="4" width="3.75" style="298" customWidth="1"/>
    <col min="5" max="5" width="6" style="298" bestFit="1" customWidth="1"/>
    <col min="6" max="6" width="6" style="298" customWidth="1"/>
    <col min="7" max="7" width="6.375" style="298" customWidth="1"/>
    <col min="8" max="8" width="3.875" style="298" bestFit="1" customWidth="1"/>
    <col min="9" max="9" width="6" style="298" customWidth="1"/>
    <col min="10" max="10" width="3.875" style="298" bestFit="1" customWidth="1"/>
    <col min="11" max="11" width="6" style="298" bestFit="1" customWidth="1"/>
    <col min="12" max="12" width="6" style="298" customWidth="1"/>
    <col min="13" max="13" width="5.875" style="298" customWidth="1"/>
    <col min="14" max="14" width="5.5" style="298" customWidth="1"/>
    <col min="15" max="15" width="3.875" style="298" bestFit="1" customWidth="1"/>
    <col min="16" max="253" width="9.125" style="298"/>
    <col min="254" max="254" width="13.125" style="298" customWidth="1"/>
    <col min="255" max="255" width="17" style="298" customWidth="1"/>
    <col min="256" max="256" width="15" style="298" bestFit="1" customWidth="1"/>
    <col min="257" max="257" width="6" style="298" bestFit="1" customWidth="1"/>
    <col min="258" max="258" width="6" style="298" customWidth="1"/>
    <col min="259" max="259" width="3.875" style="298" bestFit="1" customWidth="1"/>
    <col min="260" max="260" width="6.375" style="298" customWidth="1"/>
    <col min="261" max="261" width="3.875" style="298" bestFit="1" customWidth="1"/>
    <col min="262" max="262" width="6" style="298" customWidth="1"/>
    <col min="263" max="264" width="3.875" style="298" bestFit="1" customWidth="1"/>
    <col min="265" max="265" width="6" style="298" bestFit="1" customWidth="1"/>
    <col min="266" max="266" width="6" style="298" customWidth="1"/>
    <col min="267" max="267" width="3.875" style="298" bestFit="1" customWidth="1"/>
    <col min="268" max="268" width="5.875" style="298" customWidth="1"/>
    <col min="269" max="269" width="3.875" style="298" bestFit="1" customWidth="1"/>
    <col min="270" max="270" width="5.5" style="298" customWidth="1"/>
    <col min="271" max="271" width="3.875" style="298" bestFit="1" customWidth="1"/>
    <col min="272" max="509" width="9.125" style="298"/>
    <col min="510" max="510" width="13.125" style="298" customWidth="1"/>
    <col min="511" max="511" width="17" style="298" customWidth="1"/>
    <col min="512" max="512" width="15" style="298" bestFit="1" customWidth="1"/>
    <col min="513" max="513" width="6" style="298" bestFit="1" customWidth="1"/>
    <col min="514" max="514" width="6" style="298" customWidth="1"/>
    <col min="515" max="515" width="3.875" style="298" bestFit="1" customWidth="1"/>
    <col min="516" max="516" width="6.375" style="298" customWidth="1"/>
    <col min="517" max="517" width="3.875" style="298" bestFit="1" customWidth="1"/>
    <col min="518" max="518" width="6" style="298" customWidth="1"/>
    <col min="519" max="520" width="3.875" style="298" bestFit="1" customWidth="1"/>
    <col min="521" max="521" width="6" style="298" bestFit="1" customWidth="1"/>
    <col min="522" max="522" width="6" style="298" customWidth="1"/>
    <col min="523" max="523" width="3.875" style="298" bestFit="1" customWidth="1"/>
    <col min="524" max="524" width="5.875" style="298" customWidth="1"/>
    <col min="525" max="525" width="3.875" style="298" bestFit="1" customWidth="1"/>
    <col min="526" max="526" width="5.5" style="298" customWidth="1"/>
    <col min="527" max="527" width="3.875" style="298" bestFit="1" customWidth="1"/>
    <col min="528" max="765" width="9.125" style="298"/>
    <col min="766" max="766" width="13.125" style="298" customWidth="1"/>
    <col min="767" max="767" width="17" style="298" customWidth="1"/>
    <col min="768" max="768" width="15" style="298" bestFit="1" customWidth="1"/>
    <col min="769" max="769" width="6" style="298" bestFit="1" customWidth="1"/>
    <col min="770" max="770" width="6" style="298" customWidth="1"/>
    <col min="771" max="771" width="3.875" style="298" bestFit="1" customWidth="1"/>
    <col min="772" max="772" width="6.375" style="298" customWidth="1"/>
    <col min="773" max="773" width="3.875" style="298" bestFit="1" customWidth="1"/>
    <col min="774" max="774" width="6" style="298" customWidth="1"/>
    <col min="775" max="776" width="3.875" style="298" bestFit="1" customWidth="1"/>
    <col min="777" max="777" width="6" style="298" bestFit="1" customWidth="1"/>
    <col min="778" max="778" width="6" style="298" customWidth="1"/>
    <col min="779" max="779" width="3.875" style="298" bestFit="1" customWidth="1"/>
    <col min="780" max="780" width="5.875" style="298" customWidth="1"/>
    <col min="781" max="781" width="3.875" style="298" bestFit="1" customWidth="1"/>
    <col min="782" max="782" width="5.5" style="298" customWidth="1"/>
    <col min="783" max="783" width="3.875" style="298" bestFit="1" customWidth="1"/>
    <col min="784" max="1021" width="9.125" style="298"/>
    <col min="1022" max="1022" width="13.125" style="298" customWidth="1"/>
    <col min="1023" max="1023" width="17" style="298" customWidth="1"/>
    <col min="1024" max="1024" width="15" style="298" bestFit="1" customWidth="1"/>
    <col min="1025" max="1025" width="6" style="298" bestFit="1" customWidth="1"/>
    <col min="1026" max="1026" width="6" style="298" customWidth="1"/>
    <col min="1027" max="1027" width="3.875" style="298" bestFit="1" customWidth="1"/>
    <col min="1028" max="1028" width="6.375" style="298" customWidth="1"/>
    <col min="1029" max="1029" width="3.875" style="298" bestFit="1" customWidth="1"/>
    <col min="1030" max="1030" width="6" style="298" customWidth="1"/>
    <col min="1031" max="1032" width="3.875" style="298" bestFit="1" customWidth="1"/>
    <col min="1033" max="1033" width="6" style="298" bestFit="1" customWidth="1"/>
    <col min="1034" max="1034" width="6" style="298" customWidth="1"/>
    <col min="1035" max="1035" width="3.875" style="298" bestFit="1" customWidth="1"/>
    <col min="1036" max="1036" width="5.875" style="298" customWidth="1"/>
    <col min="1037" max="1037" width="3.875" style="298" bestFit="1" customWidth="1"/>
    <col min="1038" max="1038" width="5.5" style="298" customWidth="1"/>
    <col min="1039" max="1039" width="3.875" style="298" bestFit="1" customWidth="1"/>
    <col min="1040" max="1277" width="9.125" style="298"/>
    <col min="1278" max="1278" width="13.125" style="298" customWidth="1"/>
    <col min="1279" max="1279" width="17" style="298" customWidth="1"/>
    <col min="1280" max="1280" width="15" style="298" bestFit="1" customWidth="1"/>
    <col min="1281" max="1281" width="6" style="298" bestFit="1" customWidth="1"/>
    <col min="1282" max="1282" width="6" style="298" customWidth="1"/>
    <col min="1283" max="1283" width="3.875" style="298" bestFit="1" customWidth="1"/>
    <col min="1284" max="1284" width="6.375" style="298" customWidth="1"/>
    <col min="1285" max="1285" width="3.875" style="298" bestFit="1" customWidth="1"/>
    <col min="1286" max="1286" width="6" style="298" customWidth="1"/>
    <col min="1287" max="1288" width="3.875" style="298" bestFit="1" customWidth="1"/>
    <col min="1289" max="1289" width="6" style="298" bestFit="1" customWidth="1"/>
    <col min="1290" max="1290" width="6" style="298" customWidth="1"/>
    <col min="1291" max="1291" width="3.875" style="298" bestFit="1" customWidth="1"/>
    <col min="1292" max="1292" width="5.875" style="298" customWidth="1"/>
    <col min="1293" max="1293" width="3.875" style="298" bestFit="1" customWidth="1"/>
    <col min="1294" max="1294" width="5.5" style="298" customWidth="1"/>
    <col min="1295" max="1295" width="3.875" style="298" bestFit="1" customWidth="1"/>
    <col min="1296" max="1533" width="9.125" style="298"/>
    <col min="1534" max="1534" width="13.125" style="298" customWidth="1"/>
    <col min="1535" max="1535" width="17" style="298" customWidth="1"/>
    <col min="1536" max="1536" width="15" style="298" bestFit="1" customWidth="1"/>
    <col min="1537" max="1537" width="6" style="298" bestFit="1" customWidth="1"/>
    <col min="1538" max="1538" width="6" style="298" customWidth="1"/>
    <col min="1539" max="1539" width="3.875" style="298" bestFit="1" customWidth="1"/>
    <col min="1540" max="1540" width="6.375" style="298" customWidth="1"/>
    <col min="1541" max="1541" width="3.875" style="298" bestFit="1" customWidth="1"/>
    <col min="1542" max="1542" width="6" style="298" customWidth="1"/>
    <col min="1543" max="1544" width="3.875" style="298" bestFit="1" customWidth="1"/>
    <col min="1545" max="1545" width="6" style="298" bestFit="1" customWidth="1"/>
    <col min="1546" max="1546" width="6" style="298" customWidth="1"/>
    <col min="1547" max="1547" width="3.875" style="298" bestFit="1" customWidth="1"/>
    <col min="1548" max="1548" width="5.875" style="298" customWidth="1"/>
    <col min="1549" max="1549" width="3.875" style="298" bestFit="1" customWidth="1"/>
    <col min="1550" max="1550" width="5.5" style="298" customWidth="1"/>
    <col min="1551" max="1551" width="3.875" style="298" bestFit="1" customWidth="1"/>
    <col min="1552" max="1789" width="9.125" style="298"/>
    <col min="1790" max="1790" width="13.125" style="298" customWidth="1"/>
    <col min="1791" max="1791" width="17" style="298" customWidth="1"/>
    <col min="1792" max="1792" width="15" style="298" bestFit="1" customWidth="1"/>
    <col min="1793" max="1793" width="6" style="298" bestFit="1" customWidth="1"/>
    <col min="1794" max="1794" width="6" style="298" customWidth="1"/>
    <col min="1795" max="1795" width="3.875" style="298" bestFit="1" customWidth="1"/>
    <col min="1796" max="1796" width="6.375" style="298" customWidth="1"/>
    <col min="1797" max="1797" width="3.875" style="298" bestFit="1" customWidth="1"/>
    <col min="1798" max="1798" width="6" style="298" customWidth="1"/>
    <col min="1799" max="1800" width="3.875" style="298" bestFit="1" customWidth="1"/>
    <col min="1801" max="1801" width="6" style="298" bestFit="1" customWidth="1"/>
    <col min="1802" max="1802" width="6" style="298" customWidth="1"/>
    <col min="1803" max="1803" width="3.875" style="298" bestFit="1" customWidth="1"/>
    <col min="1804" max="1804" width="5.875" style="298" customWidth="1"/>
    <col min="1805" max="1805" width="3.875" style="298" bestFit="1" customWidth="1"/>
    <col min="1806" max="1806" width="5.5" style="298" customWidth="1"/>
    <col min="1807" max="1807" width="3.875" style="298" bestFit="1" customWidth="1"/>
    <col min="1808" max="2045" width="9.125" style="298"/>
    <col min="2046" max="2046" width="13.125" style="298" customWidth="1"/>
    <col min="2047" max="2047" width="17" style="298" customWidth="1"/>
    <col min="2048" max="2048" width="15" style="298" bestFit="1" customWidth="1"/>
    <col min="2049" max="2049" width="6" style="298" bestFit="1" customWidth="1"/>
    <col min="2050" max="2050" width="6" style="298" customWidth="1"/>
    <col min="2051" max="2051" width="3.875" style="298" bestFit="1" customWidth="1"/>
    <col min="2052" max="2052" width="6.375" style="298" customWidth="1"/>
    <col min="2053" max="2053" width="3.875" style="298" bestFit="1" customWidth="1"/>
    <col min="2054" max="2054" width="6" style="298" customWidth="1"/>
    <col min="2055" max="2056" width="3.875" style="298" bestFit="1" customWidth="1"/>
    <col min="2057" max="2057" width="6" style="298" bestFit="1" customWidth="1"/>
    <col min="2058" max="2058" width="6" style="298" customWidth="1"/>
    <col min="2059" max="2059" width="3.875" style="298" bestFit="1" customWidth="1"/>
    <col min="2060" max="2060" width="5.875" style="298" customWidth="1"/>
    <col min="2061" max="2061" width="3.875" style="298" bestFit="1" customWidth="1"/>
    <col min="2062" max="2062" width="5.5" style="298" customWidth="1"/>
    <col min="2063" max="2063" width="3.875" style="298" bestFit="1" customWidth="1"/>
    <col min="2064" max="2301" width="9.125" style="298"/>
    <col min="2302" max="2302" width="13.125" style="298" customWidth="1"/>
    <col min="2303" max="2303" width="17" style="298" customWidth="1"/>
    <col min="2304" max="2304" width="15" style="298" bestFit="1" customWidth="1"/>
    <col min="2305" max="2305" width="6" style="298" bestFit="1" customWidth="1"/>
    <col min="2306" max="2306" width="6" style="298" customWidth="1"/>
    <col min="2307" max="2307" width="3.875" style="298" bestFit="1" customWidth="1"/>
    <col min="2308" max="2308" width="6.375" style="298" customWidth="1"/>
    <col min="2309" max="2309" width="3.875" style="298" bestFit="1" customWidth="1"/>
    <col min="2310" max="2310" width="6" style="298" customWidth="1"/>
    <col min="2311" max="2312" width="3.875" style="298" bestFit="1" customWidth="1"/>
    <col min="2313" max="2313" width="6" style="298" bestFit="1" customWidth="1"/>
    <col min="2314" max="2314" width="6" style="298" customWidth="1"/>
    <col min="2315" max="2315" width="3.875" style="298" bestFit="1" customWidth="1"/>
    <col min="2316" max="2316" width="5.875" style="298" customWidth="1"/>
    <col min="2317" max="2317" width="3.875" style="298" bestFit="1" customWidth="1"/>
    <col min="2318" max="2318" width="5.5" style="298" customWidth="1"/>
    <col min="2319" max="2319" width="3.875" style="298" bestFit="1" customWidth="1"/>
    <col min="2320" max="2557" width="9.125" style="298"/>
    <col min="2558" max="2558" width="13.125" style="298" customWidth="1"/>
    <col min="2559" max="2559" width="17" style="298" customWidth="1"/>
    <col min="2560" max="2560" width="15" style="298" bestFit="1" customWidth="1"/>
    <col min="2561" max="2561" width="6" style="298" bestFit="1" customWidth="1"/>
    <col min="2562" max="2562" width="6" style="298" customWidth="1"/>
    <col min="2563" max="2563" width="3.875" style="298" bestFit="1" customWidth="1"/>
    <col min="2564" max="2564" width="6.375" style="298" customWidth="1"/>
    <col min="2565" max="2565" width="3.875" style="298" bestFit="1" customWidth="1"/>
    <col min="2566" max="2566" width="6" style="298" customWidth="1"/>
    <col min="2567" max="2568" width="3.875" style="298" bestFit="1" customWidth="1"/>
    <col min="2569" max="2569" width="6" style="298" bestFit="1" customWidth="1"/>
    <col min="2570" max="2570" width="6" style="298" customWidth="1"/>
    <col min="2571" max="2571" width="3.875" style="298" bestFit="1" customWidth="1"/>
    <col min="2572" max="2572" width="5.875" style="298" customWidth="1"/>
    <col min="2573" max="2573" width="3.875" style="298" bestFit="1" customWidth="1"/>
    <col min="2574" max="2574" width="5.5" style="298" customWidth="1"/>
    <col min="2575" max="2575" width="3.875" style="298" bestFit="1" customWidth="1"/>
    <col min="2576" max="2813" width="9.125" style="298"/>
    <col min="2814" max="2814" width="13.125" style="298" customWidth="1"/>
    <col min="2815" max="2815" width="17" style="298" customWidth="1"/>
    <col min="2816" max="2816" width="15" style="298" bestFit="1" customWidth="1"/>
    <col min="2817" max="2817" width="6" style="298" bestFit="1" customWidth="1"/>
    <col min="2818" max="2818" width="6" style="298" customWidth="1"/>
    <col min="2819" max="2819" width="3.875" style="298" bestFit="1" customWidth="1"/>
    <col min="2820" max="2820" width="6.375" style="298" customWidth="1"/>
    <col min="2821" max="2821" width="3.875" style="298" bestFit="1" customWidth="1"/>
    <col min="2822" max="2822" width="6" style="298" customWidth="1"/>
    <col min="2823" max="2824" width="3.875" style="298" bestFit="1" customWidth="1"/>
    <col min="2825" max="2825" width="6" style="298" bestFit="1" customWidth="1"/>
    <col min="2826" max="2826" width="6" style="298" customWidth="1"/>
    <col min="2827" max="2827" width="3.875" style="298" bestFit="1" customWidth="1"/>
    <col min="2828" max="2828" width="5.875" style="298" customWidth="1"/>
    <col min="2829" max="2829" width="3.875" style="298" bestFit="1" customWidth="1"/>
    <col min="2830" max="2830" width="5.5" style="298" customWidth="1"/>
    <col min="2831" max="2831" width="3.875" style="298" bestFit="1" customWidth="1"/>
    <col min="2832" max="3069" width="9.125" style="298"/>
    <col min="3070" max="3070" width="13.125" style="298" customWidth="1"/>
    <col min="3071" max="3071" width="17" style="298" customWidth="1"/>
    <col min="3072" max="3072" width="15" style="298" bestFit="1" customWidth="1"/>
    <col min="3073" max="3073" width="6" style="298" bestFit="1" customWidth="1"/>
    <col min="3074" max="3074" width="6" style="298" customWidth="1"/>
    <col min="3075" max="3075" width="3.875" style="298" bestFit="1" customWidth="1"/>
    <col min="3076" max="3076" width="6.375" style="298" customWidth="1"/>
    <col min="3077" max="3077" width="3.875" style="298" bestFit="1" customWidth="1"/>
    <col min="3078" max="3078" width="6" style="298" customWidth="1"/>
    <col min="3079" max="3080" width="3.875" style="298" bestFit="1" customWidth="1"/>
    <col min="3081" max="3081" width="6" style="298" bestFit="1" customWidth="1"/>
    <col min="3082" max="3082" width="6" style="298" customWidth="1"/>
    <col min="3083" max="3083" width="3.875" style="298" bestFit="1" customWidth="1"/>
    <col min="3084" max="3084" width="5.875" style="298" customWidth="1"/>
    <col min="3085" max="3085" width="3.875" style="298" bestFit="1" customWidth="1"/>
    <col min="3086" max="3086" width="5.5" style="298" customWidth="1"/>
    <col min="3087" max="3087" width="3.875" style="298" bestFit="1" customWidth="1"/>
    <col min="3088" max="3325" width="9.125" style="298"/>
    <col min="3326" max="3326" width="13.125" style="298" customWidth="1"/>
    <col min="3327" max="3327" width="17" style="298" customWidth="1"/>
    <col min="3328" max="3328" width="15" style="298" bestFit="1" customWidth="1"/>
    <col min="3329" max="3329" width="6" style="298" bestFit="1" customWidth="1"/>
    <col min="3330" max="3330" width="6" style="298" customWidth="1"/>
    <col min="3331" max="3331" width="3.875" style="298" bestFit="1" customWidth="1"/>
    <col min="3332" max="3332" width="6.375" style="298" customWidth="1"/>
    <col min="3333" max="3333" width="3.875" style="298" bestFit="1" customWidth="1"/>
    <col min="3334" max="3334" width="6" style="298" customWidth="1"/>
    <col min="3335" max="3336" width="3.875" style="298" bestFit="1" customWidth="1"/>
    <col min="3337" max="3337" width="6" style="298" bestFit="1" customWidth="1"/>
    <col min="3338" max="3338" width="6" style="298" customWidth="1"/>
    <col min="3339" max="3339" width="3.875" style="298" bestFit="1" customWidth="1"/>
    <col min="3340" max="3340" width="5.875" style="298" customWidth="1"/>
    <col min="3341" max="3341" width="3.875" style="298" bestFit="1" customWidth="1"/>
    <col min="3342" max="3342" width="5.5" style="298" customWidth="1"/>
    <col min="3343" max="3343" width="3.875" style="298" bestFit="1" customWidth="1"/>
    <col min="3344" max="3581" width="9.125" style="298"/>
    <col min="3582" max="3582" width="13.125" style="298" customWidth="1"/>
    <col min="3583" max="3583" width="17" style="298" customWidth="1"/>
    <col min="3584" max="3584" width="15" style="298" bestFit="1" customWidth="1"/>
    <col min="3585" max="3585" width="6" style="298" bestFit="1" customWidth="1"/>
    <col min="3586" max="3586" width="6" style="298" customWidth="1"/>
    <col min="3587" max="3587" width="3.875" style="298" bestFit="1" customWidth="1"/>
    <col min="3588" max="3588" width="6.375" style="298" customWidth="1"/>
    <col min="3589" max="3589" width="3.875" style="298" bestFit="1" customWidth="1"/>
    <col min="3590" max="3590" width="6" style="298" customWidth="1"/>
    <col min="3591" max="3592" width="3.875" style="298" bestFit="1" customWidth="1"/>
    <col min="3593" max="3593" width="6" style="298" bestFit="1" customWidth="1"/>
    <col min="3594" max="3594" width="6" style="298" customWidth="1"/>
    <col min="3595" max="3595" width="3.875" style="298" bestFit="1" customWidth="1"/>
    <col min="3596" max="3596" width="5.875" style="298" customWidth="1"/>
    <col min="3597" max="3597" width="3.875" style="298" bestFit="1" customWidth="1"/>
    <col min="3598" max="3598" width="5.5" style="298" customWidth="1"/>
    <col min="3599" max="3599" width="3.875" style="298" bestFit="1" customWidth="1"/>
    <col min="3600" max="3837" width="9.125" style="298"/>
    <col min="3838" max="3838" width="13.125" style="298" customWidth="1"/>
    <col min="3839" max="3839" width="17" style="298" customWidth="1"/>
    <col min="3840" max="3840" width="15" style="298" bestFit="1" customWidth="1"/>
    <col min="3841" max="3841" width="6" style="298" bestFit="1" customWidth="1"/>
    <col min="3842" max="3842" width="6" style="298" customWidth="1"/>
    <col min="3843" max="3843" width="3.875" style="298" bestFit="1" customWidth="1"/>
    <col min="3844" max="3844" width="6.375" style="298" customWidth="1"/>
    <col min="3845" max="3845" width="3.875" style="298" bestFit="1" customWidth="1"/>
    <col min="3846" max="3846" width="6" style="298" customWidth="1"/>
    <col min="3847" max="3848" width="3.875" style="298" bestFit="1" customWidth="1"/>
    <col min="3849" max="3849" width="6" style="298" bestFit="1" customWidth="1"/>
    <col min="3850" max="3850" width="6" style="298" customWidth="1"/>
    <col min="3851" max="3851" width="3.875" style="298" bestFit="1" customWidth="1"/>
    <col min="3852" max="3852" width="5.875" style="298" customWidth="1"/>
    <col min="3853" max="3853" width="3.875" style="298" bestFit="1" customWidth="1"/>
    <col min="3854" max="3854" width="5.5" style="298" customWidth="1"/>
    <col min="3855" max="3855" width="3.875" style="298" bestFit="1" customWidth="1"/>
    <col min="3856" max="4093" width="9.125" style="298"/>
    <col min="4094" max="4094" width="13.125" style="298" customWidth="1"/>
    <col min="4095" max="4095" width="17" style="298" customWidth="1"/>
    <col min="4096" max="4096" width="15" style="298" bestFit="1" customWidth="1"/>
    <col min="4097" max="4097" width="6" style="298" bestFit="1" customWidth="1"/>
    <col min="4098" max="4098" width="6" style="298" customWidth="1"/>
    <col min="4099" max="4099" width="3.875" style="298" bestFit="1" customWidth="1"/>
    <col min="4100" max="4100" width="6.375" style="298" customWidth="1"/>
    <col min="4101" max="4101" width="3.875" style="298" bestFit="1" customWidth="1"/>
    <col min="4102" max="4102" width="6" style="298" customWidth="1"/>
    <col min="4103" max="4104" width="3.875" style="298" bestFit="1" customWidth="1"/>
    <col min="4105" max="4105" width="6" style="298" bestFit="1" customWidth="1"/>
    <col min="4106" max="4106" width="6" style="298" customWidth="1"/>
    <col min="4107" max="4107" width="3.875" style="298" bestFit="1" customWidth="1"/>
    <col min="4108" max="4108" width="5.875" style="298" customWidth="1"/>
    <col min="4109" max="4109" width="3.875" style="298" bestFit="1" customWidth="1"/>
    <col min="4110" max="4110" width="5.5" style="298" customWidth="1"/>
    <col min="4111" max="4111" width="3.875" style="298" bestFit="1" customWidth="1"/>
    <col min="4112" max="4349" width="9.125" style="298"/>
    <col min="4350" max="4350" width="13.125" style="298" customWidth="1"/>
    <col min="4351" max="4351" width="17" style="298" customWidth="1"/>
    <col min="4352" max="4352" width="15" style="298" bestFit="1" customWidth="1"/>
    <col min="4353" max="4353" width="6" style="298" bestFit="1" customWidth="1"/>
    <col min="4354" max="4354" width="6" style="298" customWidth="1"/>
    <col min="4355" max="4355" width="3.875" style="298" bestFit="1" customWidth="1"/>
    <col min="4356" max="4356" width="6.375" style="298" customWidth="1"/>
    <col min="4357" max="4357" width="3.875" style="298" bestFit="1" customWidth="1"/>
    <col min="4358" max="4358" width="6" style="298" customWidth="1"/>
    <col min="4359" max="4360" width="3.875" style="298" bestFit="1" customWidth="1"/>
    <col min="4361" max="4361" width="6" style="298" bestFit="1" customWidth="1"/>
    <col min="4362" max="4362" width="6" style="298" customWidth="1"/>
    <col min="4363" max="4363" width="3.875" style="298" bestFit="1" customWidth="1"/>
    <col min="4364" max="4364" width="5.875" style="298" customWidth="1"/>
    <col min="4365" max="4365" width="3.875" style="298" bestFit="1" customWidth="1"/>
    <col min="4366" max="4366" width="5.5" style="298" customWidth="1"/>
    <col min="4367" max="4367" width="3.875" style="298" bestFit="1" customWidth="1"/>
    <col min="4368" max="4605" width="9.125" style="298"/>
    <col min="4606" max="4606" width="13.125" style="298" customWidth="1"/>
    <col min="4607" max="4607" width="17" style="298" customWidth="1"/>
    <col min="4608" max="4608" width="15" style="298" bestFit="1" customWidth="1"/>
    <col min="4609" max="4609" width="6" style="298" bestFit="1" customWidth="1"/>
    <col min="4610" max="4610" width="6" style="298" customWidth="1"/>
    <col min="4611" max="4611" width="3.875" style="298" bestFit="1" customWidth="1"/>
    <col min="4612" max="4612" width="6.375" style="298" customWidth="1"/>
    <col min="4613" max="4613" width="3.875" style="298" bestFit="1" customWidth="1"/>
    <col min="4614" max="4614" width="6" style="298" customWidth="1"/>
    <col min="4615" max="4616" width="3.875" style="298" bestFit="1" customWidth="1"/>
    <col min="4617" max="4617" width="6" style="298" bestFit="1" customWidth="1"/>
    <col min="4618" max="4618" width="6" style="298" customWidth="1"/>
    <col min="4619" max="4619" width="3.875" style="298" bestFit="1" customWidth="1"/>
    <col min="4620" max="4620" width="5.875" style="298" customWidth="1"/>
    <col min="4621" max="4621" width="3.875" style="298" bestFit="1" customWidth="1"/>
    <col min="4622" max="4622" width="5.5" style="298" customWidth="1"/>
    <col min="4623" max="4623" width="3.875" style="298" bestFit="1" customWidth="1"/>
    <col min="4624" max="4861" width="9.125" style="298"/>
    <col min="4862" max="4862" width="13.125" style="298" customWidth="1"/>
    <col min="4863" max="4863" width="17" style="298" customWidth="1"/>
    <col min="4864" max="4864" width="15" style="298" bestFit="1" customWidth="1"/>
    <col min="4865" max="4865" width="6" style="298" bestFit="1" customWidth="1"/>
    <col min="4866" max="4866" width="6" style="298" customWidth="1"/>
    <col min="4867" max="4867" width="3.875" style="298" bestFit="1" customWidth="1"/>
    <col min="4868" max="4868" width="6.375" style="298" customWidth="1"/>
    <col min="4869" max="4869" width="3.875" style="298" bestFit="1" customWidth="1"/>
    <col min="4870" max="4870" width="6" style="298" customWidth="1"/>
    <col min="4871" max="4872" width="3.875" style="298" bestFit="1" customWidth="1"/>
    <col min="4873" max="4873" width="6" style="298" bestFit="1" customWidth="1"/>
    <col min="4874" max="4874" width="6" style="298" customWidth="1"/>
    <col min="4875" max="4875" width="3.875" style="298" bestFit="1" customWidth="1"/>
    <col min="4876" max="4876" width="5.875" style="298" customWidth="1"/>
    <col min="4877" max="4877" width="3.875" style="298" bestFit="1" customWidth="1"/>
    <col min="4878" max="4878" width="5.5" style="298" customWidth="1"/>
    <col min="4879" max="4879" width="3.875" style="298" bestFit="1" customWidth="1"/>
    <col min="4880" max="5117" width="9.125" style="298"/>
    <col min="5118" max="5118" width="13.125" style="298" customWidth="1"/>
    <col min="5119" max="5119" width="17" style="298" customWidth="1"/>
    <col min="5120" max="5120" width="15" style="298" bestFit="1" customWidth="1"/>
    <col min="5121" max="5121" width="6" style="298" bestFit="1" customWidth="1"/>
    <col min="5122" max="5122" width="6" style="298" customWidth="1"/>
    <col min="5123" max="5123" width="3.875" style="298" bestFit="1" customWidth="1"/>
    <col min="5124" max="5124" width="6.375" style="298" customWidth="1"/>
    <col min="5125" max="5125" width="3.875" style="298" bestFit="1" customWidth="1"/>
    <col min="5126" max="5126" width="6" style="298" customWidth="1"/>
    <col min="5127" max="5128" width="3.875" style="298" bestFit="1" customWidth="1"/>
    <col min="5129" max="5129" width="6" style="298" bestFit="1" customWidth="1"/>
    <col min="5130" max="5130" width="6" style="298" customWidth="1"/>
    <col min="5131" max="5131" width="3.875" style="298" bestFit="1" customWidth="1"/>
    <col min="5132" max="5132" width="5.875" style="298" customWidth="1"/>
    <col min="5133" max="5133" width="3.875" style="298" bestFit="1" customWidth="1"/>
    <col min="5134" max="5134" width="5.5" style="298" customWidth="1"/>
    <col min="5135" max="5135" width="3.875" style="298" bestFit="1" customWidth="1"/>
    <col min="5136" max="5373" width="9.125" style="298"/>
    <col min="5374" max="5374" width="13.125" style="298" customWidth="1"/>
    <col min="5375" max="5375" width="17" style="298" customWidth="1"/>
    <col min="5376" max="5376" width="15" style="298" bestFit="1" customWidth="1"/>
    <col min="5377" max="5377" width="6" style="298" bestFit="1" customWidth="1"/>
    <col min="5378" max="5378" width="6" style="298" customWidth="1"/>
    <col min="5379" max="5379" width="3.875" style="298" bestFit="1" customWidth="1"/>
    <col min="5380" max="5380" width="6.375" style="298" customWidth="1"/>
    <col min="5381" max="5381" width="3.875" style="298" bestFit="1" customWidth="1"/>
    <col min="5382" max="5382" width="6" style="298" customWidth="1"/>
    <col min="5383" max="5384" width="3.875" style="298" bestFit="1" customWidth="1"/>
    <col min="5385" max="5385" width="6" style="298" bestFit="1" customWidth="1"/>
    <col min="5386" max="5386" width="6" style="298" customWidth="1"/>
    <col min="5387" max="5387" width="3.875" style="298" bestFit="1" customWidth="1"/>
    <col min="5388" max="5388" width="5.875" style="298" customWidth="1"/>
    <col min="5389" max="5389" width="3.875" style="298" bestFit="1" customWidth="1"/>
    <col min="5390" max="5390" width="5.5" style="298" customWidth="1"/>
    <col min="5391" max="5391" width="3.875" style="298" bestFit="1" customWidth="1"/>
    <col min="5392" max="5629" width="9.125" style="298"/>
    <col min="5630" max="5630" width="13.125" style="298" customWidth="1"/>
    <col min="5631" max="5631" width="17" style="298" customWidth="1"/>
    <col min="5632" max="5632" width="15" style="298" bestFit="1" customWidth="1"/>
    <col min="5633" max="5633" width="6" style="298" bestFit="1" customWidth="1"/>
    <col min="5634" max="5634" width="6" style="298" customWidth="1"/>
    <col min="5635" max="5635" width="3.875" style="298" bestFit="1" customWidth="1"/>
    <col min="5636" max="5636" width="6.375" style="298" customWidth="1"/>
    <col min="5637" max="5637" width="3.875" style="298" bestFit="1" customWidth="1"/>
    <col min="5638" max="5638" width="6" style="298" customWidth="1"/>
    <col min="5639" max="5640" width="3.875" style="298" bestFit="1" customWidth="1"/>
    <col min="5641" max="5641" width="6" style="298" bestFit="1" customWidth="1"/>
    <col min="5642" max="5642" width="6" style="298" customWidth="1"/>
    <col min="5643" max="5643" width="3.875" style="298" bestFit="1" customWidth="1"/>
    <col min="5644" max="5644" width="5.875" style="298" customWidth="1"/>
    <col min="5645" max="5645" width="3.875" style="298" bestFit="1" customWidth="1"/>
    <col min="5646" max="5646" width="5.5" style="298" customWidth="1"/>
    <col min="5647" max="5647" width="3.875" style="298" bestFit="1" customWidth="1"/>
    <col min="5648" max="5885" width="9.125" style="298"/>
    <col min="5886" max="5886" width="13.125" style="298" customWidth="1"/>
    <col min="5887" max="5887" width="17" style="298" customWidth="1"/>
    <col min="5888" max="5888" width="15" style="298" bestFit="1" customWidth="1"/>
    <col min="5889" max="5889" width="6" style="298" bestFit="1" customWidth="1"/>
    <col min="5890" max="5890" width="6" style="298" customWidth="1"/>
    <col min="5891" max="5891" width="3.875" style="298" bestFit="1" customWidth="1"/>
    <col min="5892" max="5892" width="6.375" style="298" customWidth="1"/>
    <col min="5893" max="5893" width="3.875" style="298" bestFit="1" customWidth="1"/>
    <col min="5894" max="5894" width="6" style="298" customWidth="1"/>
    <col min="5895" max="5896" width="3.875" style="298" bestFit="1" customWidth="1"/>
    <col min="5897" max="5897" width="6" style="298" bestFit="1" customWidth="1"/>
    <col min="5898" max="5898" width="6" style="298" customWidth="1"/>
    <col min="5899" max="5899" width="3.875" style="298" bestFit="1" customWidth="1"/>
    <col min="5900" max="5900" width="5.875" style="298" customWidth="1"/>
    <col min="5901" max="5901" width="3.875" style="298" bestFit="1" customWidth="1"/>
    <col min="5902" max="5902" width="5.5" style="298" customWidth="1"/>
    <col min="5903" max="5903" width="3.875" style="298" bestFit="1" customWidth="1"/>
    <col min="5904" max="6141" width="9.125" style="298"/>
    <col min="6142" max="6142" width="13.125" style="298" customWidth="1"/>
    <col min="6143" max="6143" width="17" style="298" customWidth="1"/>
    <col min="6144" max="6144" width="15" style="298" bestFit="1" customWidth="1"/>
    <col min="6145" max="6145" width="6" style="298" bestFit="1" customWidth="1"/>
    <col min="6146" max="6146" width="6" style="298" customWidth="1"/>
    <col min="6147" max="6147" width="3.875" style="298" bestFit="1" customWidth="1"/>
    <col min="6148" max="6148" width="6.375" style="298" customWidth="1"/>
    <col min="6149" max="6149" width="3.875" style="298" bestFit="1" customWidth="1"/>
    <col min="6150" max="6150" width="6" style="298" customWidth="1"/>
    <col min="6151" max="6152" width="3.875" style="298" bestFit="1" customWidth="1"/>
    <col min="6153" max="6153" width="6" style="298" bestFit="1" customWidth="1"/>
    <col min="6154" max="6154" width="6" style="298" customWidth="1"/>
    <col min="6155" max="6155" width="3.875" style="298" bestFit="1" customWidth="1"/>
    <col min="6156" max="6156" width="5.875" style="298" customWidth="1"/>
    <col min="6157" max="6157" width="3.875" style="298" bestFit="1" customWidth="1"/>
    <col min="6158" max="6158" width="5.5" style="298" customWidth="1"/>
    <col min="6159" max="6159" width="3.875" style="298" bestFit="1" customWidth="1"/>
    <col min="6160" max="6397" width="9.125" style="298"/>
    <col min="6398" max="6398" width="13.125" style="298" customWidth="1"/>
    <col min="6399" max="6399" width="17" style="298" customWidth="1"/>
    <col min="6400" max="6400" width="15" style="298" bestFit="1" customWidth="1"/>
    <col min="6401" max="6401" width="6" style="298" bestFit="1" customWidth="1"/>
    <col min="6402" max="6402" width="6" style="298" customWidth="1"/>
    <col min="6403" max="6403" width="3.875" style="298" bestFit="1" customWidth="1"/>
    <col min="6404" max="6404" width="6.375" style="298" customWidth="1"/>
    <col min="6405" max="6405" width="3.875" style="298" bestFit="1" customWidth="1"/>
    <col min="6406" max="6406" width="6" style="298" customWidth="1"/>
    <col min="6407" max="6408" width="3.875" style="298" bestFit="1" customWidth="1"/>
    <col min="6409" max="6409" width="6" style="298" bestFit="1" customWidth="1"/>
    <col min="6410" max="6410" width="6" style="298" customWidth="1"/>
    <col min="6411" max="6411" width="3.875" style="298" bestFit="1" customWidth="1"/>
    <col min="6412" max="6412" width="5.875" style="298" customWidth="1"/>
    <col min="6413" max="6413" width="3.875" style="298" bestFit="1" customWidth="1"/>
    <col min="6414" max="6414" width="5.5" style="298" customWidth="1"/>
    <col min="6415" max="6415" width="3.875" style="298" bestFit="1" customWidth="1"/>
    <col min="6416" max="6653" width="9.125" style="298"/>
    <col min="6654" max="6654" width="13.125" style="298" customWidth="1"/>
    <col min="6655" max="6655" width="17" style="298" customWidth="1"/>
    <col min="6656" max="6656" width="15" style="298" bestFit="1" customWidth="1"/>
    <col min="6657" max="6657" width="6" style="298" bestFit="1" customWidth="1"/>
    <col min="6658" max="6658" width="6" style="298" customWidth="1"/>
    <col min="6659" max="6659" width="3.875" style="298" bestFit="1" customWidth="1"/>
    <col min="6660" max="6660" width="6.375" style="298" customWidth="1"/>
    <col min="6661" max="6661" width="3.875" style="298" bestFit="1" customWidth="1"/>
    <col min="6662" max="6662" width="6" style="298" customWidth="1"/>
    <col min="6663" max="6664" width="3.875" style="298" bestFit="1" customWidth="1"/>
    <col min="6665" max="6665" width="6" style="298" bestFit="1" customWidth="1"/>
    <col min="6666" max="6666" width="6" style="298" customWidth="1"/>
    <col min="6667" max="6667" width="3.875" style="298" bestFit="1" customWidth="1"/>
    <col min="6668" max="6668" width="5.875" style="298" customWidth="1"/>
    <col min="6669" max="6669" width="3.875" style="298" bestFit="1" customWidth="1"/>
    <col min="6670" max="6670" width="5.5" style="298" customWidth="1"/>
    <col min="6671" max="6671" width="3.875" style="298" bestFit="1" customWidth="1"/>
    <col min="6672" max="6909" width="9.125" style="298"/>
    <col min="6910" max="6910" width="13.125" style="298" customWidth="1"/>
    <col min="6911" max="6911" width="17" style="298" customWidth="1"/>
    <col min="6912" max="6912" width="15" style="298" bestFit="1" customWidth="1"/>
    <col min="6913" max="6913" width="6" style="298" bestFit="1" customWidth="1"/>
    <col min="6914" max="6914" width="6" style="298" customWidth="1"/>
    <col min="6915" max="6915" width="3.875" style="298" bestFit="1" customWidth="1"/>
    <col min="6916" max="6916" width="6.375" style="298" customWidth="1"/>
    <col min="6917" max="6917" width="3.875" style="298" bestFit="1" customWidth="1"/>
    <col min="6918" max="6918" width="6" style="298" customWidth="1"/>
    <col min="6919" max="6920" width="3.875" style="298" bestFit="1" customWidth="1"/>
    <col min="6921" max="6921" width="6" style="298" bestFit="1" customWidth="1"/>
    <col min="6922" max="6922" width="6" style="298" customWidth="1"/>
    <col min="6923" max="6923" width="3.875" style="298" bestFit="1" customWidth="1"/>
    <col min="6924" max="6924" width="5.875" style="298" customWidth="1"/>
    <col min="6925" max="6925" width="3.875" style="298" bestFit="1" customWidth="1"/>
    <col min="6926" max="6926" width="5.5" style="298" customWidth="1"/>
    <col min="6927" max="6927" width="3.875" style="298" bestFit="1" customWidth="1"/>
    <col min="6928" max="7165" width="9.125" style="298"/>
    <col min="7166" max="7166" width="13.125" style="298" customWidth="1"/>
    <col min="7167" max="7167" width="17" style="298" customWidth="1"/>
    <col min="7168" max="7168" width="15" style="298" bestFit="1" customWidth="1"/>
    <col min="7169" max="7169" width="6" style="298" bestFit="1" customWidth="1"/>
    <col min="7170" max="7170" width="6" style="298" customWidth="1"/>
    <col min="7171" max="7171" width="3.875" style="298" bestFit="1" customWidth="1"/>
    <col min="7172" max="7172" width="6.375" style="298" customWidth="1"/>
    <col min="7173" max="7173" width="3.875" style="298" bestFit="1" customWidth="1"/>
    <col min="7174" max="7174" width="6" style="298" customWidth="1"/>
    <col min="7175" max="7176" width="3.875" style="298" bestFit="1" customWidth="1"/>
    <col min="7177" max="7177" width="6" style="298" bestFit="1" customWidth="1"/>
    <col min="7178" max="7178" width="6" style="298" customWidth="1"/>
    <col min="7179" max="7179" width="3.875" style="298" bestFit="1" customWidth="1"/>
    <col min="7180" max="7180" width="5.875" style="298" customWidth="1"/>
    <col min="7181" max="7181" width="3.875" style="298" bestFit="1" customWidth="1"/>
    <col min="7182" max="7182" width="5.5" style="298" customWidth="1"/>
    <col min="7183" max="7183" width="3.875" style="298" bestFit="1" customWidth="1"/>
    <col min="7184" max="7421" width="9.125" style="298"/>
    <col min="7422" max="7422" width="13.125" style="298" customWidth="1"/>
    <col min="7423" max="7423" width="17" style="298" customWidth="1"/>
    <col min="7424" max="7424" width="15" style="298" bestFit="1" customWidth="1"/>
    <col min="7425" max="7425" width="6" style="298" bestFit="1" customWidth="1"/>
    <col min="7426" max="7426" width="6" style="298" customWidth="1"/>
    <col min="7427" max="7427" width="3.875" style="298" bestFit="1" customWidth="1"/>
    <col min="7428" max="7428" width="6.375" style="298" customWidth="1"/>
    <col min="7429" max="7429" width="3.875" style="298" bestFit="1" customWidth="1"/>
    <col min="7430" max="7430" width="6" style="298" customWidth="1"/>
    <col min="7431" max="7432" width="3.875" style="298" bestFit="1" customWidth="1"/>
    <col min="7433" max="7433" width="6" style="298" bestFit="1" customWidth="1"/>
    <col min="7434" max="7434" width="6" style="298" customWidth="1"/>
    <col min="7435" max="7435" width="3.875" style="298" bestFit="1" customWidth="1"/>
    <col min="7436" max="7436" width="5.875" style="298" customWidth="1"/>
    <col min="7437" max="7437" width="3.875" style="298" bestFit="1" customWidth="1"/>
    <col min="7438" max="7438" width="5.5" style="298" customWidth="1"/>
    <col min="7439" max="7439" width="3.875" style="298" bestFit="1" customWidth="1"/>
    <col min="7440" max="7677" width="9.125" style="298"/>
    <col min="7678" max="7678" width="13.125" style="298" customWidth="1"/>
    <col min="7679" max="7679" width="17" style="298" customWidth="1"/>
    <col min="7680" max="7680" width="15" style="298" bestFit="1" customWidth="1"/>
    <col min="7681" max="7681" width="6" style="298" bestFit="1" customWidth="1"/>
    <col min="7682" max="7682" width="6" style="298" customWidth="1"/>
    <col min="7683" max="7683" width="3.875" style="298" bestFit="1" customWidth="1"/>
    <col min="7684" max="7684" width="6.375" style="298" customWidth="1"/>
    <col min="7685" max="7685" width="3.875" style="298" bestFit="1" customWidth="1"/>
    <col min="7686" max="7686" width="6" style="298" customWidth="1"/>
    <col min="7687" max="7688" width="3.875" style="298" bestFit="1" customWidth="1"/>
    <col min="7689" max="7689" width="6" style="298" bestFit="1" customWidth="1"/>
    <col min="7690" max="7690" width="6" style="298" customWidth="1"/>
    <col min="7691" max="7691" width="3.875" style="298" bestFit="1" customWidth="1"/>
    <col min="7692" max="7692" width="5.875" style="298" customWidth="1"/>
    <col min="7693" max="7693" width="3.875" style="298" bestFit="1" customWidth="1"/>
    <col min="7694" max="7694" width="5.5" style="298" customWidth="1"/>
    <col min="7695" max="7695" width="3.875" style="298" bestFit="1" customWidth="1"/>
    <col min="7696" max="7933" width="9.125" style="298"/>
    <col min="7934" max="7934" width="13.125" style="298" customWidth="1"/>
    <col min="7935" max="7935" width="17" style="298" customWidth="1"/>
    <col min="7936" max="7936" width="15" style="298" bestFit="1" customWidth="1"/>
    <col min="7937" max="7937" width="6" style="298" bestFit="1" customWidth="1"/>
    <col min="7938" max="7938" width="6" style="298" customWidth="1"/>
    <col min="7939" max="7939" width="3.875" style="298" bestFit="1" customWidth="1"/>
    <col min="7940" max="7940" width="6.375" style="298" customWidth="1"/>
    <col min="7941" max="7941" width="3.875" style="298" bestFit="1" customWidth="1"/>
    <col min="7942" max="7942" width="6" style="298" customWidth="1"/>
    <col min="7943" max="7944" width="3.875" style="298" bestFit="1" customWidth="1"/>
    <col min="7945" max="7945" width="6" style="298" bestFit="1" customWidth="1"/>
    <col min="7946" max="7946" width="6" style="298" customWidth="1"/>
    <col min="7947" max="7947" width="3.875" style="298" bestFit="1" customWidth="1"/>
    <col min="7948" max="7948" width="5.875" style="298" customWidth="1"/>
    <col min="7949" max="7949" width="3.875" style="298" bestFit="1" customWidth="1"/>
    <col min="7950" max="7950" width="5.5" style="298" customWidth="1"/>
    <col min="7951" max="7951" width="3.875" style="298" bestFit="1" customWidth="1"/>
    <col min="7952" max="8189" width="9.125" style="298"/>
    <col min="8190" max="8190" width="13.125" style="298" customWidth="1"/>
    <col min="8191" max="8191" width="17" style="298" customWidth="1"/>
    <col min="8192" max="8192" width="15" style="298" bestFit="1" customWidth="1"/>
    <col min="8193" max="8193" width="6" style="298" bestFit="1" customWidth="1"/>
    <col min="8194" max="8194" width="6" style="298" customWidth="1"/>
    <col min="8195" max="8195" width="3.875" style="298" bestFit="1" customWidth="1"/>
    <col min="8196" max="8196" width="6.375" style="298" customWidth="1"/>
    <col min="8197" max="8197" width="3.875" style="298" bestFit="1" customWidth="1"/>
    <col min="8198" max="8198" width="6" style="298" customWidth="1"/>
    <col min="8199" max="8200" width="3.875" style="298" bestFit="1" customWidth="1"/>
    <col min="8201" max="8201" width="6" style="298" bestFit="1" customWidth="1"/>
    <col min="8202" max="8202" width="6" style="298" customWidth="1"/>
    <col min="8203" max="8203" width="3.875" style="298" bestFit="1" customWidth="1"/>
    <col min="8204" max="8204" width="5.875" style="298" customWidth="1"/>
    <col min="8205" max="8205" width="3.875" style="298" bestFit="1" customWidth="1"/>
    <col min="8206" max="8206" width="5.5" style="298" customWidth="1"/>
    <col min="8207" max="8207" width="3.875" style="298" bestFit="1" customWidth="1"/>
    <col min="8208" max="8445" width="9.125" style="298"/>
    <col min="8446" max="8446" width="13.125" style="298" customWidth="1"/>
    <col min="8447" max="8447" width="17" style="298" customWidth="1"/>
    <col min="8448" max="8448" width="15" style="298" bestFit="1" customWidth="1"/>
    <col min="8449" max="8449" width="6" style="298" bestFit="1" customWidth="1"/>
    <col min="8450" max="8450" width="6" style="298" customWidth="1"/>
    <col min="8451" max="8451" width="3.875" style="298" bestFit="1" customWidth="1"/>
    <col min="8452" max="8452" width="6.375" style="298" customWidth="1"/>
    <col min="8453" max="8453" width="3.875" style="298" bestFit="1" customWidth="1"/>
    <col min="8454" max="8454" width="6" style="298" customWidth="1"/>
    <col min="8455" max="8456" width="3.875" style="298" bestFit="1" customWidth="1"/>
    <col min="8457" max="8457" width="6" style="298" bestFit="1" customWidth="1"/>
    <col min="8458" max="8458" width="6" style="298" customWidth="1"/>
    <col min="8459" max="8459" width="3.875" style="298" bestFit="1" customWidth="1"/>
    <col min="8460" max="8460" width="5.875" style="298" customWidth="1"/>
    <col min="8461" max="8461" width="3.875" style="298" bestFit="1" customWidth="1"/>
    <col min="8462" max="8462" width="5.5" style="298" customWidth="1"/>
    <col min="8463" max="8463" width="3.875" style="298" bestFit="1" customWidth="1"/>
    <col min="8464" max="8701" width="9.125" style="298"/>
    <col min="8702" max="8702" width="13.125" style="298" customWidth="1"/>
    <col min="8703" max="8703" width="17" style="298" customWidth="1"/>
    <col min="8704" max="8704" width="15" style="298" bestFit="1" customWidth="1"/>
    <col min="8705" max="8705" width="6" style="298" bestFit="1" customWidth="1"/>
    <col min="8706" max="8706" width="6" style="298" customWidth="1"/>
    <col min="8707" max="8707" width="3.875" style="298" bestFit="1" customWidth="1"/>
    <col min="8708" max="8708" width="6.375" style="298" customWidth="1"/>
    <col min="8709" max="8709" width="3.875" style="298" bestFit="1" customWidth="1"/>
    <col min="8710" max="8710" width="6" style="298" customWidth="1"/>
    <col min="8711" max="8712" width="3.875" style="298" bestFit="1" customWidth="1"/>
    <col min="8713" max="8713" width="6" style="298" bestFit="1" customWidth="1"/>
    <col min="8714" max="8714" width="6" style="298" customWidth="1"/>
    <col min="8715" max="8715" width="3.875" style="298" bestFit="1" customWidth="1"/>
    <col min="8716" max="8716" width="5.875" style="298" customWidth="1"/>
    <col min="8717" max="8717" width="3.875" style="298" bestFit="1" customWidth="1"/>
    <col min="8718" max="8718" width="5.5" style="298" customWidth="1"/>
    <col min="8719" max="8719" width="3.875" style="298" bestFit="1" customWidth="1"/>
    <col min="8720" max="8957" width="9.125" style="298"/>
    <col min="8958" max="8958" width="13.125" style="298" customWidth="1"/>
    <col min="8959" max="8959" width="17" style="298" customWidth="1"/>
    <col min="8960" max="8960" width="15" style="298" bestFit="1" customWidth="1"/>
    <col min="8961" max="8961" width="6" style="298" bestFit="1" customWidth="1"/>
    <col min="8962" max="8962" width="6" style="298" customWidth="1"/>
    <col min="8963" max="8963" width="3.875" style="298" bestFit="1" customWidth="1"/>
    <col min="8964" max="8964" width="6.375" style="298" customWidth="1"/>
    <col min="8965" max="8965" width="3.875" style="298" bestFit="1" customWidth="1"/>
    <col min="8966" max="8966" width="6" style="298" customWidth="1"/>
    <col min="8967" max="8968" width="3.875" style="298" bestFit="1" customWidth="1"/>
    <col min="8969" max="8969" width="6" style="298" bestFit="1" customWidth="1"/>
    <col min="8970" max="8970" width="6" style="298" customWidth="1"/>
    <col min="8971" max="8971" width="3.875" style="298" bestFit="1" customWidth="1"/>
    <col min="8972" max="8972" width="5.875" style="298" customWidth="1"/>
    <col min="8973" max="8973" width="3.875" style="298" bestFit="1" customWidth="1"/>
    <col min="8974" max="8974" width="5.5" style="298" customWidth="1"/>
    <col min="8975" max="8975" width="3.875" style="298" bestFit="1" customWidth="1"/>
    <col min="8976" max="9213" width="9.125" style="298"/>
    <col min="9214" max="9214" width="13.125" style="298" customWidth="1"/>
    <col min="9215" max="9215" width="17" style="298" customWidth="1"/>
    <col min="9216" max="9216" width="15" style="298" bestFit="1" customWidth="1"/>
    <col min="9217" max="9217" width="6" style="298" bestFit="1" customWidth="1"/>
    <col min="9218" max="9218" width="6" style="298" customWidth="1"/>
    <col min="9219" max="9219" width="3.875" style="298" bestFit="1" customWidth="1"/>
    <col min="9220" max="9220" width="6.375" style="298" customWidth="1"/>
    <col min="9221" max="9221" width="3.875" style="298" bestFit="1" customWidth="1"/>
    <col min="9222" max="9222" width="6" style="298" customWidth="1"/>
    <col min="9223" max="9224" width="3.875" style="298" bestFit="1" customWidth="1"/>
    <col min="9225" max="9225" width="6" style="298" bestFit="1" customWidth="1"/>
    <col min="9226" max="9226" width="6" style="298" customWidth="1"/>
    <col min="9227" max="9227" width="3.875" style="298" bestFit="1" customWidth="1"/>
    <col min="9228" max="9228" width="5.875" style="298" customWidth="1"/>
    <col min="9229" max="9229" width="3.875" style="298" bestFit="1" customWidth="1"/>
    <col min="9230" max="9230" width="5.5" style="298" customWidth="1"/>
    <col min="9231" max="9231" width="3.875" style="298" bestFit="1" customWidth="1"/>
    <col min="9232" max="9469" width="9.125" style="298"/>
    <col min="9470" max="9470" width="13.125" style="298" customWidth="1"/>
    <col min="9471" max="9471" width="17" style="298" customWidth="1"/>
    <col min="9472" max="9472" width="15" style="298" bestFit="1" customWidth="1"/>
    <col min="9473" max="9473" width="6" style="298" bestFit="1" customWidth="1"/>
    <col min="9474" max="9474" width="6" style="298" customWidth="1"/>
    <col min="9475" max="9475" width="3.875" style="298" bestFit="1" customWidth="1"/>
    <col min="9476" max="9476" width="6.375" style="298" customWidth="1"/>
    <col min="9477" max="9477" width="3.875" style="298" bestFit="1" customWidth="1"/>
    <col min="9478" max="9478" width="6" style="298" customWidth="1"/>
    <col min="9479" max="9480" width="3.875" style="298" bestFit="1" customWidth="1"/>
    <col min="9481" max="9481" width="6" style="298" bestFit="1" customWidth="1"/>
    <col min="9482" max="9482" width="6" style="298" customWidth="1"/>
    <col min="9483" max="9483" width="3.875" style="298" bestFit="1" customWidth="1"/>
    <col min="9484" max="9484" width="5.875" style="298" customWidth="1"/>
    <col min="9485" max="9485" width="3.875" style="298" bestFit="1" customWidth="1"/>
    <col min="9486" max="9486" width="5.5" style="298" customWidth="1"/>
    <col min="9487" max="9487" width="3.875" style="298" bestFit="1" customWidth="1"/>
    <col min="9488" max="9725" width="9.125" style="298"/>
    <col min="9726" max="9726" width="13.125" style="298" customWidth="1"/>
    <col min="9727" max="9727" width="17" style="298" customWidth="1"/>
    <col min="9728" max="9728" width="15" style="298" bestFit="1" customWidth="1"/>
    <col min="9729" max="9729" width="6" style="298" bestFit="1" customWidth="1"/>
    <col min="9730" max="9730" width="6" style="298" customWidth="1"/>
    <col min="9731" max="9731" width="3.875" style="298" bestFit="1" customWidth="1"/>
    <col min="9732" max="9732" width="6.375" style="298" customWidth="1"/>
    <col min="9733" max="9733" width="3.875" style="298" bestFit="1" customWidth="1"/>
    <col min="9734" max="9734" width="6" style="298" customWidth="1"/>
    <col min="9735" max="9736" width="3.875" style="298" bestFit="1" customWidth="1"/>
    <col min="9737" max="9737" width="6" style="298" bestFit="1" customWidth="1"/>
    <col min="9738" max="9738" width="6" style="298" customWidth="1"/>
    <col min="9739" max="9739" width="3.875" style="298" bestFit="1" customWidth="1"/>
    <col min="9740" max="9740" width="5.875" style="298" customWidth="1"/>
    <col min="9741" max="9741" width="3.875" style="298" bestFit="1" customWidth="1"/>
    <col min="9742" max="9742" width="5.5" style="298" customWidth="1"/>
    <col min="9743" max="9743" width="3.875" style="298" bestFit="1" customWidth="1"/>
    <col min="9744" max="9981" width="9.125" style="298"/>
    <col min="9982" max="9982" width="13.125" style="298" customWidth="1"/>
    <col min="9983" max="9983" width="17" style="298" customWidth="1"/>
    <col min="9984" max="9984" width="15" style="298" bestFit="1" customWidth="1"/>
    <col min="9985" max="9985" width="6" style="298" bestFit="1" customWidth="1"/>
    <col min="9986" max="9986" width="6" style="298" customWidth="1"/>
    <col min="9987" max="9987" width="3.875" style="298" bestFit="1" customWidth="1"/>
    <col min="9988" max="9988" width="6.375" style="298" customWidth="1"/>
    <col min="9989" max="9989" width="3.875" style="298" bestFit="1" customWidth="1"/>
    <col min="9990" max="9990" width="6" style="298" customWidth="1"/>
    <col min="9991" max="9992" width="3.875" style="298" bestFit="1" customWidth="1"/>
    <col min="9993" max="9993" width="6" style="298" bestFit="1" customWidth="1"/>
    <col min="9994" max="9994" width="6" style="298" customWidth="1"/>
    <col min="9995" max="9995" width="3.875" style="298" bestFit="1" customWidth="1"/>
    <col min="9996" max="9996" width="5.875" style="298" customWidth="1"/>
    <col min="9997" max="9997" width="3.875" style="298" bestFit="1" customWidth="1"/>
    <col min="9998" max="9998" width="5.5" style="298" customWidth="1"/>
    <col min="9999" max="9999" width="3.875" style="298" bestFit="1" customWidth="1"/>
    <col min="10000" max="10237" width="9.125" style="298"/>
    <col min="10238" max="10238" width="13.125" style="298" customWidth="1"/>
    <col min="10239" max="10239" width="17" style="298" customWidth="1"/>
    <col min="10240" max="10240" width="15" style="298" bestFit="1" customWidth="1"/>
    <col min="10241" max="10241" width="6" style="298" bestFit="1" customWidth="1"/>
    <col min="10242" max="10242" width="6" style="298" customWidth="1"/>
    <col min="10243" max="10243" width="3.875" style="298" bestFit="1" customWidth="1"/>
    <col min="10244" max="10244" width="6.375" style="298" customWidth="1"/>
    <col min="10245" max="10245" width="3.875" style="298" bestFit="1" customWidth="1"/>
    <col min="10246" max="10246" width="6" style="298" customWidth="1"/>
    <col min="10247" max="10248" width="3.875" style="298" bestFit="1" customWidth="1"/>
    <col min="10249" max="10249" width="6" style="298" bestFit="1" customWidth="1"/>
    <col min="10250" max="10250" width="6" style="298" customWidth="1"/>
    <col min="10251" max="10251" width="3.875" style="298" bestFit="1" customWidth="1"/>
    <col min="10252" max="10252" width="5.875" style="298" customWidth="1"/>
    <col min="10253" max="10253" width="3.875" style="298" bestFit="1" customWidth="1"/>
    <col min="10254" max="10254" width="5.5" style="298" customWidth="1"/>
    <col min="10255" max="10255" width="3.875" style="298" bestFit="1" customWidth="1"/>
    <col min="10256" max="10493" width="9.125" style="298"/>
    <col min="10494" max="10494" width="13.125" style="298" customWidth="1"/>
    <col min="10495" max="10495" width="17" style="298" customWidth="1"/>
    <col min="10496" max="10496" width="15" style="298" bestFit="1" customWidth="1"/>
    <col min="10497" max="10497" width="6" style="298" bestFit="1" customWidth="1"/>
    <col min="10498" max="10498" width="6" style="298" customWidth="1"/>
    <col min="10499" max="10499" width="3.875" style="298" bestFit="1" customWidth="1"/>
    <col min="10500" max="10500" width="6.375" style="298" customWidth="1"/>
    <col min="10501" max="10501" width="3.875" style="298" bestFit="1" customWidth="1"/>
    <col min="10502" max="10502" width="6" style="298" customWidth="1"/>
    <col min="10503" max="10504" width="3.875" style="298" bestFit="1" customWidth="1"/>
    <col min="10505" max="10505" width="6" style="298" bestFit="1" customWidth="1"/>
    <col min="10506" max="10506" width="6" style="298" customWidth="1"/>
    <col min="10507" max="10507" width="3.875" style="298" bestFit="1" customWidth="1"/>
    <col min="10508" max="10508" width="5.875" style="298" customWidth="1"/>
    <col min="10509" max="10509" width="3.875" style="298" bestFit="1" customWidth="1"/>
    <col min="10510" max="10510" width="5.5" style="298" customWidth="1"/>
    <col min="10511" max="10511" width="3.875" style="298" bestFit="1" customWidth="1"/>
    <col min="10512" max="10749" width="9.125" style="298"/>
    <col min="10750" max="10750" width="13.125" style="298" customWidth="1"/>
    <col min="10751" max="10751" width="17" style="298" customWidth="1"/>
    <col min="10752" max="10752" width="15" style="298" bestFit="1" customWidth="1"/>
    <col min="10753" max="10753" width="6" style="298" bestFit="1" customWidth="1"/>
    <col min="10754" max="10754" width="6" style="298" customWidth="1"/>
    <col min="10755" max="10755" width="3.875" style="298" bestFit="1" customWidth="1"/>
    <col min="10756" max="10756" width="6.375" style="298" customWidth="1"/>
    <col min="10757" max="10757" width="3.875" style="298" bestFit="1" customWidth="1"/>
    <col min="10758" max="10758" width="6" style="298" customWidth="1"/>
    <col min="10759" max="10760" width="3.875" style="298" bestFit="1" customWidth="1"/>
    <col min="10761" max="10761" width="6" style="298" bestFit="1" customWidth="1"/>
    <col min="10762" max="10762" width="6" style="298" customWidth="1"/>
    <col min="10763" max="10763" width="3.875" style="298" bestFit="1" customWidth="1"/>
    <col min="10764" max="10764" width="5.875" style="298" customWidth="1"/>
    <col min="10765" max="10765" width="3.875" style="298" bestFit="1" customWidth="1"/>
    <col min="10766" max="10766" width="5.5" style="298" customWidth="1"/>
    <col min="10767" max="10767" width="3.875" style="298" bestFit="1" customWidth="1"/>
    <col min="10768" max="11005" width="9.125" style="298"/>
    <col min="11006" max="11006" width="13.125" style="298" customWidth="1"/>
    <col min="11007" max="11007" width="17" style="298" customWidth="1"/>
    <col min="11008" max="11008" width="15" style="298" bestFit="1" customWidth="1"/>
    <col min="11009" max="11009" width="6" style="298" bestFit="1" customWidth="1"/>
    <col min="11010" max="11010" width="6" style="298" customWidth="1"/>
    <col min="11011" max="11011" width="3.875" style="298" bestFit="1" customWidth="1"/>
    <col min="11012" max="11012" width="6.375" style="298" customWidth="1"/>
    <col min="11013" max="11013" width="3.875" style="298" bestFit="1" customWidth="1"/>
    <col min="11014" max="11014" width="6" style="298" customWidth="1"/>
    <col min="11015" max="11016" width="3.875" style="298" bestFit="1" customWidth="1"/>
    <col min="11017" max="11017" width="6" style="298" bestFit="1" customWidth="1"/>
    <col min="11018" max="11018" width="6" style="298" customWidth="1"/>
    <col min="11019" max="11019" width="3.875" style="298" bestFit="1" customWidth="1"/>
    <col min="11020" max="11020" width="5.875" style="298" customWidth="1"/>
    <col min="11021" max="11021" width="3.875" style="298" bestFit="1" customWidth="1"/>
    <col min="11022" max="11022" width="5.5" style="298" customWidth="1"/>
    <col min="11023" max="11023" width="3.875" style="298" bestFit="1" customWidth="1"/>
    <col min="11024" max="11261" width="9.125" style="298"/>
    <col min="11262" max="11262" width="13.125" style="298" customWidth="1"/>
    <col min="11263" max="11263" width="17" style="298" customWidth="1"/>
    <col min="11264" max="11264" width="15" style="298" bestFit="1" customWidth="1"/>
    <col min="11265" max="11265" width="6" style="298" bestFit="1" customWidth="1"/>
    <col min="11266" max="11266" width="6" style="298" customWidth="1"/>
    <col min="11267" max="11267" width="3.875" style="298" bestFit="1" customWidth="1"/>
    <col min="11268" max="11268" width="6.375" style="298" customWidth="1"/>
    <col min="11269" max="11269" width="3.875" style="298" bestFit="1" customWidth="1"/>
    <col min="11270" max="11270" width="6" style="298" customWidth="1"/>
    <col min="11271" max="11272" width="3.875" style="298" bestFit="1" customWidth="1"/>
    <col min="11273" max="11273" width="6" style="298" bestFit="1" customWidth="1"/>
    <col min="11274" max="11274" width="6" style="298" customWidth="1"/>
    <col min="11275" max="11275" width="3.875" style="298" bestFit="1" customWidth="1"/>
    <col min="11276" max="11276" width="5.875" style="298" customWidth="1"/>
    <col min="11277" max="11277" width="3.875" style="298" bestFit="1" customWidth="1"/>
    <col min="11278" max="11278" width="5.5" style="298" customWidth="1"/>
    <col min="11279" max="11279" width="3.875" style="298" bestFit="1" customWidth="1"/>
    <col min="11280" max="11517" width="9.125" style="298"/>
    <col min="11518" max="11518" width="13.125" style="298" customWidth="1"/>
    <col min="11519" max="11519" width="17" style="298" customWidth="1"/>
    <col min="11520" max="11520" width="15" style="298" bestFit="1" customWidth="1"/>
    <col min="11521" max="11521" width="6" style="298" bestFit="1" customWidth="1"/>
    <col min="11522" max="11522" width="6" style="298" customWidth="1"/>
    <col min="11523" max="11523" width="3.875" style="298" bestFit="1" customWidth="1"/>
    <col min="11524" max="11524" width="6.375" style="298" customWidth="1"/>
    <col min="11525" max="11525" width="3.875" style="298" bestFit="1" customWidth="1"/>
    <col min="11526" max="11526" width="6" style="298" customWidth="1"/>
    <col min="11527" max="11528" width="3.875" style="298" bestFit="1" customWidth="1"/>
    <col min="11529" max="11529" width="6" style="298" bestFit="1" customWidth="1"/>
    <col min="11530" max="11530" width="6" style="298" customWidth="1"/>
    <col min="11531" max="11531" width="3.875" style="298" bestFit="1" customWidth="1"/>
    <col min="11532" max="11532" width="5.875" style="298" customWidth="1"/>
    <col min="11533" max="11533" width="3.875" style="298" bestFit="1" customWidth="1"/>
    <col min="11534" max="11534" width="5.5" style="298" customWidth="1"/>
    <col min="11535" max="11535" width="3.875" style="298" bestFit="1" customWidth="1"/>
    <col min="11536" max="11773" width="9.125" style="298"/>
    <col min="11774" max="11774" width="13.125" style="298" customWidth="1"/>
    <col min="11775" max="11775" width="17" style="298" customWidth="1"/>
    <col min="11776" max="11776" width="15" style="298" bestFit="1" customWidth="1"/>
    <col min="11777" max="11777" width="6" style="298" bestFit="1" customWidth="1"/>
    <col min="11778" max="11778" width="6" style="298" customWidth="1"/>
    <col min="11779" max="11779" width="3.875" style="298" bestFit="1" customWidth="1"/>
    <col min="11780" max="11780" width="6.375" style="298" customWidth="1"/>
    <col min="11781" max="11781" width="3.875" style="298" bestFit="1" customWidth="1"/>
    <col min="11782" max="11782" width="6" style="298" customWidth="1"/>
    <col min="11783" max="11784" width="3.875" style="298" bestFit="1" customWidth="1"/>
    <col min="11785" max="11785" width="6" style="298" bestFit="1" customWidth="1"/>
    <col min="11786" max="11786" width="6" style="298" customWidth="1"/>
    <col min="11787" max="11787" width="3.875" style="298" bestFit="1" customWidth="1"/>
    <col min="11788" max="11788" width="5.875" style="298" customWidth="1"/>
    <col min="11789" max="11789" width="3.875" style="298" bestFit="1" customWidth="1"/>
    <col min="11790" max="11790" width="5.5" style="298" customWidth="1"/>
    <col min="11791" max="11791" width="3.875" style="298" bestFit="1" customWidth="1"/>
    <col min="11792" max="12029" width="9.125" style="298"/>
    <col min="12030" max="12030" width="13.125" style="298" customWidth="1"/>
    <col min="12031" max="12031" width="17" style="298" customWidth="1"/>
    <col min="12032" max="12032" width="15" style="298" bestFit="1" customWidth="1"/>
    <col min="12033" max="12033" width="6" style="298" bestFit="1" customWidth="1"/>
    <col min="12034" max="12034" width="6" style="298" customWidth="1"/>
    <col min="12035" max="12035" width="3.875" style="298" bestFit="1" customWidth="1"/>
    <col min="12036" max="12036" width="6.375" style="298" customWidth="1"/>
    <col min="12037" max="12037" width="3.875" style="298" bestFit="1" customWidth="1"/>
    <col min="12038" max="12038" width="6" style="298" customWidth="1"/>
    <col min="12039" max="12040" width="3.875" style="298" bestFit="1" customWidth="1"/>
    <col min="12041" max="12041" width="6" style="298" bestFit="1" customWidth="1"/>
    <col min="12042" max="12042" width="6" style="298" customWidth="1"/>
    <col min="12043" max="12043" width="3.875" style="298" bestFit="1" customWidth="1"/>
    <col min="12044" max="12044" width="5.875" style="298" customWidth="1"/>
    <col min="12045" max="12045" width="3.875" style="298" bestFit="1" customWidth="1"/>
    <col min="12046" max="12046" width="5.5" style="298" customWidth="1"/>
    <col min="12047" max="12047" width="3.875" style="298" bestFit="1" customWidth="1"/>
    <col min="12048" max="12285" width="9.125" style="298"/>
    <col min="12286" max="12286" width="13.125" style="298" customWidth="1"/>
    <col min="12287" max="12287" width="17" style="298" customWidth="1"/>
    <col min="12288" max="12288" width="15" style="298" bestFit="1" customWidth="1"/>
    <col min="12289" max="12289" width="6" style="298" bestFit="1" customWidth="1"/>
    <col min="12290" max="12290" width="6" style="298" customWidth="1"/>
    <col min="12291" max="12291" width="3.875" style="298" bestFit="1" customWidth="1"/>
    <col min="12292" max="12292" width="6.375" style="298" customWidth="1"/>
    <col min="12293" max="12293" width="3.875" style="298" bestFit="1" customWidth="1"/>
    <col min="12294" max="12294" width="6" style="298" customWidth="1"/>
    <col min="12295" max="12296" width="3.875" style="298" bestFit="1" customWidth="1"/>
    <col min="12297" max="12297" width="6" style="298" bestFit="1" customWidth="1"/>
    <col min="12298" max="12298" width="6" style="298" customWidth="1"/>
    <col min="12299" max="12299" width="3.875" style="298" bestFit="1" customWidth="1"/>
    <col min="12300" max="12300" width="5.875" style="298" customWidth="1"/>
    <col min="12301" max="12301" width="3.875" style="298" bestFit="1" customWidth="1"/>
    <col min="12302" max="12302" width="5.5" style="298" customWidth="1"/>
    <col min="12303" max="12303" width="3.875" style="298" bestFit="1" customWidth="1"/>
    <col min="12304" max="12541" width="9.125" style="298"/>
    <col min="12542" max="12542" width="13.125" style="298" customWidth="1"/>
    <col min="12543" max="12543" width="17" style="298" customWidth="1"/>
    <col min="12544" max="12544" width="15" style="298" bestFit="1" customWidth="1"/>
    <col min="12545" max="12545" width="6" style="298" bestFit="1" customWidth="1"/>
    <col min="12546" max="12546" width="6" style="298" customWidth="1"/>
    <col min="12547" max="12547" width="3.875" style="298" bestFit="1" customWidth="1"/>
    <col min="12548" max="12548" width="6.375" style="298" customWidth="1"/>
    <col min="12549" max="12549" width="3.875" style="298" bestFit="1" customWidth="1"/>
    <col min="12550" max="12550" width="6" style="298" customWidth="1"/>
    <col min="12551" max="12552" width="3.875" style="298" bestFit="1" customWidth="1"/>
    <col min="12553" max="12553" width="6" style="298" bestFit="1" customWidth="1"/>
    <col min="12554" max="12554" width="6" style="298" customWidth="1"/>
    <col min="12555" max="12555" width="3.875" style="298" bestFit="1" customWidth="1"/>
    <col min="12556" max="12556" width="5.875" style="298" customWidth="1"/>
    <col min="12557" max="12557" width="3.875" style="298" bestFit="1" customWidth="1"/>
    <col min="12558" max="12558" width="5.5" style="298" customWidth="1"/>
    <col min="12559" max="12559" width="3.875" style="298" bestFit="1" customWidth="1"/>
    <col min="12560" max="12797" width="9.125" style="298"/>
    <col min="12798" max="12798" width="13.125" style="298" customWidth="1"/>
    <col min="12799" max="12799" width="17" style="298" customWidth="1"/>
    <col min="12800" max="12800" width="15" style="298" bestFit="1" customWidth="1"/>
    <col min="12801" max="12801" width="6" style="298" bestFit="1" customWidth="1"/>
    <col min="12802" max="12802" width="6" style="298" customWidth="1"/>
    <col min="12803" max="12803" width="3.875" style="298" bestFit="1" customWidth="1"/>
    <col min="12804" max="12804" width="6.375" style="298" customWidth="1"/>
    <col min="12805" max="12805" width="3.875" style="298" bestFit="1" customWidth="1"/>
    <col min="12806" max="12806" width="6" style="298" customWidth="1"/>
    <col min="12807" max="12808" width="3.875" style="298" bestFit="1" customWidth="1"/>
    <col min="12809" max="12809" width="6" style="298" bestFit="1" customWidth="1"/>
    <col min="12810" max="12810" width="6" style="298" customWidth="1"/>
    <col min="12811" max="12811" width="3.875" style="298" bestFit="1" customWidth="1"/>
    <col min="12812" max="12812" width="5.875" style="298" customWidth="1"/>
    <col min="12813" max="12813" width="3.875" style="298" bestFit="1" customWidth="1"/>
    <col min="12814" max="12814" width="5.5" style="298" customWidth="1"/>
    <col min="12815" max="12815" width="3.875" style="298" bestFit="1" customWidth="1"/>
    <col min="12816" max="13053" width="9.125" style="298"/>
    <col min="13054" max="13054" width="13.125" style="298" customWidth="1"/>
    <col min="13055" max="13055" width="17" style="298" customWidth="1"/>
    <col min="13056" max="13056" width="15" style="298" bestFit="1" customWidth="1"/>
    <col min="13057" max="13057" width="6" style="298" bestFit="1" customWidth="1"/>
    <col min="13058" max="13058" width="6" style="298" customWidth="1"/>
    <col min="13059" max="13059" width="3.875" style="298" bestFit="1" customWidth="1"/>
    <col min="13060" max="13060" width="6.375" style="298" customWidth="1"/>
    <col min="13061" max="13061" width="3.875" style="298" bestFit="1" customWidth="1"/>
    <col min="13062" max="13062" width="6" style="298" customWidth="1"/>
    <col min="13063" max="13064" width="3.875" style="298" bestFit="1" customWidth="1"/>
    <col min="13065" max="13065" width="6" style="298" bestFit="1" customWidth="1"/>
    <col min="13066" max="13066" width="6" style="298" customWidth="1"/>
    <col min="13067" max="13067" width="3.875" style="298" bestFit="1" customWidth="1"/>
    <col min="13068" max="13068" width="5.875" style="298" customWidth="1"/>
    <col min="13069" max="13069" width="3.875" style="298" bestFit="1" customWidth="1"/>
    <col min="13070" max="13070" width="5.5" style="298" customWidth="1"/>
    <col min="13071" max="13071" width="3.875" style="298" bestFit="1" customWidth="1"/>
    <col min="13072" max="13309" width="9.125" style="298"/>
    <col min="13310" max="13310" width="13.125" style="298" customWidth="1"/>
    <col min="13311" max="13311" width="17" style="298" customWidth="1"/>
    <col min="13312" max="13312" width="15" style="298" bestFit="1" customWidth="1"/>
    <col min="13313" max="13313" width="6" style="298" bestFit="1" customWidth="1"/>
    <col min="13314" max="13314" width="6" style="298" customWidth="1"/>
    <col min="13315" max="13315" width="3.875" style="298" bestFit="1" customWidth="1"/>
    <col min="13316" max="13316" width="6.375" style="298" customWidth="1"/>
    <col min="13317" max="13317" width="3.875" style="298" bestFit="1" customWidth="1"/>
    <col min="13318" max="13318" width="6" style="298" customWidth="1"/>
    <col min="13319" max="13320" width="3.875" style="298" bestFit="1" customWidth="1"/>
    <col min="13321" max="13321" width="6" style="298" bestFit="1" customWidth="1"/>
    <col min="13322" max="13322" width="6" style="298" customWidth="1"/>
    <col min="13323" max="13323" width="3.875" style="298" bestFit="1" customWidth="1"/>
    <col min="13324" max="13324" width="5.875" style="298" customWidth="1"/>
    <col min="13325" max="13325" width="3.875" style="298" bestFit="1" customWidth="1"/>
    <col min="13326" max="13326" width="5.5" style="298" customWidth="1"/>
    <col min="13327" max="13327" width="3.875" style="298" bestFit="1" customWidth="1"/>
    <col min="13328" max="13565" width="9.125" style="298"/>
    <col min="13566" max="13566" width="13.125" style="298" customWidth="1"/>
    <col min="13567" max="13567" width="17" style="298" customWidth="1"/>
    <col min="13568" max="13568" width="15" style="298" bestFit="1" customWidth="1"/>
    <col min="13569" max="13569" width="6" style="298" bestFit="1" customWidth="1"/>
    <col min="13570" max="13570" width="6" style="298" customWidth="1"/>
    <col min="13571" max="13571" width="3.875" style="298" bestFit="1" customWidth="1"/>
    <col min="13572" max="13572" width="6.375" style="298" customWidth="1"/>
    <col min="13573" max="13573" width="3.875" style="298" bestFit="1" customWidth="1"/>
    <col min="13574" max="13574" width="6" style="298" customWidth="1"/>
    <col min="13575" max="13576" width="3.875" style="298" bestFit="1" customWidth="1"/>
    <col min="13577" max="13577" width="6" style="298" bestFit="1" customWidth="1"/>
    <col min="13578" max="13578" width="6" style="298" customWidth="1"/>
    <col min="13579" max="13579" width="3.875" style="298" bestFit="1" customWidth="1"/>
    <col min="13580" max="13580" width="5.875" style="298" customWidth="1"/>
    <col min="13581" max="13581" width="3.875" style="298" bestFit="1" customWidth="1"/>
    <col min="13582" max="13582" width="5.5" style="298" customWidth="1"/>
    <col min="13583" max="13583" width="3.875" style="298" bestFit="1" customWidth="1"/>
    <col min="13584" max="13821" width="9.125" style="298"/>
    <col min="13822" max="13822" width="13.125" style="298" customWidth="1"/>
    <col min="13823" max="13823" width="17" style="298" customWidth="1"/>
    <col min="13824" max="13824" width="15" style="298" bestFit="1" customWidth="1"/>
    <col min="13825" max="13825" width="6" style="298" bestFit="1" customWidth="1"/>
    <col min="13826" max="13826" width="6" style="298" customWidth="1"/>
    <col min="13827" max="13827" width="3.875" style="298" bestFit="1" customWidth="1"/>
    <col min="13828" max="13828" width="6.375" style="298" customWidth="1"/>
    <col min="13829" max="13829" width="3.875" style="298" bestFit="1" customWidth="1"/>
    <col min="13830" max="13830" width="6" style="298" customWidth="1"/>
    <col min="13831" max="13832" width="3.875" style="298" bestFit="1" customWidth="1"/>
    <col min="13833" max="13833" width="6" style="298" bestFit="1" customWidth="1"/>
    <col min="13834" max="13834" width="6" style="298" customWidth="1"/>
    <col min="13835" max="13835" width="3.875" style="298" bestFit="1" customWidth="1"/>
    <col min="13836" max="13836" width="5.875" style="298" customWidth="1"/>
    <col min="13837" max="13837" width="3.875" style="298" bestFit="1" customWidth="1"/>
    <col min="13838" max="13838" width="5.5" style="298" customWidth="1"/>
    <col min="13839" max="13839" width="3.875" style="298" bestFit="1" customWidth="1"/>
    <col min="13840" max="14077" width="9.125" style="298"/>
    <col min="14078" max="14078" width="13.125" style="298" customWidth="1"/>
    <col min="14079" max="14079" width="17" style="298" customWidth="1"/>
    <col min="14080" max="14080" width="15" style="298" bestFit="1" customWidth="1"/>
    <col min="14081" max="14081" width="6" style="298" bestFit="1" customWidth="1"/>
    <col min="14082" max="14082" width="6" style="298" customWidth="1"/>
    <col min="14083" max="14083" width="3.875" style="298" bestFit="1" customWidth="1"/>
    <col min="14084" max="14084" width="6.375" style="298" customWidth="1"/>
    <col min="14085" max="14085" width="3.875" style="298" bestFit="1" customWidth="1"/>
    <col min="14086" max="14086" width="6" style="298" customWidth="1"/>
    <col min="14087" max="14088" width="3.875" style="298" bestFit="1" customWidth="1"/>
    <col min="14089" max="14089" width="6" style="298" bestFit="1" customWidth="1"/>
    <col min="14090" max="14090" width="6" style="298" customWidth="1"/>
    <col min="14091" max="14091" width="3.875" style="298" bestFit="1" customWidth="1"/>
    <col min="14092" max="14092" width="5.875" style="298" customWidth="1"/>
    <col min="14093" max="14093" width="3.875" style="298" bestFit="1" customWidth="1"/>
    <col min="14094" max="14094" width="5.5" style="298" customWidth="1"/>
    <col min="14095" max="14095" width="3.875" style="298" bestFit="1" customWidth="1"/>
    <col min="14096" max="14333" width="9.125" style="298"/>
    <col min="14334" max="14334" width="13.125" style="298" customWidth="1"/>
    <col min="14335" max="14335" width="17" style="298" customWidth="1"/>
    <col min="14336" max="14336" width="15" style="298" bestFit="1" customWidth="1"/>
    <col min="14337" max="14337" width="6" style="298" bestFit="1" customWidth="1"/>
    <col min="14338" max="14338" width="6" style="298" customWidth="1"/>
    <col min="14339" max="14339" width="3.875" style="298" bestFit="1" customWidth="1"/>
    <col min="14340" max="14340" width="6.375" style="298" customWidth="1"/>
    <col min="14341" max="14341" width="3.875" style="298" bestFit="1" customWidth="1"/>
    <col min="14342" max="14342" width="6" style="298" customWidth="1"/>
    <col min="14343" max="14344" width="3.875" style="298" bestFit="1" customWidth="1"/>
    <col min="14345" max="14345" width="6" style="298" bestFit="1" customWidth="1"/>
    <col min="14346" max="14346" width="6" style="298" customWidth="1"/>
    <col min="14347" max="14347" width="3.875" style="298" bestFit="1" customWidth="1"/>
    <col min="14348" max="14348" width="5.875" style="298" customWidth="1"/>
    <col min="14349" max="14349" width="3.875" style="298" bestFit="1" customWidth="1"/>
    <col min="14350" max="14350" width="5.5" style="298" customWidth="1"/>
    <col min="14351" max="14351" width="3.875" style="298" bestFit="1" customWidth="1"/>
    <col min="14352" max="14589" width="9.125" style="298"/>
    <col min="14590" max="14590" width="13.125" style="298" customWidth="1"/>
    <col min="14591" max="14591" width="17" style="298" customWidth="1"/>
    <col min="14592" max="14592" width="15" style="298" bestFit="1" customWidth="1"/>
    <col min="14593" max="14593" width="6" style="298" bestFit="1" customWidth="1"/>
    <col min="14594" max="14594" width="6" style="298" customWidth="1"/>
    <col min="14595" max="14595" width="3.875" style="298" bestFit="1" customWidth="1"/>
    <col min="14596" max="14596" width="6.375" style="298" customWidth="1"/>
    <col min="14597" max="14597" width="3.875" style="298" bestFit="1" customWidth="1"/>
    <col min="14598" max="14598" width="6" style="298" customWidth="1"/>
    <col min="14599" max="14600" width="3.875" style="298" bestFit="1" customWidth="1"/>
    <col min="14601" max="14601" width="6" style="298" bestFit="1" customWidth="1"/>
    <col min="14602" max="14602" width="6" style="298" customWidth="1"/>
    <col min="14603" max="14603" width="3.875" style="298" bestFit="1" customWidth="1"/>
    <col min="14604" max="14604" width="5.875" style="298" customWidth="1"/>
    <col min="14605" max="14605" width="3.875" style="298" bestFit="1" customWidth="1"/>
    <col min="14606" max="14606" width="5.5" style="298" customWidth="1"/>
    <col min="14607" max="14607" width="3.875" style="298" bestFit="1" customWidth="1"/>
    <col min="14608" max="14845" width="9.125" style="298"/>
    <col min="14846" max="14846" width="13.125" style="298" customWidth="1"/>
    <col min="14847" max="14847" width="17" style="298" customWidth="1"/>
    <col min="14848" max="14848" width="15" style="298" bestFit="1" customWidth="1"/>
    <col min="14849" max="14849" width="6" style="298" bestFit="1" customWidth="1"/>
    <col min="14850" max="14850" width="6" style="298" customWidth="1"/>
    <col min="14851" max="14851" width="3.875" style="298" bestFit="1" customWidth="1"/>
    <col min="14852" max="14852" width="6.375" style="298" customWidth="1"/>
    <col min="14853" max="14853" width="3.875" style="298" bestFit="1" customWidth="1"/>
    <col min="14854" max="14854" width="6" style="298" customWidth="1"/>
    <col min="14855" max="14856" width="3.875" style="298" bestFit="1" customWidth="1"/>
    <col min="14857" max="14857" width="6" style="298" bestFit="1" customWidth="1"/>
    <col min="14858" max="14858" width="6" style="298" customWidth="1"/>
    <col min="14859" max="14859" width="3.875" style="298" bestFit="1" customWidth="1"/>
    <col min="14860" max="14860" width="5.875" style="298" customWidth="1"/>
    <col min="14861" max="14861" width="3.875" style="298" bestFit="1" customWidth="1"/>
    <col min="14862" max="14862" width="5.5" style="298" customWidth="1"/>
    <col min="14863" max="14863" width="3.875" style="298" bestFit="1" customWidth="1"/>
    <col min="14864" max="15101" width="9.125" style="298"/>
    <col min="15102" max="15102" width="13.125" style="298" customWidth="1"/>
    <col min="15103" max="15103" width="17" style="298" customWidth="1"/>
    <col min="15104" max="15104" width="15" style="298" bestFit="1" customWidth="1"/>
    <col min="15105" max="15105" width="6" style="298" bestFit="1" customWidth="1"/>
    <col min="15106" max="15106" width="6" style="298" customWidth="1"/>
    <col min="15107" max="15107" width="3.875" style="298" bestFit="1" customWidth="1"/>
    <col min="15108" max="15108" width="6.375" style="298" customWidth="1"/>
    <col min="15109" max="15109" width="3.875" style="298" bestFit="1" customWidth="1"/>
    <col min="15110" max="15110" width="6" style="298" customWidth="1"/>
    <col min="15111" max="15112" width="3.875" style="298" bestFit="1" customWidth="1"/>
    <col min="15113" max="15113" width="6" style="298" bestFit="1" customWidth="1"/>
    <col min="15114" max="15114" width="6" style="298" customWidth="1"/>
    <col min="15115" max="15115" width="3.875" style="298" bestFit="1" customWidth="1"/>
    <col min="15116" max="15116" width="5.875" style="298" customWidth="1"/>
    <col min="15117" max="15117" width="3.875" style="298" bestFit="1" customWidth="1"/>
    <col min="15118" max="15118" width="5.5" style="298" customWidth="1"/>
    <col min="15119" max="15119" width="3.875" style="298" bestFit="1" customWidth="1"/>
    <col min="15120" max="15357" width="9.125" style="298"/>
    <col min="15358" max="15358" width="13.125" style="298" customWidth="1"/>
    <col min="15359" max="15359" width="17" style="298" customWidth="1"/>
    <col min="15360" max="15360" width="15" style="298" bestFit="1" customWidth="1"/>
    <col min="15361" max="15361" width="6" style="298" bestFit="1" customWidth="1"/>
    <col min="15362" max="15362" width="6" style="298" customWidth="1"/>
    <col min="15363" max="15363" width="3.875" style="298" bestFit="1" customWidth="1"/>
    <col min="15364" max="15364" width="6.375" style="298" customWidth="1"/>
    <col min="15365" max="15365" width="3.875" style="298" bestFit="1" customWidth="1"/>
    <col min="15366" max="15366" width="6" style="298" customWidth="1"/>
    <col min="15367" max="15368" width="3.875" style="298" bestFit="1" customWidth="1"/>
    <col min="15369" max="15369" width="6" style="298" bestFit="1" customWidth="1"/>
    <col min="15370" max="15370" width="6" style="298" customWidth="1"/>
    <col min="15371" max="15371" width="3.875" style="298" bestFit="1" customWidth="1"/>
    <col min="15372" max="15372" width="5.875" style="298" customWidth="1"/>
    <col min="15373" max="15373" width="3.875" style="298" bestFit="1" customWidth="1"/>
    <col min="15374" max="15374" width="5.5" style="298" customWidth="1"/>
    <col min="15375" max="15375" width="3.875" style="298" bestFit="1" customWidth="1"/>
    <col min="15376" max="15613" width="9.125" style="298"/>
    <col min="15614" max="15614" width="13.125" style="298" customWidth="1"/>
    <col min="15615" max="15615" width="17" style="298" customWidth="1"/>
    <col min="15616" max="15616" width="15" style="298" bestFit="1" customWidth="1"/>
    <col min="15617" max="15617" width="6" style="298" bestFit="1" customWidth="1"/>
    <col min="15618" max="15618" width="6" style="298" customWidth="1"/>
    <col min="15619" max="15619" width="3.875" style="298" bestFit="1" customWidth="1"/>
    <col min="15620" max="15620" width="6.375" style="298" customWidth="1"/>
    <col min="15621" max="15621" width="3.875" style="298" bestFit="1" customWidth="1"/>
    <col min="15622" max="15622" width="6" style="298" customWidth="1"/>
    <col min="15623" max="15624" width="3.875" style="298" bestFit="1" customWidth="1"/>
    <col min="15625" max="15625" width="6" style="298" bestFit="1" customWidth="1"/>
    <col min="15626" max="15626" width="6" style="298" customWidth="1"/>
    <col min="15627" max="15627" width="3.875" style="298" bestFit="1" customWidth="1"/>
    <col min="15628" max="15628" width="5.875" style="298" customWidth="1"/>
    <col min="15629" max="15629" width="3.875" style="298" bestFit="1" customWidth="1"/>
    <col min="15630" max="15630" width="5.5" style="298" customWidth="1"/>
    <col min="15631" max="15631" width="3.875" style="298" bestFit="1" customWidth="1"/>
    <col min="15632" max="15869" width="9.125" style="298"/>
    <col min="15870" max="15870" width="13.125" style="298" customWidth="1"/>
    <col min="15871" max="15871" width="17" style="298" customWidth="1"/>
    <col min="15872" max="15872" width="15" style="298" bestFit="1" customWidth="1"/>
    <col min="15873" max="15873" width="6" style="298" bestFit="1" customWidth="1"/>
    <col min="15874" max="15874" width="6" style="298" customWidth="1"/>
    <col min="15875" max="15875" width="3.875" style="298" bestFit="1" customWidth="1"/>
    <col min="15876" max="15876" width="6.375" style="298" customWidth="1"/>
    <col min="15877" max="15877" width="3.875" style="298" bestFit="1" customWidth="1"/>
    <col min="15878" max="15878" width="6" style="298" customWidth="1"/>
    <col min="15879" max="15880" width="3.875" style="298" bestFit="1" customWidth="1"/>
    <col min="15881" max="15881" width="6" style="298" bestFit="1" customWidth="1"/>
    <col min="15882" max="15882" width="6" style="298" customWidth="1"/>
    <col min="15883" max="15883" width="3.875" style="298" bestFit="1" customWidth="1"/>
    <col min="15884" max="15884" width="5.875" style="298" customWidth="1"/>
    <col min="15885" max="15885" width="3.875" style="298" bestFit="1" customWidth="1"/>
    <col min="15886" max="15886" width="5.5" style="298" customWidth="1"/>
    <col min="15887" max="15887" width="3.875" style="298" bestFit="1" customWidth="1"/>
    <col min="15888" max="16125" width="9.125" style="298"/>
    <col min="16126" max="16126" width="13.125" style="298" customWidth="1"/>
    <col min="16127" max="16127" width="17" style="298" customWidth="1"/>
    <col min="16128" max="16128" width="15" style="298" bestFit="1" customWidth="1"/>
    <col min="16129" max="16129" width="6" style="298" bestFit="1" customWidth="1"/>
    <col min="16130" max="16130" width="6" style="298" customWidth="1"/>
    <col min="16131" max="16131" width="3.875" style="298" bestFit="1" customWidth="1"/>
    <col min="16132" max="16132" width="6.375" style="298" customWidth="1"/>
    <col min="16133" max="16133" width="3.875" style="298" bestFit="1" customWidth="1"/>
    <col min="16134" max="16134" width="6" style="298" customWidth="1"/>
    <col min="16135" max="16136" width="3.875" style="298" bestFit="1" customWidth="1"/>
    <col min="16137" max="16137" width="6" style="298" bestFit="1" customWidth="1"/>
    <col min="16138" max="16138" width="6" style="298" customWidth="1"/>
    <col min="16139" max="16139" width="3.875" style="298" bestFit="1" customWidth="1"/>
    <col min="16140" max="16140" width="5.875" style="298" customWidth="1"/>
    <col min="16141" max="16141" width="3.875" style="298" bestFit="1" customWidth="1"/>
    <col min="16142" max="16142" width="5.5" style="298" customWidth="1"/>
    <col min="16143" max="16143" width="3.875" style="298" bestFit="1" customWidth="1"/>
    <col min="16144" max="16384" width="9.125" style="298"/>
  </cols>
  <sheetData>
    <row r="1" spans="2:29" ht="13.15" customHeight="1"/>
    <row r="2" spans="2:29" ht="17.25">
      <c r="B2" s="1844" t="s">
        <v>904</v>
      </c>
      <c r="C2" s="1844"/>
      <c r="D2" s="1844"/>
      <c r="E2" s="1844"/>
      <c r="F2" s="1844"/>
      <c r="G2" s="1844"/>
      <c r="H2" s="1844"/>
      <c r="I2" s="1844"/>
      <c r="J2" s="1844"/>
      <c r="K2" s="1844"/>
      <c r="L2" s="1844"/>
      <c r="M2" s="1844"/>
      <c r="N2" s="1844"/>
      <c r="O2" s="1844"/>
      <c r="P2" s="968" t="s">
        <v>1739</v>
      </c>
    </row>
    <row r="3" spans="2:29" ht="17.25" customHeight="1"/>
    <row r="4" spans="2:29" ht="23.45" customHeight="1">
      <c r="B4" s="299"/>
    </row>
    <row r="5" spans="2:29">
      <c r="B5" s="541" t="str">
        <f>本工事内容!$C$2</f>
        <v>一宮市長　中野　正康</v>
      </c>
      <c r="K5" s="310"/>
      <c r="M5" s="267"/>
      <c r="N5" s="301" t="s">
        <v>921</v>
      </c>
    </row>
    <row r="6" spans="2:29">
      <c r="B6" s="300"/>
      <c r="K6" s="310"/>
      <c r="M6" s="267"/>
      <c r="N6" s="301"/>
    </row>
    <row r="7" spans="2:29" ht="21" customHeight="1">
      <c r="H7" s="301" t="s">
        <v>905</v>
      </c>
      <c r="I7" s="1851" t="str">
        <f>請負者詳細!$C$4</f>
        <v>一宮市尾西町木曽川1-1-1</v>
      </c>
      <c r="J7" s="1770"/>
      <c r="K7" s="1770"/>
      <c r="L7" s="1770"/>
      <c r="M7" s="1770"/>
      <c r="N7" s="1770"/>
      <c r="O7" s="1770"/>
      <c r="R7" s="300"/>
      <c r="S7" s="302"/>
      <c r="T7" s="302"/>
      <c r="U7" s="302"/>
      <c r="V7" s="302"/>
      <c r="W7" s="302"/>
      <c r="X7" s="302"/>
      <c r="Y7" s="302"/>
      <c r="Z7" s="302"/>
      <c r="AA7" s="302"/>
      <c r="AB7" s="302"/>
      <c r="AC7" s="302"/>
    </row>
    <row r="8" spans="2:29" ht="21" customHeight="1">
      <c r="H8" s="301" t="s">
        <v>906</v>
      </c>
      <c r="I8" s="1851" t="str">
        <f>請負者詳細!$C$2</f>
        <v>△△△△建設株式会社</v>
      </c>
      <c r="J8" s="1770"/>
      <c r="K8" s="1770"/>
      <c r="L8" s="1770"/>
      <c r="M8" s="1770"/>
      <c r="N8" s="1770"/>
      <c r="O8" s="1770"/>
    </row>
    <row r="9" spans="2:29" ht="21" customHeight="1">
      <c r="H9" s="301" t="s">
        <v>907</v>
      </c>
      <c r="I9" s="1851" t="str">
        <f>請負者詳細!$C$5</f>
        <v>代表取締役　○○　××</v>
      </c>
      <c r="J9" s="1770"/>
      <c r="K9" s="1770"/>
      <c r="L9" s="1770"/>
      <c r="M9" s="1770"/>
      <c r="N9" s="1770"/>
      <c r="O9" s="1770"/>
    </row>
    <row r="11" spans="2:29">
      <c r="B11" s="298" t="s">
        <v>908</v>
      </c>
    </row>
    <row r="13" spans="2:29" ht="26.25" customHeight="1">
      <c r="B13" s="303" t="s">
        <v>909</v>
      </c>
      <c r="C13" s="1845" t="str">
        <f>本工事内容!$C$19</f>
        <v>○○　××</v>
      </c>
      <c r="D13" s="1846"/>
      <c r="E13" s="1846"/>
      <c r="F13" s="1846"/>
      <c r="G13" s="1846"/>
      <c r="H13" s="1847"/>
      <c r="I13" s="1848" t="s">
        <v>910</v>
      </c>
      <c r="J13" s="1849"/>
      <c r="K13" s="1858">
        <f>VLOOKUP(MATCH(C13,従業員名簿!C:C,0)+1,従業員名簿!$A:$C,3,FALSE)</f>
        <v>27153</v>
      </c>
      <c r="L13" s="1859"/>
      <c r="M13" s="1853"/>
      <c r="N13" s="304"/>
      <c r="O13" s="305"/>
    </row>
    <row r="14" spans="2:29" ht="26.25" customHeight="1">
      <c r="B14" s="303" t="s">
        <v>911</v>
      </c>
      <c r="C14" s="306" t="s">
        <v>912</v>
      </c>
      <c r="D14" s="1825" t="str">
        <f>請負者詳細!$C$6</f>
        <v>(0586)11-1234</v>
      </c>
      <c r="E14" s="1826"/>
      <c r="F14" s="1826"/>
      <c r="G14" s="1826"/>
      <c r="H14" s="1827"/>
      <c r="I14" s="1848" t="s">
        <v>1315</v>
      </c>
      <c r="J14" s="1850"/>
      <c r="K14" s="1846" t="str">
        <f>VLOOKUP(MATCH(C13,従業員名簿!C:C,0)+4,従業員名簿!$A:$C,3,FALSE)</f>
        <v>(0586)22-2222</v>
      </c>
      <c r="L14" s="1846"/>
      <c r="M14" s="1846"/>
      <c r="N14" s="1846"/>
      <c r="O14" s="1847"/>
    </row>
    <row r="15" spans="2:29" ht="26.25" customHeight="1">
      <c r="B15" s="529" t="s">
        <v>1272</v>
      </c>
      <c r="C15" s="1856">
        <f>SUM(E19,E23,E27,E31,E35)</f>
        <v>2000000</v>
      </c>
      <c r="D15" s="1857"/>
      <c r="E15" s="1857"/>
      <c r="F15" s="1857"/>
      <c r="G15" s="1857"/>
      <c r="H15" s="1857"/>
      <c r="I15" s="1857"/>
      <c r="J15" s="1857"/>
      <c r="K15" s="1857"/>
      <c r="L15" s="1857"/>
      <c r="M15" s="1857"/>
      <c r="N15" s="1857"/>
      <c r="O15" s="305" t="s">
        <v>913</v>
      </c>
    </row>
    <row r="16" spans="2:29" ht="26.25" customHeight="1">
      <c r="B16" s="1838" t="s">
        <v>914</v>
      </c>
      <c r="C16" s="1823" t="s">
        <v>915</v>
      </c>
      <c r="D16" s="1824"/>
      <c r="E16" s="1839" t="str">
        <f>本工事内容!$C$5&amp;本工事内容!$D$5&amp;本工事内容!$E$5&amp;"  "&amp;本工事内容!$C$8</f>
        <v>都計第100号  ○○○道路修繕工事2</v>
      </c>
      <c r="F16" s="1840"/>
      <c r="G16" s="1840"/>
      <c r="H16" s="1840"/>
      <c r="I16" s="1840"/>
      <c r="J16" s="1840"/>
      <c r="K16" s="1840"/>
      <c r="L16" s="1840"/>
      <c r="M16" s="1840"/>
      <c r="N16" s="1840"/>
      <c r="O16" s="1841"/>
    </row>
    <row r="17" spans="1:15" ht="26.25" customHeight="1">
      <c r="B17" s="1838"/>
      <c r="C17" s="1823" t="s">
        <v>916</v>
      </c>
      <c r="D17" s="1824"/>
      <c r="E17" s="1839" t="str">
        <f>""&amp;本工事内容!$C$9</f>
        <v>一宮市本町二丁目5番６号2</v>
      </c>
      <c r="F17" s="1840"/>
      <c r="G17" s="1840"/>
      <c r="H17" s="1840"/>
      <c r="I17" s="1840"/>
      <c r="J17" s="1840"/>
      <c r="K17" s="1840"/>
      <c r="L17" s="1840"/>
      <c r="M17" s="1840"/>
      <c r="N17" s="1840"/>
      <c r="O17" s="1841"/>
    </row>
    <row r="18" spans="1:15" ht="26.25" customHeight="1">
      <c r="B18" s="1838"/>
      <c r="C18" s="1823" t="s">
        <v>917</v>
      </c>
      <c r="D18" s="1824"/>
      <c r="E18" s="1852">
        <f>本工事内容!$C$12</f>
        <v>44867</v>
      </c>
      <c r="F18" s="1853"/>
      <c r="G18" s="1853"/>
      <c r="H18" s="307" t="s">
        <v>922</v>
      </c>
      <c r="I18" s="1854">
        <f>本工事内容!$C$13</f>
        <v>44957</v>
      </c>
      <c r="J18" s="1855"/>
      <c r="K18" s="1855"/>
      <c r="L18" s="1855"/>
      <c r="M18" s="308"/>
      <c r="N18" s="308"/>
      <c r="O18" s="309"/>
    </row>
    <row r="19" spans="1:15" ht="26.25" customHeight="1">
      <c r="B19" s="1838"/>
      <c r="C19" s="1823" t="s">
        <v>1090</v>
      </c>
      <c r="D19" s="1824"/>
      <c r="E19" s="1842">
        <f>本工事内容!C15</f>
        <v>2000000</v>
      </c>
      <c r="F19" s="1843"/>
      <c r="G19" s="1843"/>
      <c r="H19" s="1843"/>
      <c r="I19" s="1843"/>
      <c r="J19" s="1843"/>
      <c r="K19" s="1843"/>
      <c r="L19" s="1843"/>
      <c r="M19" s="1843"/>
      <c r="N19" s="1843"/>
      <c r="O19" s="305" t="s">
        <v>913</v>
      </c>
    </row>
    <row r="20" spans="1:15" ht="26.25" customHeight="1">
      <c r="A20" s="298">
        <v>1</v>
      </c>
      <c r="B20" s="1828" t="s">
        <v>918</v>
      </c>
      <c r="C20" s="1823" t="s">
        <v>915</v>
      </c>
      <c r="D20" s="1824"/>
      <c r="E20" s="1829"/>
      <c r="F20" s="1830"/>
      <c r="G20" s="1830"/>
      <c r="H20" s="1830"/>
      <c r="I20" s="1830"/>
      <c r="J20" s="1830"/>
      <c r="K20" s="1830"/>
      <c r="L20" s="1830"/>
      <c r="M20" s="1830"/>
      <c r="N20" s="1830"/>
      <c r="O20" s="1831"/>
    </row>
    <row r="21" spans="1:15" ht="26.25" customHeight="1">
      <c r="B21" s="1828"/>
      <c r="C21" s="1823" t="s">
        <v>916</v>
      </c>
      <c r="D21" s="1824"/>
      <c r="E21" s="1829"/>
      <c r="F21" s="1830"/>
      <c r="G21" s="1830"/>
      <c r="H21" s="1830"/>
      <c r="I21" s="1830"/>
      <c r="J21" s="1830"/>
      <c r="K21" s="1830"/>
      <c r="L21" s="1830"/>
      <c r="M21" s="1830"/>
      <c r="N21" s="1830"/>
      <c r="O21" s="1831"/>
    </row>
    <row r="22" spans="1:15" ht="26.25" customHeight="1">
      <c r="B22" s="1828"/>
      <c r="C22" s="1823" t="s">
        <v>917</v>
      </c>
      <c r="D22" s="1824"/>
      <c r="E22" s="1834"/>
      <c r="F22" s="1835"/>
      <c r="G22" s="1835"/>
      <c r="H22" s="307" t="s">
        <v>922</v>
      </c>
      <c r="I22" s="1836"/>
      <c r="J22" s="1837"/>
      <c r="K22" s="1837"/>
      <c r="L22" s="1837"/>
      <c r="M22" s="308"/>
      <c r="N22" s="308"/>
      <c r="O22" s="309"/>
    </row>
    <row r="23" spans="1:15" ht="26.25" customHeight="1">
      <c r="B23" s="1828"/>
      <c r="C23" s="1823" t="s">
        <v>1090</v>
      </c>
      <c r="D23" s="1824"/>
      <c r="E23" s="1832"/>
      <c r="F23" s="1833"/>
      <c r="G23" s="1833"/>
      <c r="H23" s="1833"/>
      <c r="I23" s="1833"/>
      <c r="J23" s="1833"/>
      <c r="K23" s="1833"/>
      <c r="L23" s="1833"/>
      <c r="M23" s="1833"/>
      <c r="N23" s="1833"/>
      <c r="O23" s="305" t="s">
        <v>913</v>
      </c>
    </row>
    <row r="24" spans="1:15" ht="26.25" customHeight="1">
      <c r="A24" s="298">
        <v>2</v>
      </c>
      <c r="B24" s="1828" t="s">
        <v>918</v>
      </c>
      <c r="C24" s="1823" t="s">
        <v>915</v>
      </c>
      <c r="D24" s="1824"/>
      <c r="E24" s="1829"/>
      <c r="F24" s="1830"/>
      <c r="G24" s="1830"/>
      <c r="H24" s="1830"/>
      <c r="I24" s="1830"/>
      <c r="J24" s="1830"/>
      <c r="K24" s="1830"/>
      <c r="L24" s="1830"/>
      <c r="M24" s="1830"/>
      <c r="N24" s="1830"/>
      <c r="O24" s="1831"/>
    </row>
    <row r="25" spans="1:15" ht="26.25" customHeight="1">
      <c r="B25" s="1828"/>
      <c r="C25" s="1823" t="s">
        <v>916</v>
      </c>
      <c r="D25" s="1824"/>
      <c r="E25" s="1829"/>
      <c r="F25" s="1830"/>
      <c r="G25" s="1830"/>
      <c r="H25" s="1830"/>
      <c r="I25" s="1830"/>
      <c r="J25" s="1830"/>
      <c r="K25" s="1830"/>
      <c r="L25" s="1830"/>
      <c r="M25" s="1830"/>
      <c r="N25" s="1830"/>
      <c r="O25" s="1831"/>
    </row>
    <row r="26" spans="1:15" ht="26.25" customHeight="1">
      <c r="B26" s="1828"/>
      <c r="C26" s="1823" t="s">
        <v>917</v>
      </c>
      <c r="D26" s="1824"/>
      <c r="E26" s="1834"/>
      <c r="F26" s="1835"/>
      <c r="G26" s="1835"/>
      <c r="H26" s="307" t="s">
        <v>922</v>
      </c>
      <c r="I26" s="1836"/>
      <c r="J26" s="1837"/>
      <c r="K26" s="1837"/>
      <c r="L26" s="1837"/>
      <c r="M26" s="308"/>
      <c r="N26" s="308"/>
      <c r="O26" s="309"/>
    </row>
    <row r="27" spans="1:15" ht="26.25" customHeight="1">
      <c r="B27" s="1828"/>
      <c r="C27" s="1823" t="s">
        <v>1090</v>
      </c>
      <c r="D27" s="1824"/>
      <c r="E27" s="1832"/>
      <c r="F27" s="1833"/>
      <c r="G27" s="1833"/>
      <c r="H27" s="1833"/>
      <c r="I27" s="1833"/>
      <c r="J27" s="1833"/>
      <c r="K27" s="1833"/>
      <c r="L27" s="1833"/>
      <c r="M27" s="1833"/>
      <c r="N27" s="1833"/>
      <c r="O27" s="305" t="s">
        <v>913</v>
      </c>
    </row>
    <row r="28" spans="1:15" ht="26.25" customHeight="1">
      <c r="A28" s="298">
        <v>3</v>
      </c>
      <c r="B28" s="1828" t="s">
        <v>918</v>
      </c>
      <c r="C28" s="1823" t="s">
        <v>915</v>
      </c>
      <c r="D28" s="1824"/>
      <c r="E28" s="1829"/>
      <c r="F28" s="1830"/>
      <c r="G28" s="1830"/>
      <c r="H28" s="1830"/>
      <c r="I28" s="1830"/>
      <c r="J28" s="1830"/>
      <c r="K28" s="1830"/>
      <c r="L28" s="1830"/>
      <c r="M28" s="1830"/>
      <c r="N28" s="1830"/>
      <c r="O28" s="1831"/>
    </row>
    <row r="29" spans="1:15" ht="26.25" customHeight="1">
      <c r="B29" s="1828"/>
      <c r="C29" s="1823" t="s">
        <v>916</v>
      </c>
      <c r="D29" s="1824"/>
      <c r="E29" s="1829"/>
      <c r="F29" s="1830"/>
      <c r="G29" s="1830"/>
      <c r="H29" s="1830"/>
      <c r="I29" s="1830"/>
      <c r="J29" s="1830"/>
      <c r="K29" s="1830"/>
      <c r="L29" s="1830"/>
      <c r="M29" s="1830"/>
      <c r="N29" s="1830"/>
      <c r="O29" s="1831"/>
    </row>
    <row r="30" spans="1:15" ht="26.25" customHeight="1">
      <c r="B30" s="1828"/>
      <c r="C30" s="1823" t="s">
        <v>917</v>
      </c>
      <c r="D30" s="1824"/>
      <c r="E30" s="1834"/>
      <c r="F30" s="1835"/>
      <c r="G30" s="1835"/>
      <c r="H30" s="307" t="s">
        <v>922</v>
      </c>
      <c r="I30" s="1836"/>
      <c r="J30" s="1837"/>
      <c r="K30" s="1837"/>
      <c r="L30" s="1837"/>
      <c r="M30" s="308"/>
      <c r="N30" s="308"/>
      <c r="O30" s="309"/>
    </row>
    <row r="31" spans="1:15" ht="26.25" customHeight="1">
      <c r="B31" s="1828"/>
      <c r="C31" s="1823" t="s">
        <v>1090</v>
      </c>
      <c r="D31" s="1824"/>
      <c r="E31" s="1832"/>
      <c r="F31" s="1833"/>
      <c r="G31" s="1833"/>
      <c r="H31" s="1833"/>
      <c r="I31" s="1833"/>
      <c r="J31" s="1833"/>
      <c r="K31" s="1833"/>
      <c r="L31" s="1833"/>
      <c r="M31" s="1833"/>
      <c r="N31" s="1833"/>
      <c r="O31" s="305" t="s">
        <v>913</v>
      </c>
    </row>
    <row r="32" spans="1:15" ht="26.25" customHeight="1">
      <c r="A32" s="298">
        <v>4</v>
      </c>
      <c r="B32" s="1828" t="s">
        <v>918</v>
      </c>
      <c r="C32" s="1823" t="s">
        <v>915</v>
      </c>
      <c r="D32" s="1824"/>
      <c r="E32" s="1829"/>
      <c r="F32" s="1830"/>
      <c r="G32" s="1830"/>
      <c r="H32" s="1830"/>
      <c r="I32" s="1830"/>
      <c r="J32" s="1830"/>
      <c r="K32" s="1830"/>
      <c r="L32" s="1830"/>
      <c r="M32" s="1830"/>
      <c r="N32" s="1830"/>
      <c r="O32" s="1831"/>
    </row>
    <row r="33" spans="2:15" ht="26.25" customHeight="1">
      <c r="B33" s="1828"/>
      <c r="C33" s="1823" t="s">
        <v>916</v>
      </c>
      <c r="D33" s="1824"/>
      <c r="E33" s="1829"/>
      <c r="F33" s="1830"/>
      <c r="G33" s="1830"/>
      <c r="H33" s="1830"/>
      <c r="I33" s="1830"/>
      <c r="J33" s="1830"/>
      <c r="K33" s="1830"/>
      <c r="L33" s="1830"/>
      <c r="M33" s="1830"/>
      <c r="N33" s="1830"/>
      <c r="O33" s="1831"/>
    </row>
    <row r="34" spans="2:15" ht="26.25" customHeight="1">
      <c r="B34" s="1828"/>
      <c r="C34" s="1823" t="s">
        <v>917</v>
      </c>
      <c r="D34" s="1824"/>
      <c r="E34" s="1834"/>
      <c r="F34" s="1835"/>
      <c r="G34" s="1835"/>
      <c r="H34" s="307" t="s">
        <v>922</v>
      </c>
      <c r="I34" s="1836"/>
      <c r="J34" s="1837"/>
      <c r="K34" s="1837"/>
      <c r="L34" s="1837"/>
      <c r="M34" s="308"/>
      <c r="N34" s="308"/>
      <c r="O34" s="309"/>
    </row>
    <row r="35" spans="2:15" ht="26.25" customHeight="1">
      <c r="B35" s="1828"/>
      <c r="C35" s="1823" t="s">
        <v>1090</v>
      </c>
      <c r="D35" s="1824"/>
      <c r="E35" s="1832"/>
      <c r="F35" s="1833"/>
      <c r="G35" s="1833"/>
      <c r="H35" s="1833"/>
      <c r="I35" s="1833"/>
      <c r="J35" s="1833"/>
      <c r="K35" s="1833"/>
      <c r="L35" s="1833"/>
      <c r="M35" s="1833"/>
      <c r="N35" s="1833"/>
      <c r="O35" s="305" t="s">
        <v>913</v>
      </c>
    </row>
    <row r="36" spans="2:15">
      <c r="B36" s="298" t="s">
        <v>919</v>
      </c>
    </row>
    <row r="37" spans="2:15">
      <c r="B37" s="298" t="s">
        <v>920</v>
      </c>
    </row>
    <row r="38" spans="2:15" ht="26.25" customHeight="1"/>
    <row r="39" spans="2:15" ht="26.25" customHeight="1"/>
    <row r="40" spans="2:15" ht="26.25" customHeight="1"/>
    <row r="41" spans="2:15" ht="26.25" customHeight="1"/>
    <row r="42" spans="2:15" ht="26.25" customHeight="1"/>
    <row r="43" spans="2:15" ht="26.25" customHeight="1"/>
    <row r="44" spans="2:15" ht="26.25" customHeight="1"/>
    <row r="45" spans="2:15" ht="26.25" customHeight="1"/>
    <row r="46" spans="2:15" ht="26.25" customHeight="1"/>
    <row r="47" spans="2:15" ht="26.25" customHeight="1"/>
    <row r="48" spans="2:15"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sheetData>
  <sheetProtection sheet="1" objects="1" scenarios="1"/>
  <mergeCells count="61">
    <mergeCell ref="B16:B19"/>
    <mergeCell ref="E16:O16"/>
    <mergeCell ref="E17:O17"/>
    <mergeCell ref="E19:N19"/>
    <mergeCell ref="B2:O2"/>
    <mergeCell ref="C13:H13"/>
    <mergeCell ref="I13:J13"/>
    <mergeCell ref="I14:J14"/>
    <mergeCell ref="K14:O14"/>
    <mergeCell ref="I7:O7"/>
    <mergeCell ref="I8:O8"/>
    <mergeCell ref="I9:O9"/>
    <mergeCell ref="E18:G18"/>
    <mergeCell ref="I18:L18"/>
    <mergeCell ref="C15:N15"/>
    <mergeCell ref="K13:M13"/>
    <mergeCell ref="B20:B23"/>
    <mergeCell ref="E20:O20"/>
    <mergeCell ref="E21:O21"/>
    <mergeCell ref="E23:N23"/>
    <mergeCell ref="B24:B27"/>
    <mergeCell ref="E24:O24"/>
    <mergeCell ref="E25:O25"/>
    <mergeCell ref="E27:N27"/>
    <mergeCell ref="E26:G26"/>
    <mergeCell ref="I26:L26"/>
    <mergeCell ref="E22:G22"/>
    <mergeCell ref="I22:L22"/>
    <mergeCell ref="C27:D27"/>
    <mergeCell ref="C20:D20"/>
    <mergeCell ref="C21:D21"/>
    <mergeCell ref="C22:D22"/>
    <mergeCell ref="B28:B31"/>
    <mergeCell ref="E28:O28"/>
    <mergeCell ref="E29:O29"/>
    <mergeCell ref="E31:N31"/>
    <mergeCell ref="B32:B35"/>
    <mergeCell ref="E32:O32"/>
    <mergeCell ref="E33:O33"/>
    <mergeCell ref="E35:N35"/>
    <mergeCell ref="E30:G30"/>
    <mergeCell ref="I30:L30"/>
    <mergeCell ref="E34:G34"/>
    <mergeCell ref="I34:L34"/>
    <mergeCell ref="C35:D35"/>
    <mergeCell ref="C16:D16"/>
    <mergeCell ref="D14:H14"/>
    <mergeCell ref="C17:D17"/>
    <mergeCell ref="C18:D18"/>
    <mergeCell ref="C19:D19"/>
    <mergeCell ref="C23:D23"/>
    <mergeCell ref="C24:D24"/>
    <mergeCell ref="C25:D25"/>
    <mergeCell ref="C26:D26"/>
    <mergeCell ref="C34:D34"/>
    <mergeCell ref="C28:D28"/>
    <mergeCell ref="C29:D29"/>
    <mergeCell ref="C30:D30"/>
    <mergeCell ref="C31:D31"/>
    <mergeCell ref="C32:D32"/>
    <mergeCell ref="C33:D33"/>
  </mergeCells>
  <phoneticPr fontId="1"/>
  <conditionalFormatting sqref="K13">
    <cfRule type="expression" dxfId="352" priority="1">
      <formula>$K$13=0</formula>
    </cfRule>
  </conditionalFormatting>
  <hyperlinks>
    <hyperlink ref="P2" location="'0一覧表'!C5" display="一覧表に戻る"/>
  </hyperlinks>
  <pageMargins left="0.70866141732283472" right="0.39370078740157483" top="0.55118110236220474" bottom="0.43307086614173229"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2:AR71"/>
  <sheetViews>
    <sheetView zoomScaleNormal="100" workbookViewId="0">
      <selection activeCell="AR36" sqref="AR36"/>
    </sheetView>
  </sheetViews>
  <sheetFormatPr defaultColWidth="8.875" defaultRowHeight="17.25"/>
  <cols>
    <col min="1" max="1" width="8.875" style="734"/>
    <col min="2" max="42" width="2.625" style="734" customWidth="1"/>
    <col min="43" max="43" width="2.625" style="1023" customWidth="1"/>
    <col min="44" max="16384" width="8.875" style="734"/>
  </cols>
  <sheetData>
    <row r="2" spans="2:44" ht="18" customHeight="1">
      <c r="B2" s="1932" t="s">
        <v>34</v>
      </c>
      <c r="C2" s="1932"/>
      <c r="D2" s="1933"/>
      <c r="E2" s="1934" t="str">
        <f>本工事内容!$C$2</f>
        <v>一宮市長　中野　正康</v>
      </c>
      <c r="F2" s="1934"/>
      <c r="G2" s="1934"/>
      <c r="H2" s="1934"/>
      <c r="I2" s="1934"/>
      <c r="J2" s="1934"/>
      <c r="K2" s="1934"/>
      <c r="L2" s="1934"/>
      <c r="M2" s="1932" t="s">
        <v>35</v>
      </c>
      <c r="N2" s="1933"/>
      <c r="P2" s="735"/>
      <c r="Q2" s="735"/>
      <c r="R2" s="23"/>
      <c r="S2" s="23"/>
      <c r="T2" s="23"/>
      <c r="U2" s="23"/>
      <c r="V2" s="23"/>
      <c r="W2" s="23"/>
      <c r="X2" s="23"/>
      <c r="Y2" s="23"/>
      <c r="Z2" s="16"/>
      <c r="AA2" s="16"/>
      <c r="AB2" s="16"/>
      <c r="AC2" s="16"/>
      <c r="AD2" s="16"/>
      <c r="AE2" s="16"/>
      <c r="AF2" s="16"/>
      <c r="AG2" s="16"/>
      <c r="AH2" s="16"/>
      <c r="AI2" s="16"/>
      <c r="AR2" s="1030" t="s">
        <v>1740</v>
      </c>
    </row>
    <row r="3" spans="2:44" ht="6.95" customHeight="1">
      <c r="B3" s="16"/>
      <c r="C3" s="16"/>
      <c r="D3" s="16"/>
      <c r="E3" s="16"/>
      <c r="F3" s="16"/>
      <c r="G3" s="16"/>
      <c r="H3" s="16"/>
      <c r="I3" s="16"/>
      <c r="J3" s="16"/>
      <c r="K3" s="16"/>
      <c r="L3" s="16"/>
      <c r="M3" s="23"/>
      <c r="N3" s="23"/>
      <c r="O3" s="23"/>
      <c r="P3" s="23"/>
      <c r="Q3" s="23"/>
      <c r="R3" s="23"/>
      <c r="S3" s="23"/>
      <c r="T3" s="23"/>
      <c r="U3" s="23"/>
      <c r="V3" s="23"/>
      <c r="W3" s="23"/>
      <c r="X3" s="23"/>
      <c r="Y3" s="23"/>
      <c r="Z3" s="16"/>
      <c r="AA3" s="16"/>
      <c r="AB3" s="16"/>
      <c r="AC3" s="16"/>
      <c r="AD3" s="16"/>
      <c r="AE3" s="16"/>
      <c r="AF3" s="16"/>
      <c r="AG3" s="16"/>
      <c r="AH3" s="16"/>
      <c r="AI3" s="16"/>
    </row>
    <row r="4" spans="2:44" ht="18" customHeight="1">
      <c r="B4" s="1935" t="s">
        <v>36</v>
      </c>
      <c r="C4" s="1935"/>
      <c r="D4" s="1935"/>
      <c r="E4" s="1935"/>
      <c r="F4" s="1935"/>
      <c r="G4" s="1935"/>
      <c r="H4" s="1935"/>
      <c r="I4" s="1935"/>
      <c r="J4" s="1935"/>
      <c r="K4" s="1936"/>
      <c r="L4" s="1936"/>
      <c r="M4" s="1900" t="str">
        <f>本工事内容!$C$5&amp;本工事内容!$D$5&amp;本工事内容!$E$5&amp;"　"&amp;本工事内容!$C$8</f>
        <v>都計第100号　○○○道路修繕工事2</v>
      </c>
      <c r="N4" s="1900"/>
      <c r="O4" s="1900"/>
      <c r="P4" s="1901"/>
      <c r="Q4" s="1901"/>
      <c r="R4" s="1901"/>
      <c r="S4" s="1901"/>
      <c r="T4" s="1901"/>
      <c r="U4" s="1901"/>
      <c r="V4" s="1901"/>
      <c r="W4" s="1901"/>
      <c r="X4" s="1901"/>
      <c r="Y4" s="1901"/>
      <c r="Z4" s="1901"/>
      <c r="AA4" s="1901"/>
      <c r="AB4" s="1901"/>
      <c r="AC4" s="1901"/>
      <c r="AD4" s="1901"/>
      <c r="AE4" s="1901"/>
      <c r="AF4" s="1901"/>
      <c r="AG4" s="1901"/>
      <c r="AH4" s="1901"/>
      <c r="AI4" s="1901"/>
      <c r="AJ4" s="1901"/>
      <c r="AK4" s="1901"/>
      <c r="AL4" s="1901"/>
      <c r="AM4" s="1901"/>
      <c r="AN4" s="1901"/>
      <c r="AO4" s="1901"/>
    </row>
    <row r="5" spans="2:44" ht="6.9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2:44" s="736" customFormat="1" ht="18" customHeight="1">
      <c r="B6" s="1895" t="s">
        <v>37</v>
      </c>
      <c r="C6" s="1896"/>
      <c r="D6" s="1896"/>
      <c r="E6" s="1896"/>
      <c r="F6" s="1896"/>
      <c r="G6" s="1896"/>
      <c r="H6" s="1896"/>
      <c r="I6" s="1896"/>
      <c r="J6" s="1896"/>
      <c r="K6" s="1896"/>
      <c r="L6" s="1896"/>
      <c r="M6" s="1937" t="str">
        <f>本工事内容!$C$9</f>
        <v>一宮市本町二丁目5番６号2</v>
      </c>
      <c r="N6" s="1937"/>
      <c r="O6" s="1937"/>
      <c r="P6" s="1937"/>
      <c r="Q6" s="1937"/>
      <c r="R6" s="1937"/>
      <c r="S6" s="1937"/>
      <c r="T6" s="1937"/>
      <c r="U6" s="1937"/>
      <c r="V6" s="1938"/>
      <c r="W6" s="1938"/>
      <c r="X6" s="1938"/>
      <c r="Y6" s="1938"/>
      <c r="Z6" s="1938"/>
      <c r="AA6" s="1938"/>
      <c r="AB6" s="1939"/>
      <c r="AD6" s="1895" t="s">
        <v>38</v>
      </c>
      <c r="AE6" s="1896"/>
      <c r="AF6" s="1896"/>
      <c r="AG6" s="1896"/>
      <c r="AH6" s="1897">
        <f>本工事内容!$C$15</f>
        <v>2000000</v>
      </c>
      <c r="AI6" s="1898"/>
      <c r="AJ6" s="1898"/>
      <c r="AK6" s="1898"/>
      <c r="AL6" s="1898"/>
      <c r="AM6" s="1898"/>
      <c r="AN6" s="1898"/>
      <c r="AO6" s="1898"/>
      <c r="AP6" s="1899"/>
      <c r="AQ6" s="1024"/>
    </row>
    <row r="7" spans="2:44" ht="6.95" customHeight="1">
      <c r="B7" s="737"/>
      <c r="C7" s="737"/>
      <c r="D7" s="737"/>
      <c r="E7" s="737"/>
      <c r="F7" s="737"/>
      <c r="G7" s="737"/>
      <c r="H7" s="737"/>
      <c r="I7" s="737"/>
      <c r="J7" s="737"/>
      <c r="K7" s="737"/>
      <c r="L7" s="737"/>
      <c r="R7" s="737"/>
      <c r="S7" s="737"/>
      <c r="T7" s="737"/>
      <c r="U7" s="737"/>
      <c r="V7" s="737"/>
      <c r="W7" s="737"/>
      <c r="X7" s="737"/>
      <c r="Y7" s="737"/>
      <c r="Z7" s="737"/>
      <c r="AA7" s="737"/>
      <c r="AB7" s="737"/>
      <c r="AC7" s="737"/>
      <c r="AD7" s="737"/>
      <c r="AE7" s="737"/>
      <c r="AF7" s="737"/>
      <c r="AG7" s="737"/>
      <c r="AH7" s="737"/>
      <c r="AI7" s="737"/>
    </row>
    <row r="8" spans="2:44" ht="18" customHeight="1">
      <c r="B8" s="738"/>
      <c r="C8" s="738"/>
      <c r="D8" s="738"/>
      <c r="E8" s="738"/>
      <c r="F8" s="738"/>
      <c r="G8" s="738"/>
      <c r="H8" s="738"/>
      <c r="I8" s="738"/>
      <c r="P8" s="1930" t="s">
        <v>39</v>
      </c>
      <c r="Q8" s="1931"/>
      <c r="R8" s="1931"/>
      <c r="S8" s="1931"/>
      <c r="T8" s="1931"/>
      <c r="U8" s="738"/>
      <c r="V8" s="738"/>
      <c r="W8" s="738"/>
      <c r="AK8" s="738"/>
      <c r="AL8" s="738"/>
      <c r="AM8" s="738"/>
    </row>
    <row r="9" spans="2:44" ht="6.95" customHeight="1">
      <c r="B9" s="16"/>
      <c r="C9" s="16"/>
      <c r="D9" s="16"/>
      <c r="E9" s="16"/>
      <c r="F9" s="16"/>
      <c r="G9" s="16"/>
      <c r="H9" s="16"/>
      <c r="I9" s="16"/>
      <c r="T9" s="739"/>
      <c r="U9" s="739"/>
      <c r="V9" s="739"/>
      <c r="W9" s="739"/>
      <c r="X9" s="739"/>
      <c r="Y9" s="739"/>
      <c r="Z9" s="739"/>
      <c r="AA9" s="739"/>
      <c r="AB9" s="739"/>
      <c r="AC9" s="739"/>
      <c r="AD9" s="739"/>
      <c r="AE9" s="739"/>
      <c r="AF9" s="739"/>
      <c r="AG9" s="739"/>
      <c r="AH9" s="739"/>
      <c r="AI9" s="739"/>
      <c r="AJ9" s="739"/>
      <c r="AK9" s="739"/>
      <c r="AL9" s="739"/>
      <c r="AM9" s="739"/>
    </row>
    <row r="10" spans="2:44" ht="18" customHeight="1">
      <c r="B10" s="16"/>
      <c r="P10" s="1907" t="s">
        <v>40</v>
      </c>
      <c r="Q10" s="1908"/>
      <c r="R10" s="1908"/>
      <c r="S10" s="1909" t="str">
        <f>請負者詳細!$C$4</f>
        <v>一宮市尾西町木曽川1-1-1</v>
      </c>
      <c r="T10" s="1910"/>
      <c r="U10" s="1910"/>
      <c r="V10" s="1910"/>
      <c r="W10" s="1910"/>
      <c r="X10" s="1910"/>
      <c r="Y10" s="1910"/>
      <c r="Z10" s="1910"/>
      <c r="AA10" s="1910"/>
      <c r="AB10" s="1910"/>
      <c r="AC10" s="1910"/>
      <c r="AD10" s="1910"/>
      <c r="AE10" s="1910"/>
      <c r="AF10" s="1910"/>
      <c r="AG10" s="1910"/>
      <c r="AH10" s="1910"/>
      <c r="AI10" s="1910"/>
      <c r="AJ10" s="1910"/>
      <c r="AK10" s="1910"/>
      <c r="AL10" s="1910"/>
      <c r="AM10" s="1910"/>
      <c r="AN10" s="1911"/>
      <c r="AO10" s="1911"/>
    </row>
    <row r="11" spans="2:44" ht="6.95" customHeight="1">
      <c r="B11" s="16"/>
      <c r="C11" s="16"/>
      <c r="D11" s="16"/>
      <c r="E11" s="16"/>
      <c r="F11" s="16"/>
      <c r="G11" s="16"/>
      <c r="H11" s="16"/>
      <c r="I11" s="16"/>
      <c r="P11" s="16"/>
      <c r="Q11" s="16"/>
      <c r="R11" s="16"/>
      <c r="T11" s="740"/>
      <c r="U11" s="740"/>
      <c r="V11" s="740"/>
      <c r="W11" s="740"/>
      <c r="X11" s="740"/>
      <c r="Y11" s="740"/>
      <c r="Z11" s="740"/>
      <c r="AA11" s="740"/>
      <c r="AB11" s="740"/>
      <c r="AC11" s="740"/>
      <c r="AD11" s="740"/>
      <c r="AE11" s="740"/>
      <c r="AF11" s="740"/>
      <c r="AG11" s="740"/>
      <c r="AH11" s="740"/>
      <c r="AI11" s="740"/>
      <c r="AJ11" s="740"/>
      <c r="AK11" s="740"/>
      <c r="AL11" s="740"/>
      <c r="AM11" s="740"/>
    </row>
    <row r="12" spans="2:44" ht="18" customHeight="1">
      <c r="B12" s="16"/>
      <c r="C12" s="16"/>
      <c r="D12" s="16"/>
      <c r="E12" s="16"/>
      <c r="F12" s="16"/>
      <c r="G12" s="16"/>
      <c r="H12" s="16"/>
      <c r="I12" s="16"/>
      <c r="P12" s="1912" t="s">
        <v>41</v>
      </c>
      <c r="Q12" s="1912"/>
      <c r="R12" s="1912"/>
      <c r="S12" s="1913" t="str">
        <f>請負者詳細!$C$2</f>
        <v>△△△△建設株式会社</v>
      </c>
      <c r="T12" s="1913"/>
      <c r="U12" s="1913"/>
      <c r="V12" s="1913"/>
      <c r="W12" s="1913"/>
      <c r="X12" s="1913"/>
      <c r="Y12" s="1913"/>
      <c r="Z12" s="1913"/>
      <c r="AA12" s="1913"/>
      <c r="AB12" s="1913"/>
      <c r="AC12" s="1913"/>
      <c r="AD12" s="1913"/>
      <c r="AE12" s="1913"/>
      <c r="AF12" s="1913"/>
      <c r="AG12" s="1913"/>
      <c r="AH12" s="1913"/>
      <c r="AI12" s="1913"/>
      <c r="AJ12" s="1913"/>
      <c r="AK12" s="1913"/>
      <c r="AL12" s="1913"/>
      <c r="AM12" s="1913"/>
      <c r="AN12" s="1914"/>
      <c r="AO12" s="1914"/>
    </row>
    <row r="13" spans="2:44" ht="6.95" customHeight="1">
      <c r="B13" s="16"/>
      <c r="C13" s="16"/>
      <c r="D13" s="16"/>
      <c r="E13" s="16"/>
      <c r="F13" s="16"/>
      <c r="G13" s="16"/>
      <c r="H13" s="16"/>
      <c r="I13" s="16"/>
      <c r="P13" s="16"/>
      <c r="Q13" s="16"/>
      <c r="R13" s="16"/>
      <c r="S13" s="16"/>
      <c r="T13" s="16"/>
      <c r="U13" s="16"/>
      <c r="V13" s="741"/>
      <c r="W13" s="741"/>
      <c r="X13" s="741"/>
      <c r="Y13" s="741"/>
      <c r="Z13" s="741"/>
      <c r="AA13" s="741"/>
      <c r="AB13" s="741"/>
      <c r="AC13" s="741"/>
      <c r="AD13" s="742"/>
      <c r="AE13" s="741"/>
      <c r="AF13" s="741"/>
      <c r="AG13" s="741"/>
      <c r="AH13" s="741"/>
      <c r="AI13" s="741"/>
      <c r="AJ13" s="741"/>
      <c r="AK13" s="741"/>
      <c r="AL13" s="16"/>
      <c r="AM13" s="16"/>
    </row>
    <row r="14" spans="2:44" ht="18" customHeight="1">
      <c r="B14" s="16"/>
      <c r="C14" s="16"/>
      <c r="D14" s="16"/>
      <c r="E14" s="16"/>
      <c r="F14" s="16"/>
      <c r="G14" s="16"/>
      <c r="H14" s="16"/>
      <c r="I14" s="16"/>
      <c r="P14" s="1915" t="s">
        <v>42</v>
      </c>
      <c r="Q14" s="1916"/>
      <c r="R14" s="1916"/>
      <c r="S14" s="1916"/>
      <c r="T14" s="1916"/>
      <c r="U14" s="1916"/>
      <c r="V14" s="1916"/>
      <c r="W14" s="743"/>
      <c r="X14" s="1917" t="str">
        <f>請負者詳細!$H$22&amp;"　-　"&amp;請負者詳細!$J$22</f>
        <v>　-　</v>
      </c>
      <c r="Y14" s="1917"/>
      <c r="Z14" s="1917"/>
      <c r="AA14" s="1917"/>
      <c r="AB14" s="1917"/>
      <c r="AC14" s="1917"/>
      <c r="AD14" s="1917"/>
      <c r="AE14" s="1917"/>
      <c r="AF14" s="1917"/>
      <c r="AG14" s="1917"/>
      <c r="AH14" s="1917"/>
      <c r="AI14" s="1917"/>
      <c r="AJ14" s="1917"/>
      <c r="AK14" s="1917"/>
      <c r="AL14" s="1917"/>
      <c r="AM14" s="1917"/>
      <c r="AN14" s="1918"/>
      <c r="AO14" s="1919"/>
    </row>
    <row r="15" spans="2:44" ht="6.95" customHeight="1">
      <c r="B15" s="16"/>
      <c r="C15" s="16"/>
      <c r="D15" s="16"/>
      <c r="E15" s="16"/>
      <c r="F15" s="16"/>
      <c r="G15" s="16"/>
      <c r="H15" s="16"/>
      <c r="I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row>
    <row r="16" spans="2:44" ht="18" customHeight="1">
      <c r="B16" s="16"/>
      <c r="C16" s="16"/>
      <c r="D16" s="16"/>
      <c r="E16" s="16"/>
      <c r="F16" s="16"/>
      <c r="G16" s="16"/>
      <c r="H16" s="16"/>
      <c r="I16" s="16"/>
      <c r="P16" s="1920" t="s">
        <v>43</v>
      </c>
      <c r="Q16" s="1921"/>
      <c r="R16" s="1921"/>
      <c r="S16" s="1921"/>
      <c r="T16" s="1921"/>
      <c r="U16" s="1921"/>
      <c r="V16" s="1921"/>
      <c r="W16" s="1921"/>
      <c r="X16" s="1921"/>
      <c r="Y16" s="1921"/>
      <c r="Z16" s="1921"/>
      <c r="AA16" s="1922"/>
      <c r="AB16" s="744"/>
      <c r="AC16" s="1923" t="str">
        <f>""&amp;請負者詳細!$K$24</f>
        <v/>
      </c>
      <c r="AD16" s="1923"/>
      <c r="AE16" s="1923"/>
      <c r="AF16" s="1923"/>
      <c r="AG16" s="1923"/>
      <c r="AH16" s="1923"/>
      <c r="AI16" s="1923"/>
      <c r="AJ16" s="1923"/>
      <c r="AK16" s="1923"/>
      <c r="AL16" s="1923"/>
      <c r="AM16" s="1923"/>
      <c r="AN16" s="1924"/>
      <c r="AO16" s="1925"/>
    </row>
    <row r="17" spans="2:43" ht="6.95" customHeight="1">
      <c r="B17" s="16"/>
      <c r="C17" s="16"/>
      <c r="D17" s="738"/>
      <c r="E17" s="738"/>
      <c r="F17" s="738"/>
      <c r="G17" s="738"/>
      <c r="H17" s="738"/>
      <c r="I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16"/>
      <c r="AM17" s="16"/>
    </row>
    <row r="18" spans="2:43" ht="18" customHeight="1">
      <c r="B18" s="16"/>
      <c r="C18" s="16"/>
      <c r="D18" s="738"/>
      <c r="E18" s="738"/>
      <c r="F18" s="738"/>
      <c r="G18" s="738"/>
      <c r="H18" s="738"/>
      <c r="I18" s="738"/>
      <c r="P18" s="1915" t="s">
        <v>44</v>
      </c>
      <c r="Q18" s="1916"/>
      <c r="R18" s="1916"/>
      <c r="S18" s="1916"/>
      <c r="T18" s="1916"/>
      <c r="U18" s="1916"/>
      <c r="V18" s="1916"/>
      <c r="W18" s="743"/>
      <c r="X18" s="1926"/>
      <c r="Y18" s="1926"/>
      <c r="Z18" s="1926"/>
      <c r="AA18" s="1926"/>
      <c r="AB18" s="1926"/>
      <c r="AC18" s="1926"/>
      <c r="AD18" s="1926"/>
      <c r="AE18" s="1926"/>
      <c r="AF18" s="1926"/>
      <c r="AG18" s="1926"/>
      <c r="AH18" s="1926"/>
      <c r="AI18" s="1926"/>
      <c r="AJ18" s="1926"/>
      <c r="AK18" s="1926"/>
      <c r="AL18" s="1927"/>
      <c r="AM18" s="1927"/>
      <c r="AN18" s="1928" t="s">
        <v>45</v>
      </c>
      <c r="AO18" s="1929"/>
    </row>
    <row r="19" spans="2:43" ht="6.95" customHeight="1">
      <c r="B19" s="16"/>
      <c r="C19" s="16"/>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16"/>
      <c r="AI19" s="16"/>
    </row>
    <row r="20" spans="2:43" ht="15" customHeight="1">
      <c r="B20" s="16"/>
      <c r="C20" s="16"/>
      <c r="D20" s="745"/>
      <c r="E20" s="745"/>
      <c r="F20" s="745"/>
      <c r="G20" s="745"/>
      <c r="H20" s="745"/>
      <c r="I20" s="745"/>
      <c r="J20" s="745"/>
      <c r="K20" s="745"/>
      <c r="L20" s="1902" t="s">
        <v>46</v>
      </c>
      <c r="M20" s="1903"/>
      <c r="N20" s="1903"/>
      <c r="O20" s="1903"/>
      <c r="P20" s="1903"/>
      <c r="Q20" s="1903"/>
      <c r="R20" s="1903"/>
      <c r="S20" s="1903"/>
      <c r="T20" s="1903"/>
      <c r="U20" s="1903"/>
      <c r="V20" s="1903"/>
      <c r="W20" s="1903"/>
      <c r="X20" s="1903"/>
      <c r="Y20" s="1903"/>
      <c r="Z20" s="1904"/>
      <c r="AA20" s="1904"/>
      <c r="AB20" s="1904"/>
      <c r="AC20" s="1904"/>
      <c r="AD20" s="745"/>
      <c r="AE20" s="745"/>
      <c r="AF20" s="745"/>
      <c r="AG20" s="745"/>
      <c r="AH20" s="16"/>
      <c r="AI20" s="16"/>
    </row>
    <row r="21" spans="2:43" ht="15" customHeight="1">
      <c r="B21" s="16"/>
      <c r="C21" s="16"/>
      <c r="D21" s="745"/>
      <c r="E21" s="745"/>
      <c r="F21" s="745"/>
      <c r="G21" s="745"/>
      <c r="H21" s="745"/>
      <c r="I21" s="745"/>
      <c r="J21" s="745"/>
      <c r="K21" s="745"/>
      <c r="L21" s="1905"/>
      <c r="M21" s="1905"/>
      <c r="N21" s="1905"/>
      <c r="O21" s="1905"/>
      <c r="P21" s="1905"/>
      <c r="Q21" s="1905"/>
      <c r="R21" s="1905"/>
      <c r="S21" s="1905"/>
      <c r="T21" s="1905"/>
      <c r="U21" s="1905"/>
      <c r="V21" s="1905"/>
      <c r="W21" s="1905"/>
      <c r="X21" s="1905"/>
      <c r="Y21" s="1905"/>
      <c r="Z21" s="1906"/>
      <c r="AA21" s="1906"/>
      <c r="AB21" s="1906"/>
      <c r="AC21" s="1906"/>
      <c r="AD21" s="16"/>
      <c r="AE21" s="16"/>
      <c r="AF21" s="16"/>
      <c r="AG21" s="16"/>
      <c r="AH21" s="16"/>
      <c r="AI21" s="16"/>
    </row>
    <row r="22" spans="2:43" ht="18" customHeight="1">
      <c r="B22" s="16"/>
      <c r="C22" s="1882" t="s">
        <v>47</v>
      </c>
      <c r="D22" s="1883"/>
      <c r="E22" s="1883"/>
      <c r="F22" s="1883"/>
      <c r="G22" s="1883"/>
      <c r="H22" s="1883"/>
      <c r="I22" s="1883"/>
      <c r="J22" s="1883"/>
      <c r="K22" s="1883"/>
      <c r="L22" s="1883"/>
      <c r="M22" s="1883"/>
      <c r="N22" s="1883"/>
      <c r="O22" s="1883"/>
      <c r="P22" s="1883"/>
      <c r="Q22" s="1883"/>
      <c r="R22" s="1883"/>
      <c r="S22" s="1883"/>
      <c r="T22" s="1883"/>
      <c r="U22" s="1883"/>
      <c r="V22" s="1883"/>
      <c r="W22" s="1883"/>
      <c r="X22" s="1883"/>
      <c r="Y22" s="1883"/>
      <c r="Z22" s="1883"/>
      <c r="AA22" s="1883"/>
      <c r="AB22" s="1883"/>
      <c r="AC22" s="1883"/>
      <c r="AD22" s="1883"/>
      <c r="AE22" s="1883"/>
      <c r="AF22" s="1883"/>
      <c r="AG22" s="1883"/>
      <c r="AH22" s="1883"/>
      <c r="AI22" s="1883"/>
      <c r="AJ22" s="1883"/>
      <c r="AK22" s="1883"/>
      <c r="AL22" s="1883"/>
      <c r="AM22" s="1883"/>
      <c r="AN22" s="1883"/>
      <c r="AO22" s="1884"/>
      <c r="AQ22" s="1025"/>
    </row>
    <row r="23" spans="2:43" ht="18" customHeight="1">
      <c r="B23" s="16"/>
      <c r="C23" s="1885"/>
      <c r="D23" s="1886"/>
      <c r="E23" s="1886"/>
      <c r="F23" s="1886"/>
      <c r="G23" s="1886"/>
      <c r="H23" s="1886"/>
      <c r="I23" s="1886"/>
      <c r="J23" s="1886"/>
      <c r="K23" s="1886"/>
      <c r="L23" s="1886"/>
      <c r="M23" s="1886"/>
      <c r="N23" s="1886"/>
      <c r="O23" s="1886"/>
      <c r="P23" s="1886"/>
      <c r="Q23" s="1886"/>
      <c r="R23" s="1886"/>
      <c r="S23" s="1886"/>
      <c r="T23" s="1886"/>
      <c r="U23" s="1886"/>
      <c r="V23" s="1886"/>
      <c r="W23" s="1886"/>
      <c r="X23" s="1886"/>
      <c r="Y23" s="1886"/>
      <c r="Z23" s="1886"/>
      <c r="AA23" s="1886"/>
      <c r="AB23" s="1886"/>
      <c r="AC23" s="1886"/>
      <c r="AD23" s="1886"/>
      <c r="AE23" s="1886"/>
      <c r="AF23" s="1886"/>
      <c r="AG23" s="1886"/>
      <c r="AH23" s="1886"/>
      <c r="AI23" s="1886"/>
      <c r="AJ23" s="1886"/>
      <c r="AK23" s="1886"/>
      <c r="AL23" s="1886"/>
      <c r="AM23" s="1887"/>
      <c r="AN23" s="1887"/>
      <c r="AO23" s="1888"/>
      <c r="AQ23" s="1026"/>
    </row>
    <row r="24" spans="2:43" ht="18" customHeight="1">
      <c r="B24" s="16"/>
      <c r="C24" s="1885"/>
      <c r="D24" s="1886"/>
      <c r="E24" s="1886"/>
      <c r="F24" s="1886"/>
      <c r="G24" s="1886"/>
      <c r="H24" s="1886"/>
      <c r="I24" s="1886"/>
      <c r="J24" s="1886"/>
      <c r="K24" s="1886"/>
      <c r="L24" s="1886"/>
      <c r="M24" s="1886"/>
      <c r="N24" s="1886"/>
      <c r="O24" s="1886"/>
      <c r="P24" s="1886"/>
      <c r="Q24" s="1886"/>
      <c r="R24" s="1886"/>
      <c r="S24" s="1886"/>
      <c r="T24" s="1886"/>
      <c r="U24" s="1886"/>
      <c r="V24" s="1886"/>
      <c r="W24" s="1886"/>
      <c r="X24" s="1886"/>
      <c r="Y24" s="1886"/>
      <c r="Z24" s="1886"/>
      <c r="AA24" s="1886"/>
      <c r="AB24" s="1886"/>
      <c r="AC24" s="1886"/>
      <c r="AD24" s="1886"/>
      <c r="AE24" s="1886"/>
      <c r="AF24" s="1886"/>
      <c r="AG24" s="1886"/>
      <c r="AH24" s="1886"/>
      <c r="AI24" s="1886"/>
      <c r="AJ24" s="1886"/>
      <c r="AK24" s="1886"/>
      <c r="AL24" s="1886"/>
      <c r="AM24" s="1887"/>
      <c r="AN24" s="1887"/>
      <c r="AO24" s="1888"/>
      <c r="AQ24" s="1026"/>
    </row>
    <row r="25" spans="2:43" ht="18" customHeight="1">
      <c r="B25" s="16"/>
      <c r="C25" s="1885"/>
      <c r="D25" s="1886"/>
      <c r="E25" s="1886"/>
      <c r="F25" s="1886"/>
      <c r="G25" s="1886"/>
      <c r="H25" s="1886"/>
      <c r="I25" s="1886"/>
      <c r="J25" s="1886"/>
      <c r="K25" s="1886"/>
      <c r="L25" s="1886"/>
      <c r="M25" s="1886"/>
      <c r="N25" s="1886"/>
      <c r="O25" s="1886"/>
      <c r="P25" s="1886"/>
      <c r="Q25" s="1886"/>
      <c r="R25" s="1886"/>
      <c r="S25" s="1886"/>
      <c r="T25" s="1886"/>
      <c r="U25" s="1886"/>
      <c r="V25" s="1886"/>
      <c r="W25" s="1886"/>
      <c r="X25" s="1886"/>
      <c r="Y25" s="1886"/>
      <c r="Z25" s="1886"/>
      <c r="AA25" s="1886"/>
      <c r="AB25" s="1886"/>
      <c r="AC25" s="1886"/>
      <c r="AD25" s="1886"/>
      <c r="AE25" s="1886"/>
      <c r="AF25" s="1886"/>
      <c r="AG25" s="1886"/>
      <c r="AH25" s="1886"/>
      <c r="AI25" s="1886"/>
      <c r="AJ25" s="1886"/>
      <c r="AK25" s="1886"/>
      <c r="AL25" s="1886"/>
      <c r="AM25" s="1887"/>
      <c r="AN25" s="1887"/>
      <c r="AO25" s="1888"/>
      <c r="AQ25" s="1026"/>
    </row>
    <row r="26" spans="2:43" ht="18" customHeight="1">
      <c r="B26" s="16"/>
      <c r="C26" s="1885"/>
      <c r="D26" s="1886"/>
      <c r="E26" s="1886"/>
      <c r="F26" s="1886"/>
      <c r="G26" s="1886"/>
      <c r="H26" s="1886"/>
      <c r="I26" s="1886"/>
      <c r="J26" s="1886"/>
      <c r="K26" s="1886"/>
      <c r="L26" s="1886"/>
      <c r="M26" s="1886"/>
      <c r="N26" s="1886"/>
      <c r="O26" s="1886"/>
      <c r="P26" s="1886"/>
      <c r="Q26" s="1886"/>
      <c r="R26" s="1886"/>
      <c r="S26" s="1886"/>
      <c r="T26" s="1886"/>
      <c r="U26" s="1886"/>
      <c r="V26" s="1886"/>
      <c r="W26" s="1886"/>
      <c r="X26" s="1886"/>
      <c r="Y26" s="1886"/>
      <c r="Z26" s="1886"/>
      <c r="AA26" s="1886"/>
      <c r="AB26" s="1886"/>
      <c r="AC26" s="1886"/>
      <c r="AD26" s="1886"/>
      <c r="AE26" s="1886"/>
      <c r="AF26" s="1886"/>
      <c r="AG26" s="1886"/>
      <c r="AH26" s="1886"/>
      <c r="AI26" s="1886"/>
      <c r="AJ26" s="1886"/>
      <c r="AK26" s="1886"/>
      <c r="AL26" s="1886"/>
      <c r="AM26" s="1887"/>
      <c r="AN26" s="1887"/>
      <c r="AO26" s="1888"/>
      <c r="AQ26" s="1026"/>
    </row>
    <row r="27" spans="2:43" ht="18" customHeight="1">
      <c r="B27" s="16"/>
      <c r="C27" s="1885"/>
      <c r="D27" s="1886"/>
      <c r="E27" s="1886"/>
      <c r="F27" s="1886"/>
      <c r="G27" s="1886"/>
      <c r="H27" s="1886"/>
      <c r="I27" s="1886"/>
      <c r="J27" s="1886"/>
      <c r="K27" s="1886"/>
      <c r="L27" s="1886"/>
      <c r="M27" s="1886"/>
      <c r="N27" s="1886"/>
      <c r="O27" s="1886"/>
      <c r="P27" s="1886"/>
      <c r="Q27" s="1886"/>
      <c r="R27" s="1886"/>
      <c r="S27" s="1886"/>
      <c r="T27" s="1886"/>
      <c r="U27" s="1886"/>
      <c r="V27" s="1886"/>
      <c r="W27" s="1886"/>
      <c r="X27" s="1886"/>
      <c r="Y27" s="1886"/>
      <c r="Z27" s="1886"/>
      <c r="AA27" s="1886"/>
      <c r="AB27" s="1886"/>
      <c r="AC27" s="1886"/>
      <c r="AD27" s="1886"/>
      <c r="AE27" s="1886"/>
      <c r="AF27" s="1886"/>
      <c r="AG27" s="1886"/>
      <c r="AH27" s="1886"/>
      <c r="AI27" s="1886"/>
      <c r="AJ27" s="1886"/>
      <c r="AK27" s="1886"/>
      <c r="AL27" s="1886"/>
      <c r="AM27" s="1887"/>
      <c r="AN27" s="1887"/>
      <c r="AO27" s="1888"/>
      <c r="AQ27" s="1026"/>
    </row>
    <row r="28" spans="2:43" ht="18" customHeight="1">
      <c r="B28" s="16"/>
      <c r="C28" s="1885"/>
      <c r="D28" s="1886"/>
      <c r="E28" s="1886"/>
      <c r="F28" s="1886"/>
      <c r="G28" s="1886"/>
      <c r="H28" s="1886"/>
      <c r="I28" s="1886"/>
      <c r="J28" s="1886"/>
      <c r="K28" s="1886"/>
      <c r="L28" s="1886"/>
      <c r="M28" s="1886"/>
      <c r="N28" s="1886"/>
      <c r="O28" s="1886"/>
      <c r="P28" s="1886"/>
      <c r="Q28" s="1886"/>
      <c r="R28" s="1886"/>
      <c r="S28" s="1886"/>
      <c r="T28" s="1886"/>
      <c r="U28" s="1886"/>
      <c r="V28" s="1886"/>
      <c r="W28" s="1886"/>
      <c r="X28" s="1886"/>
      <c r="Y28" s="1886"/>
      <c r="Z28" s="1886"/>
      <c r="AA28" s="1886"/>
      <c r="AB28" s="1886"/>
      <c r="AC28" s="1886"/>
      <c r="AD28" s="1886"/>
      <c r="AE28" s="1886"/>
      <c r="AF28" s="1886"/>
      <c r="AG28" s="1886"/>
      <c r="AH28" s="1886"/>
      <c r="AI28" s="1886"/>
      <c r="AJ28" s="1886"/>
      <c r="AK28" s="1886"/>
      <c r="AL28" s="1886"/>
      <c r="AM28" s="1887"/>
      <c r="AN28" s="1887"/>
      <c r="AO28" s="1888"/>
      <c r="AQ28" s="1026"/>
    </row>
    <row r="29" spans="2:43" ht="18" customHeight="1">
      <c r="B29" s="16"/>
      <c r="C29" s="1885"/>
      <c r="D29" s="1886"/>
      <c r="E29" s="1886"/>
      <c r="F29" s="1886"/>
      <c r="G29" s="1886"/>
      <c r="H29" s="1886"/>
      <c r="I29" s="1886"/>
      <c r="J29" s="1886"/>
      <c r="K29" s="1886"/>
      <c r="L29" s="1886"/>
      <c r="M29" s="1886"/>
      <c r="N29" s="1886"/>
      <c r="O29" s="1886"/>
      <c r="P29" s="1886"/>
      <c r="Q29" s="1886"/>
      <c r="R29" s="1886"/>
      <c r="S29" s="1886"/>
      <c r="T29" s="1886"/>
      <c r="U29" s="1886"/>
      <c r="V29" s="1886"/>
      <c r="W29" s="1886"/>
      <c r="X29" s="1886"/>
      <c r="Y29" s="1886"/>
      <c r="Z29" s="1886"/>
      <c r="AA29" s="1886"/>
      <c r="AB29" s="1886"/>
      <c r="AC29" s="1886"/>
      <c r="AD29" s="1886"/>
      <c r="AE29" s="1886"/>
      <c r="AF29" s="1886"/>
      <c r="AG29" s="1886"/>
      <c r="AH29" s="1886"/>
      <c r="AI29" s="1886"/>
      <c r="AJ29" s="1886"/>
      <c r="AK29" s="1886"/>
      <c r="AL29" s="1886"/>
      <c r="AM29" s="1887"/>
      <c r="AN29" s="1887"/>
      <c r="AO29" s="1888"/>
      <c r="AQ29" s="1026"/>
    </row>
    <row r="30" spans="2:43" ht="18" customHeight="1">
      <c r="B30" s="16"/>
      <c r="C30" s="1885"/>
      <c r="D30" s="1886"/>
      <c r="E30" s="1886"/>
      <c r="F30" s="1886"/>
      <c r="G30" s="1886"/>
      <c r="H30" s="1886"/>
      <c r="I30" s="1886"/>
      <c r="J30" s="1886"/>
      <c r="K30" s="1886"/>
      <c r="L30" s="1886"/>
      <c r="M30" s="1886"/>
      <c r="N30" s="1886"/>
      <c r="O30" s="1886"/>
      <c r="P30" s="1886"/>
      <c r="Q30" s="1886"/>
      <c r="R30" s="1886"/>
      <c r="S30" s="1886"/>
      <c r="T30" s="1886"/>
      <c r="U30" s="1886"/>
      <c r="V30" s="1886"/>
      <c r="W30" s="1886"/>
      <c r="X30" s="1886"/>
      <c r="Y30" s="1886"/>
      <c r="Z30" s="1886"/>
      <c r="AA30" s="1886"/>
      <c r="AB30" s="1886"/>
      <c r="AC30" s="1886"/>
      <c r="AD30" s="1886"/>
      <c r="AE30" s="1886"/>
      <c r="AF30" s="1886"/>
      <c r="AG30" s="1886"/>
      <c r="AH30" s="1886"/>
      <c r="AI30" s="1886"/>
      <c r="AJ30" s="1886"/>
      <c r="AK30" s="1886"/>
      <c r="AL30" s="1886"/>
      <c r="AM30" s="1887"/>
      <c r="AN30" s="1887"/>
      <c r="AO30" s="1888"/>
      <c r="AQ30" s="1026"/>
    </row>
    <row r="31" spans="2:43" ht="18" customHeight="1">
      <c r="B31" s="16"/>
      <c r="C31" s="1885"/>
      <c r="D31" s="1886"/>
      <c r="E31" s="1886"/>
      <c r="F31" s="1886"/>
      <c r="G31" s="1886"/>
      <c r="H31" s="1886"/>
      <c r="I31" s="1886"/>
      <c r="J31" s="1886"/>
      <c r="K31" s="1886"/>
      <c r="L31" s="1886"/>
      <c r="M31" s="1886"/>
      <c r="N31" s="1886"/>
      <c r="O31" s="1886"/>
      <c r="P31" s="1886"/>
      <c r="Q31" s="1886"/>
      <c r="R31" s="1886"/>
      <c r="S31" s="1886"/>
      <c r="T31" s="1886"/>
      <c r="U31" s="1886"/>
      <c r="V31" s="1886"/>
      <c r="W31" s="1886"/>
      <c r="X31" s="1886"/>
      <c r="Y31" s="1886"/>
      <c r="Z31" s="1886"/>
      <c r="AA31" s="1886"/>
      <c r="AB31" s="1886"/>
      <c r="AC31" s="1886"/>
      <c r="AD31" s="1886"/>
      <c r="AE31" s="1886"/>
      <c r="AF31" s="1886"/>
      <c r="AG31" s="1886"/>
      <c r="AH31" s="1886"/>
      <c r="AI31" s="1886"/>
      <c r="AJ31" s="1886"/>
      <c r="AK31" s="1886"/>
      <c r="AL31" s="1886"/>
      <c r="AM31" s="1887"/>
      <c r="AN31" s="1887"/>
      <c r="AO31" s="1888"/>
      <c r="AQ31" s="1026"/>
    </row>
    <row r="32" spans="2:43" ht="18" customHeight="1">
      <c r="B32" s="16"/>
      <c r="C32" s="1885"/>
      <c r="D32" s="1886"/>
      <c r="E32" s="1886"/>
      <c r="F32" s="1886"/>
      <c r="G32" s="1886"/>
      <c r="H32" s="1886"/>
      <c r="I32" s="1886"/>
      <c r="J32" s="1886"/>
      <c r="K32" s="1886"/>
      <c r="L32" s="1886"/>
      <c r="M32" s="1886"/>
      <c r="N32" s="1886"/>
      <c r="O32" s="1886"/>
      <c r="P32" s="1886"/>
      <c r="Q32" s="1886"/>
      <c r="R32" s="1886"/>
      <c r="S32" s="1886"/>
      <c r="T32" s="1886"/>
      <c r="U32" s="1886"/>
      <c r="V32" s="1886"/>
      <c r="W32" s="1886"/>
      <c r="X32" s="1886"/>
      <c r="Y32" s="1886"/>
      <c r="Z32" s="1886"/>
      <c r="AA32" s="1886"/>
      <c r="AB32" s="1886"/>
      <c r="AC32" s="1886"/>
      <c r="AD32" s="1886"/>
      <c r="AE32" s="1886"/>
      <c r="AF32" s="1886"/>
      <c r="AG32" s="1886"/>
      <c r="AH32" s="1886"/>
      <c r="AI32" s="1886"/>
      <c r="AJ32" s="1886"/>
      <c r="AK32" s="1886"/>
      <c r="AL32" s="1886"/>
      <c r="AM32" s="1887"/>
      <c r="AN32" s="1887"/>
      <c r="AO32" s="1888"/>
      <c r="AQ32" s="1026"/>
    </row>
    <row r="33" spans="2:43" ht="18" customHeight="1">
      <c r="B33" s="16"/>
      <c r="C33" s="1885"/>
      <c r="D33" s="1886"/>
      <c r="E33" s="1886"/>
      <c r="F33" s="1886"/>
      <c r="G33" s="1886"/>
      <c r="H33" s="1886"/>
      <c r="I33" s="1886"/>
      <c r="J33" s="1886"/>
      <c r="K33" s="1886"/>
      <c r="L33" s="1886"/>
      <c r="M33" s="1886"/>
      <c r="N33" s="1886"/>
      <c r="O33" s="1886"/>
      <c r="P33" s="1886"/>
      <c r="Q33" s="1886"/>
      <c r="R33" s="1886"/>
      <c r="S33" s="1886"/>
      <c r="T33" s="1886"/>
      <c r="U33" s="1886"/>
      <c r="V33" s="1886"/>
      <c r="W33" s="1886"/>
      <c r="X33" s="1886"/>
      <c r="Y33" s="1886"/>
      <c r="Z33" s="1886"/>
      <c r="AA33" s="1886"/>
      <c r="AB33" s="1886"/>
      <c r="AC33" s="1886"/>
      <c r="AD33" s="1886"/>
      <c r="AE33" s="1886"/>
      <c r="AF33" s="1886"/>
      <c r="AG33" s="1886"/>
      <c r="AH33" s="1886"/>
      <c r="AI33" s="1886"/>
      <c r="AJ33" s="1886"/>
      <c r="AK33" s="1886"/>
      <c r="AL33" s="1886"/>
      <c r="AM33" s="1887"/>
      <c r="AN33" s="1887"/>
      <c r="AO33" s="1888"/>
      <c r="AQ33" s="1026"/>
    </row>
    <row r="34" spans="2:43" ht="18" customHeight="1">
      <c r="B34" s="16"/>
      <c r="C34" s="1885"/>
      <c r="D34" s="1886"/>
      <c r="E34" s="1886"/>
      <c r="F34" s="1886"/>
      <c r="G34" s="1886"/>
      <c r="H34" s="1886"/>
      <c r="I34" s="1886"/>
      <c r="J34" s="1886"/>
      <c r="K34" s="1886"/>
      <c r="L34" s="1886"/>
      <c r="M34" s="1886"/>
      <c r="N34" s="1886"/>
      <c r="O34" s="1886"/>
      <c r="P34" s="1886"/>
      <c r="Q34" s="1886"/>
      <c r="R34" s="1886"/>
      <c r="S34" s="1886"/>
      <c r="T34" s="1886"/>
      <c r="U34" s="1886"/>
      <c r="V34" s="1886"/>
      <c r="W34" s="1886"/>
      <c r="X34" s="1886"/>
      <c r="Y34" s="1886"/>
      <c r="Z34" s="1886"/>
      <c r="AA34" s="1886"/>
      <c r="AB34" s="1886"/>
      <c r="AC34" s="1886"/>
      <c r="AD34" s="1886"/>
      <c r="AE34" s="1886"/>
      <c r="AF34" s="1886"/>
      <c r="AG34" s="1886"/>
      <c r="AH34" s="1886"/>
      <c r="AI34" s="1886"/>
      <c r="AJ34" s="1886"/>
      <c r="AK34" s="1886"/>
      <c r="AL34" s="1886"/>
      <c r="AM34" s="1887"/>
      <c r="AN34" s="1887"/>
      <c r="AO34" s="1888"/>
      <c r="AQ34" s="1026"/>
    </row>
    <row r="35" spans="2:43" ht="18" customHeight="1">
      <c r="B35" s="16"/>
      <c r="C35" s="1885"/>
      <c r="D35" s="1886"/>
      <c r="E35" s="1886"/>
      <c r="F35" s="1886"/>
      <c r="G35" s="1886"/>
      <c r="H35" s="1886"/>
      <c r="I35" s="1886"/>
      <c r="J35" s="1886"/>
      <c r="K35" s="1886"/>
      <c r="L35" s="1886"/>
      <c r="M35" s="1886"/>
      <c r="N35" s="1886"/>
      <c r="O35" s="1886"/>
      <c r="P35" s="1886"/>
      <c r="Q35" s="1886"/>
      <c r="R35" s="1886"/>
      <c r="S35" s="1886"/>
      <c r="T35" s="1886"/>
      <c r="U35" s="1886"/>
      <c r="V35" s="1886"/>
      <c r="W35" s="1886"/>
      <c r="X35" s="1886"/>
      <c r="Y35" s="1886"/>
      <c r="Z35" s="1886"/>
      <c r="AA35" s="1886"/>
      <c r="AB35" s="1886"/>
      <c r="AC35" s="1886"/>
      <c r="AD35" s="1886"/>
      <c r="AE35" s="1886"/>
      <c r="AF35" s="1886"/>
      <c r="AG35" s="1886"/>
      <c r="AH35" s="1886"/>
      <c r="AI35" s="1886"/>
      <c r="AJ35" s="1886"/>
      <c r="AK35" s="1886"/>
      <c r="AL35" s="1886"/>
      <c r="AM35" s="1887"/>
      <c r="AN35" s="1887"/>
      <c r="AO35" s="1888"/>
      <c r="AQ35" s="1026"/>
    </row>
    <row r="36" spans="2:43" ht="18" customHeight="1">
      <c r="B36" s="16"/>
      <c r="C36" s="1885"/>
      <c r="D36" s="1886"/>
      <c r="E36" s="1886"/>
      <c r="F36" s="1886"/>
      <c r="G36" s="1886"/>
      <c r="H36" s="1886"/>
      <c r="I36" s="1886"/>
      <c r="J36" s="1886"/>
      <c r="K36" s="1886"/>
      <c r="L36" s="1886"/>
      <c r="M36" s="1886"/>
      <c r="N36" s="1886"/>
      <c r="O36" s="1886"/>
      <c r="P36" s="1886"/>
      <c r="Q36" s="1886"/>
      <c r="R36" s="1886"/>
      <c r="S36" s="1886"/>
      <c r="T36" s="1886"/>
      <c r="U36" s="1886"/>
      <c r="V36" s="1886"/>
      <c r="W36" s="1886"/>
      <c r="X36" s="1886"/>
      <c r="Y36" s="1886"/>
      <c r="Z36" s="1886"/>
      <c r="AA36" s="1886"/>
      <c r="AB36" s="1886"/>
      <c r="AC36" s="1886"/>
      <c r="AD36" s="1886"/>
      <c r="AE36" s="1886"/>
      <c r="AF36" s="1886"/>
      <c r="AG36" s="1886"/>
      <c r="AH36" s="1886"/>
      <c r="AI36" s="1886"/>
      <c r="AJ36" s="1886"/>
      <c r="AK36" s="1886"/>
      <c r="AL36" s="1886"/>
      <c r="AM36" s="1887"/>
      <c r="AN36" s="1887"/>
      <c r="AO36" s="1888"/>
      <c r="AQ36" s="1027"/>
    </row>
    <row r="37" spans="2:43" ht="18" customHeight="1">
      <c r="B37" s="16"/>
      <c r="C37" s="1885"/>
      <c r="D37" s="1886"/>
      <c r="E37" s="1886"/>
      <c r="F37" s="1886"/>
      <c r="G37" s="1886"/>
      <c r="H37" s="1886"/>
      <c r="I37" s="1886"/>
      <c r="J37" s="1886"/>
      <c r="K37" s="1886"/>
      <c r="L37" s="1886"/>
      <c r="M37" s="1886"/>
      <c r="N37" s="1886"/>
      <c r="O37" s="1886"/>
      <c r="P37" s="1886"/>
      <c r="Q37" s="1886"/>
      <c r="R37" s="1886"/>
      <c r="S37" s="1886"/>
      <c r="T37" s="1886"/>
      <c r="U37" s="1886"/>
      <c r="V37" s="1886"/>
      <c r="W37" s="1886"/>
      <c r="X37" s="1886"/>
      <c r="Y37" s="1886"/>
      <c r="Z37" s="1886"/>
      <c r="AA37" s="1886"/>
      <c r="AB37" s="1886"/>
      <c r="AC37" s="1886"/>
      <c r="AD37" s="1886"/>
      <c r="AE37" s="1886"/>
      <c r="AF37" s="1886"/>
      <c r="AG37" s="1886"/>
      <c r="AH37" s="1886"/>
      <c r="AI37" s="1886"/>
      <c r="AJ37" s="1886"/>
      <c r="AK37" s="1886"/>
      <c r="AL37" s="1886"/>
      <c r="AM37" s="1887"/>
      <c r="AN37" s="1887"/>
      <c r="AO37" s="1888"/>
      <c r="AQ37" s="1027"/>
    </row>
    <row r="38" spans="2:43" ht="18" customHeight="1">
      <c r="B38" s="16"/>
      <c r="C38" s="1885"/>
      <c r="D38" s="1886"/>
      <c r="E38" s="1886"/>
      <c r="F38" s="1886"/>
      <c r="G38" s="1886"/>
      <c r="H38" s="1886"/>
      <c r="I38" s="1886"/>
      <c r="J38" s="1886"/>
      <c r="K38" s="1886"/>
      <c r="L38" s="1886"/>
      <c r="M38" s="1886"/>
      <c r="N38" s="1886"/>
      <c r="O38" s="1886"/>
      <c r="P38" s="1886"/>
      <c r="Q38" s="1886"/>
      <c r="R38" s="1886"/>
      <c r="S38" s="1886"/>
      <c r="T38" s="1886"/>
      <c r="U38" s="1886"/>
      <c r="V38" s="1886"/>
      <c r="W38" s="1886"/>
      <c r="X38" s="1886"/>
      <c r="Y38" s="1886"/>
      <c r="Z38" s="1886"/>
      <c r="AA38" s="1886"/>
      <c r="AB38" s="1886"/>
      <c r="AC38" s="1886"/>
      <c r="AD38" s="1886"/>
      <c r="AE38" s="1886"/>
      <c r="AF38" s="1886"/>
      <c r="AG38" s="1886"/>
      <c r="AH38" s="1886"/>
      <c r="AI38" s="1886"/>
      <c r="AJ38" s="1886"/>
      <c r="AK38" s="1886"/>
      <c r="AL38" s="1886"/>
      <c r="AM38" s="1887"/>
      <c r="AN38" s="1887"/>
      <c r="AO38" s="1888"/>
    </row>
    <row r="39" spans="2:43" ht="18" customHeight="1">
      <c r="B39" s="16"/>
      <c r="C39" s="1885"/>
      <c r="D39" s="1886"/>
      <c r="E39" s="1886"/>
      <c r="F39" s="1886"/>
      <c r="G39" s="1886"/>
      <c r="H39" s="1886"/>
      <c r="I39" s="1886"/>
      <c r="J39" s="1886"/>
      <c r="K39" s="1886"/>
      <c r="L39" s="1886"/>
      <c r="M39" s="1886"/>
      <c r="N39" s="1886"/>
      <c r="O39" s="1886"/>
      <c r="P39" s="1886"/>
      <c r="Q39" s="1886"/>
      <c r="R39" s="1886"/>
      <c r="S39" s="1886"/>
      <c r="T39" s="1886"/>
      <c r="U39" s="1886"/>
      <c r="V39" s="1886"/>
      <c r="W39" s="1886"/>
      <c r="X39" s="1886"/>
      <c r="Y39" s="1886"/>
      <c r="Z39" s="1886"/>
      <c r="AA39" s="1886"/>
      <c r="AB39" s="1886"/>
      <c r="AC39" s="1886"/>
      <c r="AD39" s="1886"/>
      <c r="AE39" s="1886"/>
      <c r="AF39" s="1886"/>
      <c r="AG39" s="1886"/>
      <c r="AH39" s="1886"/>
      <c r="AI39" s="1886"/>
      <c r="AJ39" s="1886"/>
      <c r="AK39" s="1886"/>
      <c r="AL39" s="1886"/>
      <c r="AM39" s="1887"/>
      <c r="AN39" s="1887"/>
      <c r="AO39" s="1888"/>
    </row>
    <row r="40" spans="2:43" ht="18" customHeight="1">
      <c r="B40" s="16"/>
      <c r="C40" s="1885"/>
      <c r="D40" s="1886"/>
      <c r="E40" s="1886"/>
      <c r="F40" s="1886"/>
      <c r="G40" s="1886"/>
      <c r="H40" s="1886"/>
      <c r="I40" s="1886"/>
      <c r="J40" s="1886"/>
      <c r="K40" s="1886"/>
      <c r="L40" s="1886"/>
      <c r="M40" s="1886"/>
      <c r="N40" s="1886"/>
      <c r="O40" s="1886"/>
      <c r="P40" s="1886"/>
      <c r="Q40" s="1886"/>
      <c r="R40" s="1886"/>
      <c r="S40" s="1886"/>
      <c r="T40" s="1886"/>
      <c r="U40" s="1886"/>
      <c r="V40" s="1886"/>
      <c r="W40" s="1886"/>
      <c r="X40" s="1886"/>
      <c r="Y40" s="1886"/>
      <c r="Z40" s="1886"/>
      <c r="AA40" s="1886"/>
      <c r="AB40" s="1886"/>
      <c r="AC40" s="1886"/>
      <c r="AD40" s="1886"/>
      <c r="AE40" s="1886"/>
      <c r="AF40" s="1886"/>
      <c r="AG40" s="1886"/>
      <c r="AH40" s="1886"/>
      <c r="AI40" s="1886"/>
      <c r="AJ40" s="1886"/>
      <c r="AK40" s="1886"/>
      <c r="AL40" s="1886"/>
      <c r="AM40" s="1887"/>
      <c r="AN40" s="1887"/>
      <c r="AO40" s="1888"/>
    </row>
    <row r="41" spans="2:43" ht="18" customHeight="1">
      <c r="B41" s="16"/>
      <c r="C41" s="1885"/>
      <c r="D41" s="1886"/>
      <c r="E41" s="1886"/>
      <c r="F41" s="1886"/>
      <c r="G41" s="1886"/>
      <c r="H41" s="1886"/>
      <c r="I41" s="1886"/>
      <c r="J41" s="1886"/>
      <c r="K41" s="1886"/>
      <c r="L41" s="1886"/>
      <c r="M41" s="1886"/>
      <c r="N41" s="1886"/>
      <c r="O41" s="1886"/>
      <c r="P41" s="1886"/>
      <c r="Q41" s="1886"/>
      <c r="R41" s="1886"/>
      <c r="S41" s="1886"/>
      <c r="T41" s="1886"/>
      <c r="U41" s="1886"/>
      <c r="V41" s="1886"/>
      <c r="W41" s="1886"/>
      <c r="X41" s="1886"/>
      <c r="Y41" s="1886"/>
      <c r="Z41" s="1886"/>
      <c r="AA41" s="1886"/>
      <c r="AB41" s="1886"/>
      <c r="AC41" s="1886"/>
      <c r="AD41" s="1886"/>
      <c r="AE41" s="1886"/>
      <c r="AF41" s="1886"/>
      <c r="AG41" s="1886"/>
      <c r="AH41" s="1886"/>
      <c r="AI41" s="1886"/>
      <c r="AJ41" s="1886"/>
      <c r="AK41" s="1886"/>
      <c r="AL41" s="1886"/>
      <c r="AM41" s="1887"/>
      <c r="AN41" s="1887"/>
      <c r="AO41" s="1888"/>
    </row>
    <row r="42" spans="2:43" ht="18" customHeight="1">
      <c r="B42" s="16"/>
      <c r="C42" s="1885"/>
      <c r="D42" s="1886"/>
      <c r="E42" s="1886"/>
      <c r="F42" s="1886"/>
      <c r="G42" s="1886"/>
      <c r="H42" s="1886"/>
      <c r="I42" s="1886"/>
      <c r="J42" s="1886"/>
      <c r="K42" s="1886"/>
      <c r="L42" s="1886"/>
      <c r="M42" s="1886"/>
      <c r="N42" s="1886"/>
      <c r="O42" s="1886"/>
      <c r="P42" s="1886"/>
      <c r="Q42" s="1886"/>
      <c r="R42" s="1886"/>
      <c r="S42" s="1886"/>
      <c r="T42" s="1886"/>
      <c r="U42" s="1886"/>
      <c r="V42" s="1886"/>
      <c r="W42" s="1886"/>
      <c r="X42" s="1886"/>
      <c r="Y42" s="1886"/>
      <c r="Z42" s="1886"/>
      <c r="AA42" s="1886"/>
      <c r="AB42" s="1886"/>
      <c r="AC42" s="1886"/>
      <c r="AD42" s="1886"/>
      <c r="AE42" s="1886"/>
      <c r="AF42" s="1886"/>
      <c r="AG42" s="1886"/>
      <c r="AH42" s="1886"/>
      <c r="AI42" s="1886"/>
      <c r="AJ42" s="1886"/>
      <c r="AK42" s="1886"/>
      <c r="AL42" s="1886"/>
      <c r="AM42" s="1887"/>
      <c r="AN42" s="1887"/>
      <c r="AO42" s="1888"/>
    </row>
    <row r="43" spans="2:43" ht="18" customHeight="1">
      <c r="B43" s="16"/>
      <c r="C43" s="1885"/>
      <c r="D43" s="1886"/>
      <c r="E43" s="1886"/>
      <c r="F43" s="1886"/>
      <c r="G43" s="1886"/>
      <c r="H43" s="1886"/>
      <c r="I43" s="1886"/>
      <c r="J43" s="1886"/>
      <c r="K43" s="1886"/>
      <c r="L43" s="1886"/>
      <c r="M43" s="1886"/>
      <c r="N43" s="1886"/>
      <c r="O43" s="1886"/>
      <c r="P43" s="1886"/>
      <c r="Q43" s="1886"/>
      <c r="R43" s="1886"/>
      <c r="S43" s="1886"/>
      <c r="T43" s="1886"/>
      <c r="U43" s="1886"/>
      <c r="V43" s="1886"/>
      <c r="W43" s="1886"/>
      <c r="X43" s="1886"/>
      <c r="Y43" s="1886"/>
      <c r="Z43" s="1886"/>
      <c r="AA43" s="1886"/>
      <c r="AB43" s="1886"/>
      <c r="AC43" s="1886"/>
      <c r="AD43" s="1886"/>
      <c r="AE43" s="1886"/>
      <c r="AF43" s="1886"/>
      <c r="AG43" s="1886"/>
      <c r="AH43" s="1886"/>
      <c r="AI43" s="1886"/>
      <c r="AJ43" s="1886"/>
      <c r="AK43" s="1886"/>
      <c r="AL43" s="1886"/>
      <c r="AM43" s="1887"/>
      <c r="AN43" s="1887"/>
      <c r="AO43" s="1888"/>
    </row>
    <row r="44" spans="2:43" ht="18" customHeight="1">
      <c r="B44" s="16"/>
      <c r="C44" s="1885"/>
      <c r="D44" s="1886"/>
      <c r="E44" s="1886"/>
      <c r="F44" s="1886"/>
      <c r="G44" s="1886"/>
      <c r="H44" s="1886"/>
      <c r="I44" s="1886"/>
      <c r="J44" s="1886"/>
      <c r="K44" s="1886"/>
      <c r="L44" s="1886"/>
      <c r="M44" s="1886"/>
      <c r="N44" s="1886"/>
      <c r="O44" s="1886"/>
      <c r="P44" s="1886"/>
      <c r="Q44" s="1886"/>
      <c r="R44" s="1886"/>
      <c r="S44" s="1886"/>
      <c r="T44" s="1886"/>
      <c r="U44" s="1886"/>
      <c r="V44" s="1886"/>
      <c r="W44" s="1886"/>
      <c r="X44" s="1886"/>
      <c r="Y44" s="1886"/>
      <c r="Z44" s="1886"/>
      <c r="AA44" s="1886"/>
      <c r="AB44" s="1886"/>
      <c r="AC44" s="1886"/>
      <c r="AD44" s="1886"/>
      <c r="AE44" s="1886"/>
      <c r="AF44" s="1886"/>
      <c r="AG44" s="1886"/>
      <c r="AH44" s="1886"/>
      <c r="AI44" s="1886"/>
      <c r="AJ44" s="1886"/>
      <c r="AK44" s="1886"/>
      <c r="AL44" s="1886"/>
      <c r="AM44" s="1887"/>
      <c r="AN44" s="1887"/>
      <c r="AO44" s="1888"/>
    </row>
    <row r="45" spans="2:43" ht="18" customHeight="1">
      <c r="B45" s="16"/>
      <c r="C45" s="1885"/>
      <c r="D45" s="1886"/>
      <c r="E45" s="1886"/>
      <c r="F45" s="1886"/>
      <c r="G45" s="1886"/>
      <c r="H45" s="1886"/>
      <c r="I45" s="1886"/>
      <c r="J45" s="1886"/>
      <c r="K45" s="1886"/>
      <c r="L45" s="1886"/>
      <c r="M45" s="1886"/>
      <c r="N45" s="1886"/>
      <c r="O45" s="1886"/>
      <c r="P45" s="1886"/>
      <c r="Q45" s="1886"/>
      <c r="R45" s="1886"/>
      <c r="S45" s="1886"/>
      <c r="T45" s="1886"/>
      <c r="U45" s="1886"/>
      <c r="V45" s="1886"/>
      <c r="W45" s="1886"/>
      <c r="X45" s="1886"/>
      <c r="Y45" s="1886"/>
      <c r="Z45" s="1886"/>
      <c r="AA45" s="1886"/>
      <c r="AB45" s="1886"/>
      <c r="AC45" s="1886"/>
      <c r="AD45" s="1886"/>
      <c r="AE45" s="1886"/>
      <c r="AF45" s="1886"/>
      <c r="AG45" s="1886"/>
      <c r="AH45" s="1886"/>
      <c r="AI45" s="1886"/>
      <c r="AJ45" s="1886"/>
      <c r="AK45" s="1886"/>
      <c r="AL45" s="1886"/>
      <c r="AM45" s="1887"/>
      <c r="AN45" s="1887"/>
      <c r="AO45" s="1888"/>
    </row>
    <row r="46" spans="2:43" ht="18" customHeight="1">
      <c r="B46" s="16"/>
      <c r="C46" s="1889"/>
      <c r="D46" s="1890"/>
      <c r="E46" s="1890"/>
      <c r="F46" s="1890"/>
      <c r="G46" s="1890"/>
      <c r="H46" s="1890"/>
      <c r="I46" s="1890"/>
      <c r="J46" s="1890"/>
      <c r="K46" s="1890"/>
      <c r="L46" s="1890"/>
      <c r="M46" s="1890"/>
      <c r="N46" s="1890"/>
      <c r="O46" s="1890"/>
      <c r="P46" s="1890"/>
      <c r="Q46" s="1890"/>
      <c r="R46" s="1890"/>
      <c r="S46" s="1890"/>
      <c r="T46" s="1890"/>
      <c r="U46" s="1890"/>
      <c r="V46" s="1890"/>
      <c r="W46" s="1890"/>
      <c r="X46" s="1890"/>
      <c r="Y46" s="1890"/>
      <c r="Z46" s="1890"/>
      <c r="AA46" s="1890"/>
      <c r="AB46" s="1890"/>
      <c r="AC46" s="1890"/>
      <c r="AD46" s="1890"/>
      <c r="AE46" s="1890"/>
      <c r="AF46" s="1890"/>
      <c r="AG46" s="1890"/>
      <c r="AH46" s="1890"/>
      <c r="AI46" s="1890"/>
      <c r="AJ46" s="1890"/>
      <c r="AK46" s="1890"/>
      <c r="AL46" s="1890"/>
      <c r="AM46" s="1890"/>
      <c r="AN46" s="1890"/>
      <c r="AO46" s="1891"/>
    </row>
    <row r="47" spans="2:43" ht="6.95" customHeight="1">
      <c r="B47" s="16"/>
      <c r="C47" s="16"/>
      <c r="D47" s="16"/>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16"/>
      <c r="AH47" s="16"/>
      <c r="AI47" s="16"/>
    </row>
    <row r="48" spans="2:43" ht="18" customHeight="1">
      <c r="B48" s="1892" t="s">
        <v>48</v>
      </c>
      <c r="C48" s="1893"/>
      <c r="D48" s="1893"/>
      <c r="E48" s="1893"/>
      <c r="F48" s="1893"/>
      <c r="G48" s="1893"/>
      <c r="H48" s="1893"/>
      <c r="I48" s="1893"/>
      <c r="J48" s="1893"/>
      <c r="K48" s="1893"/>
      <c r="L48" s="1893"/>
      <c r="M48" s="1893"/>
      <c r="N48" s="1893"/>
      <c r="O48" s="1893"/>
      <c r="P48" s="1893"/>
      <c r="Q48" s="1893"/>
      <c r="R48" s="1893"/>
      <c r="S48" s="1893"/>
      <c r="T48" s="1893"/>
      <c r="U48" s="1893"/>
      <c r="V48" s="1893"/>
      <c r="W48" s="1893"/>
      <c r="X48" s="1893"/>
      <c r="Y48" s="1893"/>
      <c r="Z48" s="1893"/>
      <c r="AA48" s="1893"/>
      <c r="AB48" s="1893"/>
      <c r="AC48" s="1893"/>
      <c r="AD48" s="1893"/>
      <c r="AE48" s="1893"/>
      <c r="AF48" s="1893"/>
      <c r="AG48" s="1893"/>
      <c r="AH48" s="1893"/>
      <c r="AI48" s="1893"/>
    </row>
    <row r="49" spans="1:43" ht="18" customHeight="1">
      <c r="B49" s="16"/>
      <c r="C49" s="16"/>
      <c r="D49" s="16" t="s">
        <v>49</v>
      </c>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43" ht="18" customHeight="1">
      <c r="A50" s="1045" t="b">
        <v>0</v>
      </c>
      <c r="B50" s="16"/>
      <c r="C50" s="16"/>
      <c r="D50" s="16" t="s">
        <v>50</v>
      </c>
      <c r="E50" s="23"/>
      <c r="F50" s="23"/>
      <c r="G50" s="23"/>
      <c r="H50" s="23"/>
      <c r="I50" s="23"/>
      <c r="J50" s="23"/>
      <c r="K50" s="23"/>
      <c r="L50" s="23"/>
      <c r="M50" s="23"/>
      <c r="N50" s="23"/>
      <c r="O50" s="23"/>
      <c r="P50" s="23"/>
      <c r="Q50" s="23"/>
      <c r="R50" s="746"/>
      <c r="S50" s="746"/>
      <c r="T50" s="746"/>
      <c r="U50" s="746"/>
      <c r="V50" s="746"/>
      <c r="W50" s="746"/>
      <c r="X50" s="746"/>
      <c r="Y50" s="746"/>
      <c r="Z50" s="746"/>
      <c r="AA50" s="746"/>
      <c r="AB50" s="746"/>
    </row>
    <row r="51" spans="1:43" s="749" customFormat="1" ht="12" customHeight="1">
      <c r="A51" s="1022"/>
      <c r="B51" s="747"/>
      <c r="C51" s="747"/>
      <c r="D51" s="747"/>
      <c r="E51" s="748"/>
      <c r="F51" s="1869" t="s">
        <v>51</v>
      </c>
      <c r="G51" s="1869"/>
      <c r="H51" s="1869"/>
      <c r="I51" s="1869"/>
      <c r="J51" s="1869"/>
      <c r="K51" s="748"/>
      <c r="L51" s="748"/>
      <c r="M51" s="748"/>
      <c r="Q51" s="1894" t="s">
        <v>52</v>
      </c>
      <c r="R51" s="1894"/>
      <c r="S51" s="1894"/>
      <c r="T51" s="1894"/>
      <c r="U51" s="1894"/>
      <c r="V51" s="1894"/>
      <c r="X51" s="15"/>
      <c r="Y51" s="15"/>
      <c r="Z51" s="15"/>
      <c r="AA51" s="15"/>
      <c r="AB51" s="15"/>
      <c r="AC51" s="15"/>
      <c r="AD51" s="15"/>
      <c r="AE51" s="15"/>
      <c r="AG51" s="747"/>
      <c r="AH51" s="747"/>
      <c r="AI51" s="747"/>
      <c r="AQ51" s="1028"/>
    </row>
    <row r="52" spans="1:43" s="749" customFormat="1" ht="18" customHeight="1">
      <c r="A52" s="1022"/>
      <c r="B52" s="747"/>
      <c r="C52" s="747"/>
      <c r="D52" s="747"/>
      <c r="E52" s="748"/>
      <c r="F52" s="1876"/>
      <c r="G52" s="1877"/>
      <c r="H52" s="1877"/>
      <c r="I52" s="1878"/>
      <c r="J52" s="1878"/>
      <c r="K52" s="1878"/>
      <c r="L52" s="1867" t="s">
        <v>53</v>
      </c>
      <c r="M52" s="1868"/>
      <c r="N52" s="736"/>
      <c r="O52" s="18" t="s">
        <v>54</v>
      </c>
      <c r="P52" s="736"/>
      <c r="Q52" s="1873"/>
      <c r="R52" s="1879"/>
      <c r="S52" s="1879"/>
      <c r="T52" s="1879"/>
      <c r="U52" s="1878"/>
      <c r="V52" s="1867" t="s">
        <v>45</v>
      </c>
      <c r="W52" s="1868"/>
      <c r="X52" s="736"/>
      <c r="Y52" s="750" t="s">
        <v>55</v>
      </c>
      <c r="Z52" s="736"/>
      <c r="AA52" s="1880" t="str">
        <f>IF(AND(F52="",Q52=""),"",F52*Q52)</f>
        <v/>
      </c>
      <c r="AB52" s="1881"/>
      <c r="AC52" s="1881"/>
      <c r="AD52" s="1881"/>
      <c r="AE52" s="1881"/>
      <c r="AF52" s="1881"/>
      <c r="AG52" s="1881"/>
      <c r="AH52" s="1867" t="s">
        <v>45</v>
      </c>
      <c r="AI52" s="1868"/>
      <c r="AJ52" s="736"/>
      <c r="AQ52" s="1028"/>
    </row>
    <row r="53" spans="1:43" ht="18" customHeight="1">
      <c r="A53" s="1045" t="b">
        <v>0</v>
      </c>
      <c r="B53" s="16"/>
      <c r="C53" s="16"/>
      <c r="D53" s="16" t="s">
        <v>56</v>
      </c>
      <c r="E53" s="23"/>
      <c r="F53" s="23"/>
      <c r="G53" s="23"/>
      <c r="H53" s="23"/>
      <c r="I53" s="23"/>
      <c r="J53" s="23"/>
      <c r="K53" s="23"/>
      <c r="L53" s="23"/>
      <c r="M53" s="23"/>
      <c r="N53" s="23"/>
      <c r="O53" s="23"/>
      <c r="P53" s="23"/>
      <c r="Q53" s="23"/>
      <c r="R53" s="23"/>
      <c r="S53" s="23"/>
      <c r="T53" s="23"/>
      <c r="U53" s="22"/>
      <c r="V53" s="22"/>
      <c r="W53" s="22"/>
      <c r="X53" s="22"/>
      <c r="Y53" s="22"/>
      <c r="Z53" s="22"/>
      <c r="AA53" s="22"/>
      <c r="AB53" s="22"/>
      <c r="AC53" s="22"/>
      <c r="AD53" s="22"/>
      <c r="AE53" s="22"/>
      <c r="AF53" s="22"/>
      <c r="AG53" s="16"/>
      <c r="AH53" s="16"/>
      <c r="AI53" s="16"/>
    </row>
    <row r="54" spans="1:43" ht="12" customHeight="1">
      <c r="A54" s="1021"/>
      <c r="B54" s="16"/>
      <c r="C54" s="16"/>
      <c r="D54" s="747"/>
      <c r="E54" s="748"/>
      <c r="F54" s="1869" t="s">
        <v>57</v>
      </c>
      <c r="G54" s="1869"/>
      <c r="H54" s="1869"/>
      <c r="I54" s="1869"/>
      <c r="J54" s="1869"/>
      <c r="K54" s="1870"/>
      <c r="L54" s="1870"/>
      <c r="M54" s="1870"/>
      <c r="N54" s="14"/>
      <c r="O54" s="14"/>
      <c r="Q54" s="1869" t="s">
        <v>58</v>
      </c>
      <c r="R54" s="1870"/>
      <c r="S54" s="1870"/>
      <c r="T54" s="15"/>
      <c r="U54" s="14"/>
      <c r="W54" s="1869" t="s">
        <v>59</v>
      </c>
      <c r="X54" s="1870"/>
      <c r="Y54" s="1870"/>
      <c r="Z54" s="15"/>
      <c r="AA54" s="15"/>
      <c r="AC54" s="15"/>
      <c r="AD54" s="15"/>
      <c r="AE54" s="15"/>
      <c r="AF54" s="15"/>
      <c r="AG54" s="16"/>
      <c r="AH54" s="16"/>
      <c r="AI54" s="16"/>
    </row>
    <row r="55" spans="1:43" s="749" customFormat="1" ht="18" customHeight="1">
      <c r="A55" s="1022"/>
      <c r="B55" s="747"/>
      <c r="C55" s="747"/>
      <c r="D55" s="747"/>
      <c r="E55" s="748"/>
      <c r="F55" s="1871" t="str">
        <f>IF(A53=TRUE,AH6,"")</f>
        <v/>
      </c>
      <c r="G55" s="1872"/>
      <c r="H55" s="1872"/>
      <c r="I55" s="1872"/>
      <c r="J55" s="1872"/>
      <c r="K55" s="1872"/>
      <c r="L55" s="1867" t="s">
        <v>45</v>
      </c>
      <c r="M55" s="1868"/>
      <c r="N55" s="17"/>
      <c r="O55" s="18" t="s">
        <v>60</v>
      </c>
      <c r="P55" s="736"/>
      <c r="Q55" s="1873"/>
      <c r="R55" s="1874"/>
      <c r="S55" s="1875"/>
      <c r="T55" s="18"/>
      <c r="U55" s="18" t="s">
        <v>60</v>
      </c>
      <c r="V55" s="736"/>
      <c r="W55" s="1873"/>
      <c r="X55" s="1874"/>
      <c r="Y55" s="751" t="s">
        <v>61</v>
      </c>
      <c r="Z55" s="17"/>
      <c r="AA55" s="750" t="s">
        <v>62</v>
      </c>
      <c r="AB55" s="736"/>
      <c r="AC55" s="1871" t="str">
        <f>IF(AND(F55="",Q55="",W55=""),"",ROUNDDOWN(F55*(Q55/1000)*(W55/70),0))</f>
        <v/>
      </c>
      <c r="AD55" s="1872"/>
      <c r="AE55" s="1872"/>
      <c r="AF55" s="1872"/>
      <c r="AG55" s="1872"/>
      <c r="AH55" s="1867" t="s">
        <v>45</v>
      </c>
      <c r="AI55" s="1868"/>
      <c r="AJ55" s="736"/>
      <c r="AQ55" s="1028"/>
    </row>
    <row r="56" spans="1:43" ht="6.95" customHeight="1">
      <c r="A56" s="1021"/>
      <c r="B56" s="16"/>
      <c r="C56" s="16"/>
      <c r="D56" s="16"/>
      <c r="E56" s="23"/>
      <c r="F56" s="18"/>
      <c r="G56" s="18"/>
      <c r="H56" s="18"/>
      <c r="I56" s="18"/>
      <c r="J56" s="18"/>
      <c r="K56" s="18"/>
      <c r="L56" s="18"/>
      <c r="M56" s="18"/>
      <c r="N56" s="18"/>
      <c r="O56" s="18"/>
      <c r="P56" s="736"/>
      <c r="Q56" s="736"/>
      <c r="R56" s="736"/>
      <c r="S56" s="736"/>
      <c r="T56" s="736"/>
      <c r="U56" s="736"/>
      <c r="V56" s="736"/>
      <c r="W56" s="736"/>
      <c r="X56" s="736"/>
      <c r="Y56" s="736"/>
      <c r="Z56" s="19"/>
      <c r="AA56" s="19"/>
      <c r="AB56" s="736"/>
      <c r="AC56" s="19"/>
      <c r="AD56" s="19"/>
      <c r="AE56" s="19"/>
      <c r="AF56" s="19"/>
      <c r="AG56" s="20"/>
      <c r="AH56" s="20"/>
      <c r="AI56" s="20"/>
      <c r="AJ56" s="736"/>
    </row>
    <row r="57" spans="1:43" ht="18" customHeight="1">
      <c r="A57" s="1021"/>
      <c r="B57" s="16"/>
      <c r="C57" s="16"/>
      <c r="D57" s="16"/>
      <c r="E57" s="23"/>
      <c r="F57" s="18"/>
      <c r="G57" s="18"/>
      <c r="H57" s="18"/>
      <c r="I57" s="18"/>
      <c r="J57" s="18"/>
      <c r="K57" s="18"/>
      <c r="L57" s="736"/>
      <c r="M57" s="736"/>
      <c r="N57" s="18"/>
      <c r="O57" s="736"/>
      <c r="P57" s="18"/>
      <c r="Q57" s="1860">
        <v>1000</v>
      </c>
      <c r="R57" s="1861"/>
      <c r="S57" s="1861"/>
      <c r="T57" s="19"/>
      <c r="U57" s="18"/>
      <c r="V57" s="736"/>
      <c r="W57" s="1860">
        <v>70</v>
      </c>
      <c r="X57" s="1861"/>
      <c r="Y57" s="752" t="s">
        <v>61</v>
      </c>
      <c r="Z57" s="18"/>
      <c r="AA57" s="18"/>
      <c r="AB57" s="736"/>
      <c r="AC57" s="18"/>
      <c r="AD57" s="18"/>
      <c r="AE57" s="18"/>
      <c r="AF57" s="18"/>
      <c r="AG57" s="20"/>
      <c r="AH57" s="20"/>
      <c r="AI57" s="20"/>
      <c r="AJ57" s="736"/>
    </row>
    <row r="58" spans="1:43" ht="18" customHeight="1">
      <c r="A58" s="1021"/>
      <c r="B58" s="16"/>
      <c r="C58" s="16"/>
      <c r="D58" s="16"/>
      <c r="E58" s="23"/>
      <c r="F58" s="23"/>
      <c r="G58" s="23"/>
      <c r="H58" s="23"/>
      <c r="I58" s="23"/>
      <c r="J58" s="23"/>
      <c r="K58" s="23"/>
      <c r="N58" s="23"/>
      <c r="P58" s="753" t="s">
        <v>63</v>
      </c>
      <c r="Q58" s="21"/>
      <c r="R58" s="754"/>
      <c r="S58" s="754"/>
      <c r="T58" s="22"/>
      <c r="U58" s="23"/>
      <c r="W58" s="21"/>
      <c r="X58" s="754"/>
      <c r="Y58" s="754"/>
      <c r="Z58" s="23"/>
      <c r="AA58" s="23"/>
      <c r="AC58" s="23"/>
      <c r="AD58" s="23"/>
      <c r="AE58" s="23"/>
      <c r="AF58" s="23"/>
      <c r="AG58" s="16"/>
      <c r="AH58" s="16"/>
      <c r="AI58" s="16"/>
    </row>
    <row r="59" spans="1:43" ht="18" customHeight="1">
      <c r="A59" s="1045" t="b">
        <v>0</v>
      </c>
      <c r="B59" s="16"/>
      <c r="C59" s="16"/>
      <c r="D59" s="16" t="s">
        <v>64</v>
      </c>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16"/>
      <c r="AH59" s="16"/>
      <c r="AI59" s="16"/>
    </row>
    <row r="60" spans="1:43" ht="18" customHeight="1">
      <c r="A60" s="1021"/>
      <c r="B60" s="16"/>
      <c r="C60" s="16"/>
      <c r="D60" s="16"/>
      <c r="E60" s="16"/>
      <c r="F60" s="1862" t="s">
        <v>65</v>
      </c>
      <c r="G60" s="1863"/>
      <c r="H60" s="1863"/>
      <c r="I60" s="1863"/>
      <c r="J60" s="1863"/>
      <c r="K60" s="1863"/>
      <c r="L60" s="1864"/>
      <c r="M60" s="1864"/>
      <c r="N60" s="1864"/>
      <c r="O60" s="1864"/>
      <c r="P60" s="1864"/>
      <c r="Q60" s="1864"/>
      <c r="R60" s="1864"/>
      <c r="S60" s="1864"/>
      <c r="T60" s="1864"/>
      <c r="U60" s="1864"/>
      <c r="V60" s="1864"/>
      <c r="W60" s="1864"/>
      <c r="X60" s="1864"/>
      <c r="Y60" s="1864"/>
      <c r="Z60" s="1864"/>
      <c r="AA60" s="1864"/>
      <c r="AB60" s="1864"/>
      <c r="AC60" s="1864"/>
      <c r="AD60" s="1864"/>
      <c r="AE60" s="1864"/>
      <c r="AF60" s="1864"/>
      <c r="AG60" s="1864"/>
      <c r="AH60" s="1864"/>
      <c r="AI60" s="1864"/>
      <c r="AJ60" s="1865"/>
      <c r="AK60" s="1865"/>
      <c r="AL60" s="1865"/>
      <c r="AM60" s="1865"/>
      <c r="AN60" s="1865"/>
      <c r="AO60" s="1866"/>
    </row>
    <row r="61" spans="1:43" ht="10.5" customHeight="1">
      <c r="A61" s="102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1:43" ht="15" customHeight="1">
      <c r="A62" s="1021"/>
      <c r="B62" s="16"/>
      <c r="C62" s="16"/>
      <c r="D62" s="16" t="s">
        <v>66</v>
      </c>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row>
    <row r="63" spans="1:43" s="756" customFormat="1" ht="18" customHeight="1">
      <c r="A63" s="1046"/>
      <c r="B63" s="755"/>
      <c r="C63" s="755"/>
      <c r="D63" s="755" t="s">
        <v>67</v>
      </c>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c r="AE63" s="755"/>
      <c r="AF63" s="755"/>
      <c r="AG63" s="755"/>
      <c r="AH63" s="755"/>
      <c r="AI63" s="755"/>
      <c r="AQ63" s="1029"/>
    </row>
    <row r="64" spans="1:43" s="756" customFormat="1" ht="18" customHeight="1">
      <c r="A64" s="1046" t="b">
        <v>0</v>
      </c>
      <c r="B64" s="755"/>
      <c r="C64" s="755"/>
      <c r="D64" s="755"/>
      <c r="E64" s="755" t="s">
        <v>68</v>
      </c>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1031" t="s">
        <v>1746</v>
      </c>
      <c r="AG64" s="1032"/>
      <c r="AH64" s="1032" t="s">
        <v>1748</v>
      </c>
      <c r="AI64" s="1032"/>
      <c r="AK64" s="756" t="s">
        <v>1747</v>
      </c>
      <c r="AQ64" s="1029"/>
    </row>
    <row r="65" spans="1:43" s="756" customFormat="1" ht="6.95" customHeight="1">
      <c r="A65" s="1046" t="b">
        <v>1</v>
      </c>
      <c r="B65" s="755"/>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1033"/>
      <c r="AG65" s="1034"/>
      <c r="AH65" s="1034"/>
      <c r="AI65" s="1034"/>
      <c r="AQ65" s="1029"/>
    </row>
    <row r="66" spans="1:43" s="756" customFormat="1" ht="18" customHeight="1">
      <c r="B66" s="755"/>
      <c r="C66" s="755"/>
      <c r="D66" s="755"/>
      <c r="E66" s="755" t="s">
        <v>69</v>
      </c>
      <c r="F66" s="755"/>
      <c r="G66" s="755"/>
      <c r="H66" s="755"/>
      <c r="I66" s="755"/>
      <c r="J66" s="755"/>
      <c r="K66" s="755"/>
      <c r="L66" s="755"/>
      <c r="M66" s="755"/>
      <c r="N66" s="755"/>
      <c r="O66" s="755"/>
      <c r="P66" s="755"/>
      <c r="Q66" s="755"/>
      <c r="R66" s="755"/>
      <c r="S66" s="755"/>
      <c r="T66" s="755"/>
      <c r="U66" s="755"/>
      <c r="V66" s="755"/>
      <c r="W66" s="755"/>
      <c r="X66" s="755"/>
      <c r="Y66" s="755"/>
      <c r="Z66" s="755"/>
      <c r="AA66" s="755"/>
      <c r="AB66" s="755"/>
      <c r="AC66" s="755"/>
      <c r="AD66" s="755"/>
      <c r="AE66" s="755"/>
      <c r="AF66" s="1031" t="s">
        <v>1746</v>
      </c>
      <c r="AG66" s="1032"/>
      <c r="AH66" s="1032" t="s">
        <v>1748</v>
      </c>
      <c r="AI66" s="1032"/>
      <c r="AK66" s="756" t="s">
        <v>1747</v>
      </c>
      <c r="AQ66" s="1029"/>
    </row>
    <row r="67" spans="1:43" s="756" customFormat="1" ht="6.95" customHeight="1">
      <c r="B67" s="755"/>
      <c r="C67" s="755"/>
      <c r="D67" s="755"/>
      <c r="E67" s="755"/>
      <c r="F67" s="755"/>
      <c r="G67" s="755"/>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755"/>
      <c r="AF67" s="1033"/>
      <c r="AG67" s="1034"/>
      <c r="AH67" s="1034"/>
      <c r="AI67" s="1034"/>
      <c r="AQ67" s="1029"/>
    </row>
    <row r="68" spans="1:43" s="756" customFormat="1" ht="18" customHeight="1">
      <c r="B68" s="755"/>
      <c r="C68" s="755"/>
      <c r="D68" s="755"/>
      <c r="E68" s="755" t="s">
        <v>70</v>
      </c>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1031" t="s">
        <v>1746</v>
      </c>
      <c r="AG68" s="1032"/>
      <c r="AH68" s="1032" t="s">
        <v>1748</v>
      </c>
      <c r="AI68" s="1032"/>
      <c r="AK68" s="756" t="s">
        <v>1747</v>
      </c>
      <c r="AQ68" s="1029"/>
    </row>
    <row r="69" spans="1:43" s="756" customFormat="1" ht="13.5" customHeight="1">
      <c r="B69" s="755"/>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c r="AH69" s="755"/>
      <c r="AI69" s="755"/>
      <c r="AQ69" s="1029"/>
    </row>
    <row r="70" spans="1:43" s="756" customFormat="1" ht="13.5" customHeight="1">
      <c r="B70" s="755"/>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c r="AH70" s="755"/>
      <c r="AI70" s="755"/>
      <c r="AQ70" s="1029"/>
    </row>
    <row r="71" spans="1:43" s="756" customFormat="1" ht="13.5" customHeight="1">
      <c r="B71" s="755"/>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c r="AH71" s="755"/>
      <c r="AI71" s="755"/>
      <c r="AQ71" s="1029"/>
    </row>
  </sheetData>
  <mergeCells count="45">
    <mergeCell ref="B2:D2"/>
    <mergeCell ref="E2:L2"/>
    <mergeCell ref="M2:N2"/>
    <mergeCell ref="B4:L4"/>
    <mergeCell ref="B6:L6"/>
    <mergeCell ref="M6:AB6"/>
    <mergeCell ref="AD6:AG6"/>
    <mergeCell ref="AH6:AP6"/>
    <mergeCell ref="M4:AO4"/>
    <mergeCell ref="L20:AC21"/>
    <mergeCell ref="P10:R10"/>
    <mergeCell ref="S10:AO10"/>
    <mergeCell ref="P12:R12"/>
    <mergeCell ref="S12:AO12"/>
    <mergeCell ref="P14:V14"/>
    <mergeCell ref="X14:AO14"/>
    <mergeCell ref="P16:AA16"/>
    <mergeCell ref="AC16:AO16"/>
    <mergeCell ref="P18:V18"/>
    <mergeCell ref="X18:AM18"/>
    <mergeCell ref="AN18:AO18"/>
    <mergeCell ref="P8:T8"/>
    <mergeCell ref="Q52:U52"/>
    <mergeCell ref="V52:W52"/>
    <mergeCell ref="AA52:AG52"/>
    <mergeCell ref="C22:AO46"/>
    <mergeCell ref="B48:AI48"/>
    <mergeCell ref="F51:J51"/>
    <mergeCell ref="Q51:V51"/>
    <mergeCell ref="Q57:S57"/>
    <mergeCell ref="W57:X57"/>
    <mergeCell ref="F60:K60"/>
    <mergeCell ref="L60:AO60"/>
    <mergeCell ref="AH52:AI52"/>
    <mergeCell ref="F54:M54"/>
    <mergeCell ref="Q54:S54"/>
    <mergeCell ref="W54:Y54"/>
    <mergeCell ref="F55:K55"/>
    <mergeCell ref="L55:M55"/>
    <mergeCell ref="Q55:S55"/>
    <mergeCell ref="W55:X55"/>
    <mergeCell ref="AC55:AG55"/>
    <mergeCell ref="AH55:AI55"/>
    <mergeCell ref="F52:K52"/>
    <mergeCell ref="L52:M52"/>
  </mergeCells>
  <phoneticPr fontId="1"/>
  <conditionalFormatting sqref="F52">
    <cfRule type="expression" dxfId="351" priority="7">
      <formula>AND($A$50=TRUE,$F$52="")</formula>
    </cfRule>
  </conditionalFormatting>
  <conditionalFormatting sqref="Q52">
    <cfRule type="expression" dxfId="350" priority="6">
      <formula>AND($A$50=TRUE,$Q$52="")</formula>
    </cfRule>
  </conditionalFormatting>
  <conditionalFormatting sqref="Q55">
    <cfRule type="expression" dxfId="349" priority="4">
      <formula>AND($A$53=TRUE,$Q$55="")</formula>
    </cfRule>
  </conditionalFormatting>
  <conditionalFormatting sqref="W55">
    <cfRule type="expression" dxfId="348" priority="3">
      <formula>AND($A$53=TRUE,$W$55="")</formula>
    </cfRule>
  </conditionalFormatting>
  <conditionalFormatting sqref="L60">
    <cfRule type="expression" dxfId="347" priority="2">
      <formula>AND($A$59=TRUE,$L$60="")</formula>
    </cfRule>
  </conditionalFormatting>
  <conditionalFormatting sqref="X18:AM18">
    <cfRule type="containsBlanks" dxfId="346" priority="1">
      <formula>LEN(TRIM(X18))=0</formula>
    </cfRule>
  </conditionalFormatting>
  <hyperlinks>
    <hyperlink ref="AR2" location="'0一覧表'!C6" display="一覧表に戻る"/>
  </hyperlinks>
  <pageMargins left="0.38" right="0.23" top="0.47244094488188981" bottom="0.43307086614173229"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161925</xdr:colOff>
                    <xdr:row>47</xdr:row>
                    <xdr:rowOff>219075</xdr:rowOff>
                  </from>
                  <to>
                    <xdr:col>5</xdr:col>
                    <xdr:colOff>123825</xdr:colOff>
                    <xdr:row>49</xdr:row>
                    <xdr:rowOff>66675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161925</xdr:colOff>
                    <xdr:row>51</xdr:row>
                    <xdr:rowOff>209550</xdr:rowOff>
                  </from>
                  <to>
                    <xdr:col>5</xdr:col>
                    <xdr:colOff>123825</xdr:colOff>
                    <xdr:row>53</xdr:row>
                    <xdr:rowOff>66675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161925</xdr:colOff>
                    <xdr:row>57</xdr:row>
                    <xdr:rowOff>219075</xdr:rowOff>
                  </from>
                  <to>
                    <xdr:col>5</xdr:col>
                    <xdr:colOff>123825</xdr:colOff>
                    <xdr:row>59</xdr:row>
                    <xdr:rowOff>66675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161925</xdr:colOff>
                    <xdr:row>48</xdr:row>
                    <xdr:rowOff>219075</xdr:rowOff>
                  </from>
                  <to>
                    <xdr:col>5</xdr:col>
                    <xdr:colOff>123825</xdr:colOff>
                    <xdr:row>50</xdr:row>
                    <xdr:rowOff>66675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32</xdr:col>
                    <xdr:colOff>19050</xdr:colOff>
                    <xdr:row>62</xdr:row>
                    <xdr:rowOff>190500</xdr:rowOff>
                  </from>
                  <to>
                    <xdr:col>33</xdr:col>
                    <xdr:colOff>95250</xdr:colOff>
                    <xdr:row>64</xdr:row>
                    <xdr:rowOff>19050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35</xdr:col>
                    <xdr:colOff>28575</xdr:colOff>
                    <xdr:row>62</xdr:row>
                    <xdr:rowOff>209550</xdr:rowOff>
                  </from>
                  <to>
                    <xdr:col>36</xdr:col>
                    <xdr:colOff>95250</xdr:colOff>
                    <xdr:row>64</xdr:row>
                    <xdr:rowOff>9525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32</xdr:col>
                    <xdr:colOff>19050</xdr:colOff>
                    <xdr:row>64</xdr:row>
                    <xdr:rowOff>57150</xdr:rowOff>
                  </from>
                  <to>
                    <xdr:col>33</xdr:col>
                    <xdr:colOff>95250</xdr:colOff>
                    <xdr:row>66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35</xdr:col>
                    <xdr:colOff>28575</xdr:colOff>
                    <xdr:row>64</xdr:row>
                    <xdr:rowOff>57150</xdr:rowOff>
                  </from>
                  <to>
                    <xdr:col>36</xdr:col>
                    <xdr:colOff>95250</xdr:colOff>
                    <xdr:row>66</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32</xdr:col>
                    <xdr:colOff>19050</xdr:colOff>
                    <xdr:row>66</xdr:row>
                    <xdr:rowOff>57150</xdr:rowOff>
                  </from>
                  <to>
                    <xdr:col>33</xdr:col>
                    <xdr:colOff>95250</xdr:colOff>
                    <xdr:row>68</xdr:row>
                    <xdr:rowOff>28575</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35</xdr:col>
                    <xdr:colOff>28575</xdr:colOff>
                    <xdr:row>66</xdr:row>
                    <xdr:rowOff>66675</xdr:rowOff>
                  </from>
                  <to>
                    <xdr:col>36</xdr:col>
                    <xdr:colOff>95250</xdr:colOff>
                    <xdr:row>68</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95"/>
  <sheetViews>
    <sheetView topLeftCell="A2" zoomScaleNormal="100" workbookViewId="0">
      <pane ySplit="1" topLeftCell="A3" activePane="bottomLeft" state="frozen"/>
      <selection activeCell="A2" sqref="A2"/>
      <selection pane="bottomLeft" activeCell="P2" sqref="P2"/>
    </sheetView>
  </sheetViews>
  <sheetFormatPr defaultColWidth="10" defaultRowHeight="14.25"/>
  <cols>
    <col min="1" max="1" width="8.125" style="3" customWidth="1"/>
    <col min="2" max="2" width="5" style="3" customWidth="1"/>
    <col min="3" max="3" width="1.75" style="3" customWidth="1"/>
    <col min="4" max="4" width="16.5" style="3" customWidth="1"/>
    <col min="5" max="5" width="1.75" style="3" customWidth="1"/>
    <col min="6" max="6" width="4.625" style="3" customWidth="1"/>
    <col min="7" max="7" width="10" style="3"/>
    <col min="8" max="8" width="12.5" style="3" customWidth="1"/>
    <col min="9" max="9" width="1.75" style="3" customWidth="1"/>
    <col min="10" max="10" width="10" style="3"/>
    <col min="11" max="13" width="9.125" style="3" customWidth="1"/>
    <col min="14" max="14" width="5" style="3" customWidth="1"/>
    <col min="15" max="16384" width="10" style="3"/>
  </cols>
  <sheetData>
    <row r="2" spans="2:16" ht="48" customHeight="1">
      <c r="B2" s="1979" t="s">
        <v>22</v>
      </c>
      <c r="C2" s="1979"/>
      <c r="D2" s="1979"/>
      <c r="E2" s="1979"/>
      <c r="F2" s="1979"/>
      <c r="G2" s="1979"/>
      <c r="H2" s="1979"/>
      <c r="I2" s="1979"/>
      <c r="J2" s="1979"/>
      <c r="K2" s="1979"/>
      <c r="L2" s="1979"/>
      <c r="M2" s="1979"/>
      <c r="N2" s="1979"/>
      <c r="O2" s="4"/>
      <c r="P2" s="969" t="s">
        <v>1739</v>
      </c>
    </row>
    <row r="3" spans="2:16">
      <c r="B3" s="171"/>
      <c r="C3" s="171"/>
      <c r="D3" s="171"/>
      <c r="E3" s="171"/>
      <c r="F3" s="171"/>
      <c r="G3" s="171"/>
      <c r="H3" s="171"/>
      <c r="I3" s="171"/>
      <c r="J3" s="171"/>
      <c r="K3" s="171"/>
      <c r="L3" s="171"/>
      <c r="M3" s="171"/>
      <c r="N3" s="171"/>
      <c r="O3" s="171"/>
    </row>
    <row r="4" spans="2:16">
      <c r="M4" s="366" t="s">
        <v>1102</v>
      </c>
    </row>
    <row r="5" spans="2:16">
      <c r="B5" s="368" t="str">
        <f>本工事内容!$C$2</f>
        <v>一宮市長　中野　正康</v>
      </c>
      <c r="E5" s="5"/>
    </row>
    <row r="7" spans="2:16" ht="22.5" customHeight="1">
      <c r="G7" s="171" t="s">
        <v>23</v>
      </c>
      <c r="H7" s="367" t="s">
        <v>1100</v>
      </c>
      <c r="I7" s="367"/>
      <c r="J7" s="1991" t="str">
        <f>請負者詳細!$C$4</f>
        <v>一宮市尾西町木曽川1-1-1</v>
      </c>
      <c r="K7" s="1567"/>
      <c r="L7" s="1567"/>
      <c r="M7" s="1567"/>
    </row>
    <row r="8" spans="2:16">
      <c r="H8" s="367" t="s">
        <v>24</v>
      </c>
      <c r="I8" s="367"/>
      <c r="J8" s="171"/>
      <c r="K8" s="4"/>
    </row>
    <row r="9" spans="2:16" ht="22.5" customHeight="1">
      <c r="H9" s="367" t="s">
        <v>1101</v>
      </c>
      <c r="I9" s="367"/>
      <c r="J9" s="1991" t="str">
        <f>請負者詳細!$C$2</f>
        <v>△△△△建設株式会社</v>
      </c>
      <c r="K9" s="1567"/>
      <c r="L9" s="1567"/>
      <c r="M9" s="1567"/>
    </row>
    <row r="10" spans="2:16" ht="22.5" customHeight="1">
      <c r="H10" s="367" t="s">
        <v>25</v>
      </c>
      <c r="I10" s="367"/>
      <c r="J10" s="1991" t="str">
        <f>請負者詳細!$C$5</f>
        <v>代表取締役　○○　××</v>
      </c>
      <c r="K10" s="1567"/>
      <c r="L10" s="1567"/>
      <c r="M10" s="1567"/>
    </row>
    <row r="11" spans="2:16" ht="22.5" customHeight="1">
      <c r="H11" s="367" t="s">
        <v>26</v>
      </c>
      <c r="I11" s="367"/>
      <c r="J11" s="171"/>
      <c r="K11" s="4"/>
      <c r="M11" s="4"/>
    </row>
    <row r="12" spans="2:16">
      <c r="H12" s="4"/>
      <c r="I12" s="4"/>
      <c r="J12" s="171"/>
      <c r="K12" s="171"/>
    </row>
    <row r="13" spans="2:16" ht="24.95" customHeight="1">
      <c r="C13" s="3" t="s">
        <v>27</v>
      </c>
    </row>
    <row r="14" spans="2:16" ht="24.95" customHeight="1"/>
    <row r="15" spans="2:16" ht="24.95" customHeight="1">
      <c r="B15" s="387" t="s">
        <v>28</v>
      </c>
      <c r="C15" s="387"/>
      <c r="D15" s="387"/>
      <c r="E15" s="387"/>
      <c r="F15" s="387"/>
      <c r="G15" s="387"/>
      <c r="H15" s="387"/>
      <c r="I15" s="387"/>
      <c r="J15" s="387"/>
      <c r="K15" s="387"/>
      <c r="L15" s="387"/>
      <c r="M15" s="387"/>
      <c r="N15" s="387"/>
      <c r="O15" s="4"/>
    </row>
    <row r="16" spans="2:16" ht="24.95" customHeight="1">
      <c r="B16" s="171"/>
      <c r="C16" s="171"/>
      <c r="D16" s="171"/>
      <c r="E16" s="171"/>
      <c r="F16" s="171"/>
      <c r="G16" s="171"/>
      <c r="H16" s="171"/>
      <c r="I16" s="171"/>
      <c r="J16" s="171"/>
      <c r="K16" s="171"/>
      <c r="L16" s="171"/>
      <c r="M16" s="171"/>
      <c r="N16" s="171"/>
      <c r="O16" s="171"/>
    </row>
    <row r="17" spans="1:13" ht="27.6" customHeight="1">
      <c r="B17" s="366">
        <v>1</v>
      </c>
      <c r="C17" s="366"/>
      <c r="D17" s="367" t="s">
        <v>1091</v>
      </c>
      <c r="E17" s="6"/>
      <c r="F17" s="1984" t="str">
        <f>本工事内容!$C$5&amp;本工事内容!$D$5&amp;本工事内容!$E$5</f>
        <v>都計第100号</v>
      </c>
      <c r="G17" s="1580"/>
      <c r="H17" s="1580"/>
      <c r="I17" s="1580"/>
      <c r="J17" s="1580"/>
      <c r="K17" s="1580"/>
    </row>
    <row r="18" spans="1:13" ht="27.6" customHeight="1">
      <c r="B18" s="366"/>
      <c r="C18" s="366"/>
      <c r="D18" s="367"/>
    </row>
    <row r="19" spans="1:13" ht="27.6" customHeight="1">
      <c r="B19" s="366">
        <v>2</v>
      </c>
      <c r="C19" s="366"/>
      <c r="D19" s="367" t="s">
        <v>1092</v>
      </c>
      <c r="E19" s="6"/>
      <c r="F19" s="1984" t="str">
        <f>""&amp;本工事内容!$C$8</f>
        <v>○○○道路修繕工事2</v>
      </c>
      <c r="G19" s="1580"/>
      <c r="H19" s="1580"/>
      <c r="I19" s="1580"/>
      <c r="J19" s="1580"/>
      <c r="K19" s="1580"/>
      <c r="L19" s="1580"/>
      <c r="M19" s="1580"/>
    </row>
    <row r="20" spans="1:13" ht="27.6" customHeight="1">
      <c r="B20" s="366"/>
      <c r="C20" s="366"/>
      <c r="D20" s="367"/>
    </row>
    <row r="21" spans="1:13" ht="27.6" customHeight="1">
      <c r="B21" s="366">
        <v>3</v>
      </c>
      <c r="C21" s="366"/>
      <c r="D21" s="367" t="s">
        <v>1093</v>
      </c>
      <c r="E21" s="6"/>
      <c r="F21" s="1984" t="str">
        <f>""&amp;本工事内容!$C$9</f>
        <v>一宮市本町二丁目5番６号2</v>
      </c>
      <c r="G21" s="1580"/>
      <c r="H21" s="1580"/>
      <c r="I21" s="1580"/>
      <c r="J21" s="1580"/>
      <c r="K21" s="1580"/>
      <c r="L21" s="1580"/>
      <c r="M21" s="1580"/>
    </row>
    <row r="22" spans="1:13" ht="27.6" customHeight="1">
      <c r="B22" s="366"/>
      <c r="C22" s="366"/>
      <c r="D22" s="367"/>
    </row>
    <row r="23" spans="1:13" ht="27.6" customHeight="1">
      <c r="B23" s="366">
        <v>4</v>
      </c>
      <c r="C23" s="366"/>
      <c r="D23" s="367" t="s">
        <v>1094</v>
      </c>
      <c r="E23" s="6"/>
      <c r="G23" s="1982">
        <f>本工事内容!$C$11</f>
        <v>44866</v>
      </c>
      <c r="H23" s="1983"/>
    </row>
    <row r="24" spans="1:13" ht="27.6" customHeight="1">
      <c r="B24" s="366"/>
      <c r="C24" s="366"/>
      <c r="D24" s="367"/>
    </row>
    <row r="25" spans="1:13" ht="27.6" customHeight="1">
      <c r="B25" s="366">
        <v>5</v>
      </c>
      <c r="C25" s="366"/>
      <c r="D25" s="367" t="s">
        <v>1095</v>
      </c>
      <c r="E25" s="6"/>
      <c r="F25" s="171" t="s">
        <v>1097</v>
      </c>
      <c r="G25" s="1980">
        <f>本工事内容!$C$15</f>
        <v>2000000</v>
      </c>
      <c r="H25" s="1981"/>
    </row>
    <row r="26" spans="1:13" ht="27.6" customHeight="1">
      <c r="B26" s="366"/>
      <c r="C26" s="366"/>
      <c r="D26" s="367"/>
      <c r="F26" s="171"/>
    </row>
    <row r="27" spans="1:13" ht="27.6" customHeight="1">
      <c r="B27" s="366">
        <v>6</v>
      </c>
      <c r="C27" s="366"/>
      <c r="D27" s="367" t="s">
        <v>1096</v>
      </c>
      <c r="F27" s="171" t="s">
        <v>1098</v>
      </c>
      <c r="G27" s="1982">
        <f>本工事内容!$C$12</f>
        <v>44867</v>
      </c>
      <c r="H27" s="1983"/>
      <c r="I27" s="1983"/>
    </row>
    <row r="28" spans="1:13" ht="27.6" customHeight="1">
      <c r="B28" s="366"/>
      <c r="C28" s="366"/>
      <c r="D28" s="367"/>
      <c r="F28" s="171"/>
    </row>
    <row r="29" spans="1:13" ht="27.6" customHeight="1">
      <c r="F29" s="171" t="s">
        <v>1099</v>
      </c>
      <c r="G29" s="1982">
        <f>本工事内容!$C$13</f>
        <v>44957</v>
      </c>
      <c r="H29" s="1983"/>
      <c r="I29" s="1983"/>
    </row>
    <row r="31" spans="1:13" s="8" customFormat="1" ht="18" customHeight="1">
      <c r="A31" s="7"/>
      <c r="B31" s="386"/>
      <c r="C31" s="389" t="s">
        <v>29</v>
      </c>
      <c r="D31" s="7"/>
      <c r="E31" s="7"/>
      <c r="F31" s="7"/>
      <c r="G31" s="7"/>
      <c r="H31" s="7"/>
      <c r="I31" s="7"/>
      <c r="J31" s="7"/>
      <c r="K31" s="7"/>
    </row>
    <row r="32" spans="1:13" s="9" customFormat="1" ht="17.25">
      <c r="B32" s="384"/>
      <c r="C32" s="1988" t="s">
        <v>30</v>
      </c>
      <c r="D32" s="1989"/>
      <c r="E32" s="1989"/>
      <c r="F32" s="1989"/>
      <c r="G32" s="1989"/>
      <c r="H32" s="1989"/>
      <c r="I32" s="1989"/>
      <c r="J32" s="1990"/>
      <c r="K32" s="1985" t="s">
        <v>1273</v>
      </c>
      <c r="L32" s="1986"/>
      <c r="M32" s="1987"/>
    </row>
    <row r="33" spans="2:13" s="9" customFormat="1" ht="12.6" customHeight="1">
      <c r="B33" s="385"/>
      <c r="C33" s="10"/>
      <c r="D33" s="1973"/>
      <c r="E33" s="1974"/>
      <c r="F33" s="1974"/>
      <c r="G33" s="1974"/>
      <c r="H33" s="1974"/>
      <c r="I33" s="1974"/>
      <c r="J33" s="1975"/>
      <c r="K33" s="1976"/>
      <c r="L33" s="1977"/>
      <c r="M33" s="1978"/>
    </row>
    <row r="34" spans="2:13" s="9" customFormat="1" ht="12.6" customHeight="1">
      <c r="B34" s="385"/>
      <c r="C34" s="11"/>
      <c r="D34" s="1961"/>
      <c r="E34" s="1962"/>
      <c r="F34" s="1962"/>
      <c r="G34" s="1962"/>
      <c r="H34" s="1962"/>
      <c r="I34" s="1962"/>
      <c r="J34" s="1963"/>
      <c r="K34" s="1964"/>
      <c r="L34" s="1965"/>
      <c r="M34" s="1966"/>
    </row>
    <row r="35" spans="2:13" s="9" customFormat="1" ht="12.6" customHeight="1">
      <c r="B35" s="385"/>
      <c r="C35" s="12"/>
      <c r="D35" s="1967"/>
      <c r="E35" s="1968"/>
      <c r="F35" s="1968"/>
      <c r="G35" s="1968"/>
      <c r="H35" s="1968"/>
      <c r="I35" s="1968"/>
      <c r="J35" s="1969"/>
      <c r="K35" s="1970"/>
      <c r="L35" s="1971"/>
      <c r="M35" s="1972"/>
    </row>
    <row r="36" spans="2:13" s="9" customFormat="1" ht="12.6" customHeight="1">
      <c r="B36" s="385"/>
      <c r="C36" s="10"/>
      <c r="D36" s="1973"/>
      <c r="E36" s="1974"/>
      <c r="F36" s="1974"/>
      <c r="G36" s="1974"/>
      <c r="H36" s="1974"/>
      <c r="I36" s="1974"/>
      <c r="J36" s="1975"/>
      <c r="K36" s="1976"/>
      <c r="L36" s="1977"/>
      <c r="M36" s="1978"/>
    </row>
    <row r="37" spans="2:13" s="9" customFormat="1" ht="12.6" customHeight="1">
      <c r="B37" s="385"/>
      <c r="C37" s="11"/>
      <c r="D37" s="1961"/>
      <c r="E37" s="1962"/>
      <c r="F37" s="1962"/>
      <c r="G37" s="1962"/>
      <c r="H37" s="1962"/>
      <c r="I37" s="1962"/>
      <c r="J37" s="1963"/>
      <c r="K37" s="1964"/>
      <c r="L37" s="1965"/>
      <c r="M37" s="1966"/>
    </row>
    <row r="38" spans="2:13" s="9" customFormat="1" ht="12.6" customHeight="1">
      <c r="B38" s="385"/>
      <c r="C38" s="12"/>
      <c r="D38" s="1967"/>
      <c r="E38" s="1968"/>
      <c r="F38" s="1968"/>
      <c r="G38" s="1968"/>
      <c r="H38" s="1968"/>
      <c r="I38" s="1968"/>
      <c r="J38" s="1969"/>
      <c r="K38" s="1970"/>
      <c r="L38" s="1971"/>
      <c r="M38" s="1972"/>
    </row>
    <row r="39" spans="2:13" s="9" customFormat="1" ht="12.6" customHeight="1">
      <c r="B39" s="385"/>
      <c r="C39" s="10"/>
      <c r="D39" s="1973"/>
      <c r="E39" s="1974"/>
      <c r="F39" s="1974"/>
      <c r="G39" s="1974"/>
      <c r="H39" s="1974"/>
      <c r="I39" s="1974"/>
      <c r="J39" s="1975"/>
      <c r="K39" s="1976"/>
      <c r="L39" s="1977"/>
      <c r="M39" s="1978"/>
    </row>
    <row r="40" spans="2:13" s="9" customFormat="1" ht="12.6" customHeight="1">
      <c r="B40" s="385"/>
      <c r="C40" s="11"/>
      <c r="D40" s="1961"/>
      <c r="E40" s="1962"/>
      <c r="F40" s="1962"/>
      <c r="G40" s="1962"/>
      <c r="H40" s="1962"/>
      <c r="I40" s="1962"/>
      <c r="J40" s="1963"/>
      <c r="K40" s="1964"/>
      <c r="L40" s="1965"/>
      <c r="M40" s="1966"/>
    </row>
    <row r="41" spans="2:13" s="9" customFormat="1" ht="12.6" customHeight="1">
      <c r="B41" s="385"/>
      <c r="C41" s="12"/>
      <c r="D41" s="1967"/>
      <c r="E41" s="1968"/>
      <c r="F41" s="1968"/>
      <c r="G41" s="1968"/>
      <c r="H41" s="1968"/>
      <c r="I41" s="1968"/>
      <c r="J41" s="1969"/>
      <c r="K41" s="1970"/>
      <c r="L41" s="1971"/>
      <c r="M41" s="1972"/>
    </row>
    <row r="42" spans="2:13" s="9" customFormat="1" ht="12.6" customHeight="1">
      <c r="B42" s="385"/>
      <c r="C42" s="10"/>
      <c r="D42" s="1973"/>
      <c r="E42" s="1974"/>
      <c r="F42" s="1974"/>
      <c r="G42" s="1974"/>
      <c r="H42" s="1974"/>
      <c r="I42" s="1974"/>
      <c r="J42" s="1975"/>
      <c r="K42" s="1976"/>
      <c r="L42" s="1977"/>
      <c r="M42" s="1978"/>
    </row>
    <row r="43" spans="2:13" s="9" customFormat="1" ht="12.6" customHeight="1">
      <c r="B43" s="385"/>
      <c r="C43" s="11"/>
      <c r="D43" s="1961"/>
      <c r="E43" s="1962"/>
      <c r="F43" s="1962"/>
      <c r="G43" s="1962"/>
      <c r="H43" s="1962"/>
      <c r="I43" s="1962"/>
      <c r="J43" s="1963"/>
      <c r="K43" s="1964"/>
      <c r="L43" s="1965"/>
      <c r="M43" s="1966"/>
    </row>
    <row r="44" spans="2:13" s="9" customFormat="1" ht="12.6" customHeight="1">
      <c r="B44" s="385"/>
      <c r="C44" s="12"/>
      <c r="D44" s="1967"/>
      <c r="E44" s="1968"/>
      <c r="F44" s="1968"/>
      <c r="G44" s="1968"/>
      <c r="H44" s="1968"/>
      <c r="I44" s="1968"/>
      <c r="J44" s="1969"/>
      <c r="K44" s="1970"/>
      <c r="L44" s="1971"/>
      <c r="M44" s="1972"/>
    </row>
    <row r="45" spans="2:13" s="9" customFormat="1" ht="12.6" customHeight="1">
      <c r="B45" s="385"/>
      <c r="C45" s="10"/>
      <c r="D45" s="1973"/>
      <c r="E45" s="1974"/>
      <c r="F45" s="1974"/>
      <c r="G45" s="1974"/>
      <c r="H45" s="1974"/>
      <c r="I45" s="1974"/>
      <c r="J45" s="1975"/>
      <c r="K45" s="1976"/>
      <c r="L45" s="1977"/>
      <c r="M45" s="1978"/>
    </row>
    <row r="46" spans="2:13" s="9" customFormat="1" ht="12.6" customHeight="1">
      <c r="B46" s="385"/>
      <c r="C46" s="11"/>
      <c r="D46" s="1961"/>
      <c r="E46" s="1962"/>
      <c r="F46" s="1962"/>
      <c r="G46" s="1962"/>
      <c r="H46" s="1962"/>
      <c r="I46" s="1962"/>
      <c r="J46" s="1963"/>
      <c r="K46" s="1964"/>
      <c r="L46" s="1965"/>
      <c r="M46" s="1966"/>
    </row>
    <row r="47" spans="2:13" s="9" customFormat="1" ht="12.6" customHeight="1">
      <c r="B47" s="385"/>
      <c r="C47" s="12"/>
      <c r="D47" s="1967"/>
      <c r="E47" s="1968"/>
      <c r="F47" s="1968"/>
      <c r="G47" s="1968"/>
      <c r="H47" s="1968"/>
      <c r="I47" s="1968"/>
      <c r="J47" s="1969"/>
      <c r="K47" s="1970"/>
      <c r="L47" s="1971"/>
      <c r="M47" s="1972"/>
    </row>
    <row r="48" spans="2:13" s="9" customFormat="1" ht="12.6" customHeight="1">
      <c r="B48" s="385"/>
      <c r="C48" s="10"/>
      <c r="D48" s="1973"/>
      <c r="E48" s="1974"/>
      <c r="F48" s="1974"/>
      <c r="G48" s="1974"/>
      <c r="H48" s="1974"/>
      <c r="I48" s="1974"/>
      <c r="J48" s="1975"/>
      <c r="K48" s="1976"/>
      <c r="L48" s="1977"/>
      <c r="M48" s="1978"/>
    </row>
    <row r="49" spans="2:13" s="9" customFormat="1" ht="12.6" customHeight="1">
      <c r="B49" s="385"/>
      <c r="C49" s="11"/>
      <c r="D49" s="1961"/>
      <c r="E49" s="1962"/>
      <c r="F49" s="1962"/>
      <c r="G49" s="1962"/>
      <c r="H49" s="1962"/>
      <c r="I49" s="1962"/>
      <c r="J49" s="1963"/>
      <c r="K49" s="1964"/>
      <c r="L49" s="1965"/>
      <c r="M49" s="1966"/>
    </row>
    <row r="50" spans="2:13" s="9" customFormat="1" ht="12.6" customHeight="1">
      <c r="B50" s="385"/>
      <c r="C50" s="12"/>
      <c r="D50" s="1967"/>
      <c r="E50" s="1968"/>
      <c r="F50" s="1968"/>
      <c r="G50" s="1968"/>
      <c r="H50" s="1968"/>
      <c r="I50" s="1968"/>
      <c r="J50" s="1969"/>
      <c r="K50" s="1970"/>
      <c r="L50" s="1971"/>
      <c r="M50" s="1972"/>
    </row>
    <row r="51" spans="2:13" s="9" customFormat="1" ht="12.6" customHeight="1">
      <c r="B51" s="385"/>
      <c r="C51" s="10"/>
      <c r="D51" s="1973"/>
      <c r="E51" s="1974"/>
      <c r="F51" s="1974"/>
      <c r="G51" s="1974"/>
      <c r="H51" s="1974"/>
      <c r="I51" s="1974"/>
      <c r="J51" s="1975"/>
      <c r="K51" s="1976"/>
      <c r="L51" s="1977"/>
      <c r="M51" s="1978"/>
    </row>
    <row r="52" spans="2:13" s="9" customFormat="1" ht="12.6" customHeight="1">
      <c r="B52" s="385"/>
      <c r="C52" s="11"/>
      <c r="D52" s="1961"/>
      <c r="E52" s="1962"/>
      <c r="F52" s="1962"/>
      <c r="G52" s="1962"/>
      <c r="H52" s="1962"/>
      <c r="I52" s="1962"/>
      <c r="J52" s="1963"/>
      <c r="K52" s="1964"/>
      <c r="L52" s="1965"/>
      <c r="M52" s="1966"/>
    </row>
    <row r="53" spans="2:13" s="9" customFormat="1" ht="12.6" customHeight="1">
      <c r="B53" s="385"/>
      <c r="C53" s="12"/>
      <c r="D53" s="1967"/>
      <c r="E53" s="1968"/>
      <c r="F53" s="1968"/>
      <c r="G53" s="1968"/>
      <c r="H53" s="1968"/>
      <c r="I53" s="1968"/>
      <c r="J53" s="1969"/>
      <c r="K53" s="1970"/>
      <c r="L53" s="1971"/>
      <c r="M53" s="1972"/>
    </row>
    <row r="54" spans="2:13" s="9" customFormat="1" ht="12.6" customHeight="1">
      <c r="B54" s="385"/>
      <c r="C54" s="10"/>
      <c r="D54" s="1973"/>
      <c r="E54" s="1974"/>
      <c r="F54" s="1974"/>
      <c r="G54" s="1974"/>
      <c r="H54" s="1974"/>
      <c r="I54" s="1974"/>
      <c r="J54" s="1975"/>
      <c r="K54" s="1976"/>
      <c r="L54" s="1977"/>
      <c r="M54" s="1978"/>
    </row>
    <row r="55" spans="2:13" s="9" customFormat="1" ht="12.6" customHeight="1">
      <c r="B55" s="385"/>
      <c r="C55" s="11"/>
      <c r="D55" s="1961"/>
      <c r="E55" s="1962"/>
      <c r="F55" s="1962"/>
      <c r="G55" s="1962"/>
      <c r="H55" s="1962"/>
      <c r="I55" s="1962"/>
      <c r="J55" s="1963"/>
      <c r="K55" s="1964"/>
      <c r="L55" s="1965"/>
      <c r="M55" s="1966"/>
    </row>
    <row r="56" spans="2:13" s="9" customFormat="1" ht="12.6" customHeight="1">
      <c r="B56" s="385"/>
      <c r="C56" s="12"/>
      <c r="D56" s="1967"/>
      <c r="E56" s="1968"/>
      <c r="F56" s="1968"/>
      <c r="G56" s="1968"/>
      <c r="H56" s="1968"/>
      <c r="I56" s="1968"/>
      <c r="J56" s="1969"/>
      <c r="K56" s="1970"/>
      <c r="L56" s="1971"/>
      <c r="M56" s="1972"/>
    </row>
    <row r="57" spans="2:13" s="9" customFormat="1" ht="12.6" customHeight="1">
      <c r="B57" s="385"/>
      <c r="C57" s="10"/>
      <c r="D57" s="1973"/>
      <c r="E57" s="1974"/>
      <c r="F57" s="1974"/>
      <c r="G57" s="1974"/>
      <c r="H57" s="1974"/>
      <c r="I57" s="1974"/>
      <c r="J57" s="1975"/>
      <c r="K57" s="1976"/>
      <c r="L57" s="1977"/>
      <c r="M57" s="1978"/>
    </row>
    <row r="58" spans="2:13" s="9" customFormat="1" ht="12.6" customHeight="1">
      <c r="B58" s="385"/>
      <c r="C58" s="11"/>
      <c r="D58" s="1961"/>
      <c r="E58" s="1962"/>
      <c r="F58" s="1962"/>
      <c r="G58" s="1962"/>
      <c r="H58" s="1962"/>
      <c r="I58" s="1962"/>
      <c r="J58" s="1963"/>
      <c r="K58" s="1964"/>
      <c r="L58" s="1965"/>
      <c r="M58" s="1966"/>
    </row>
    <row r="59" spans="2:13" s="9" customFormat="1" ht="12.6" customHeight="1">
      <c r="B59" s="385"/>
      <c r="C59" s="12"/>
      <c r="D59" s="1967"/>
      <c r="E59" s="1968"/>
      <c r="F59" s="1968"/>
      <c r="G59" s="1968"/>
      <c r="H59" s="1968"/>
      <c r="I59" s="1968"/>
      <c r="J59" s="1969"/>
      <c r="K59" s="1970"/>
      <c r="L59" s="1971"/>
      <c r="M59" s="1972"/>
    </row>
    <row r="60" spans="2:13" s="9" customFormat="1" ht="12.6" customHeight="1">
      <c r="B60" s="385"/>
      <c r="C60" s="10"/>
      <c r="D60" s="1973"/>
      <c r="E60" s="1974"/>
      <c r="F60" s="1974"/>
      <c r="G60" s="1974"/>
      <c r="H60" s="1974"/>
      <c r="I60" s="1974"/>
      <c r="J60" s="1975"/>
      <c r="K60" s="1976"/>
      <c r="L60" s="1977"/>
      <c r="M60" s="1978"/>
    </row>
    <row r="61" spans="2:13" s="9" customFormat="1" ht="12.6" customHeight="1">
      <c r="B61" s="385"/>
      <c r="C61" s="11"/>
      <c r="D61" s="1961"/>
      <c r="E61" s="1962"/>
      <c r="F61" s="1962"/>
      <c r="G61" s="1962"/>
      <c r="H61" s="1962"/>
      <c r="I61" s="1962"/>
      <c r="J61" s="1963"/>
      <c r="K61" s="1964"/>
      <c r="L61" s="1965"/>
      <c r="M61" s="1966"/>
    </row>
    <row r="62" spans="2:13" s="9" customFormat="1" ht="12.6" customHeight="1">
      <c r="B62" s="385"/>
      <c r="C62" s="12"/>
      <c r="D62" s="1967"/>
      <c r="E62" s="1968"/>
      <c r="F62" s="1968"/>
      <c r="G62" s="1968"/>
      <c r="H62" s="1968"/>
      <c r="I62" s="1968"/>
      <c r="J62" s="1969"/>
      <c r="K62" s="1970"/>
      <c r="L62" s="1971"/>
      <c r="M62" s="1972"/>
    </row>
    <row r="63" spans="2:13" s="9" customFormat="1" ht="12.6" customHeight="1">
      <c r="B63" s="385"/>
      <c r="C63" s="10"/>
      <c r="D63" s="1973"/>
      <c r="E63" s="1974"/>
      <c r="F63" s="1974"/>
      <c r="G63" s="1974"/>
      <c r="H63" s="1974"/>
      <c r="I63" s="1974"/>
      <c r="J63" s="1975"/>
      <c r="K63" s="1976"/>
      <c r="L63" s="1977"/>
      <c r="M63" s="1978"/>
    </row>
    <row r="64" spans="2:13" s="9" customFormat="1" ht="12.6" customHeight="1">
      <c r="B64" s="385"/>
      <c r="C64" s="11"/>
      <c r="D64" s="1961"/>
      <c r="E64" s="1962"/>
      <c r="F64" s="1962"/>
      <c r="G64" s="1962"/>
      <c r="H64" s="1962"/>
      <c r="I64" s="1962"/>
      <c r="J64" s="1963"/>
      <c r="K64" s="1964"/>
      <c r="L64" s="1965"/>
      <c r="M64" s="1966"/>
    </row>
    <row r="65" spans="2:13" s="9" customFormat="1" ht="12.6" customHeight="1">
      <c r="B65" s="385"/>
      <c r="C65" s="12"/>
      <c r="D65" s="1967"/>
      <c r="E65" s="1968"/>
      <c r="F65" s="1968"/>
      <c r="G65" s="1968"/>
      <c r="H65" s="1968"/>
      <c r="I65" s="1968"/>
      <c r="J65" s="1969"/>
      <c r="K65" s="1970"/>
      <c r="L65" s="1971"/>
      <c r="M65" s="1972"/>
    </row>
    <row r="66" spans="2:13" s="9" customFormat="1" ht="12.6" customHeight="1">
      <c r="B66" s="385"/>
      <c r="C66" s="10"/>
      <c r="D66" s="1973"/>
      <c r="E66" s="1974"/>
      <c r="F66" s="1974"/>
      <c r="G66" s="1974"/>
      <c r="H66" s="1974"/>
      <c r="I66" s="1974"/>
      <c r="J66" s="1975"/>
      <c r="K66" s="1976"/>
      <c r="L66" s="1977"/>
      <c r="M66" s="1978"/>
    </row>
    <row r="67" spans="2:13" s="9" customFormat="1" ht="12.6" customHeight="1">
      <c r="B67" s="385"/>
      <c r="C67" s="11"/>
      <c r="D67" s="1961"/>
      <c r="E67" s="1962"/>
      <c r="F67" s="1962"/>
      <c r="G67" s="1962"/>
      <c r="H67" s="1962"/>
      <c r="I67" s="1962"/>
      <c r="J67" s="1963"/>
      <c r="K67" s="1964"/>
      <c r="L67" s="1965"/>
      <c r="M67" s="1966"/>
    </row>
    <row r="68" spans="2:13" s="9" customFormat="1" ht="12.6" customHeight="1">
      <c r="B68" s="385"/>
      <c r="C68" s="12"/>
      <c r="D68" s="1967"/>
      <c r="E68" s="1968"/>
      <c r="F68" s="1968"/>
      <c r="G68" s="1968"/>
      <c r="H68" s="1968"/>
      <c r="I68" s="1968"/>
      <c r="J68" s="1969"/>
      <c r="K68" s="1970"/>
      <c r="L68" s="1971"/>
      <c r="M68" s="1972"/>
    </row>
    <row r="69" spans="2:13" s="9" customFormat="1" ht="12.6" customHeight="1">
      <c r="B69" s="385"/>
      <c r="C69" s="10"/>
      <c r="D69" s="1973"/>
      <c r="E69" s="1974"/>
      <c r="F69" s="1974"/>
      <c r="G69" s="1974"/>
      <c r="H69" s="1974"/>
      <c r="I69" s="1974"/>
      <c r="J69" s="1975"/>
      <c r="K69" s="1976"/>
      <c r="L69" s="1977"/>
      <c r="M69" s="1978"/>
    </row>
    <row r="70" spans="2:13" s="9" customFormat="1" ht="12.6" customHeight="1">
      <c r="B70" s="385"/>
      <c r="C70" s="11"/>
      <c r="D70" s="1961"/>
      <c r="E70" s="1962"/>
      <c r="F70" s="1962"/>
      <c r="G70" s="1962"/>
      <c r="H70" s="1962"/>
      <c r="I70" s="1962"/>
      <c r="J70" s="1963"/>
      <c r="K70" s="1964"/>
      <c r="L70" s="1965"/>
      <c r="M70" s="1966"/>
    </row>
    <row r="71" spans="2:13" s="9" customFormat="1" ht="12.6" customHeight="1">
      <c r="B71" s="385"/>
      <c r="C71" s="12"/>
      <c r="D71" s="1967"/>
      <c r="E71" s="1968"/>
      <c r="F71" s="1968"/>
      <c r="G71" s="1968"/>
      <c r="H71" s="1968"/>
      <c r="I71" s="1968"/>
      <c r="J71" s="1969"/>
      <c r="K71" s="1970"/>
      <c r="L71" s="1971"/>
      <c r="M71" s="1972"/>
    </row>
    <row r="72" spans="2:13" s="9" customFormat="1" ht="12.6" customHeight="1">
      <c r="B72" s="385"/>
      <c r="C72" s="10"/>
      <c r="D72" s="1973"/>
      <c r="E72" s="1974"/>
      <c r="F72" s="1974"/>
      <c r="G72" s="1974"/>
      <c r="H72" s="1974"/>
      <c r="I72" s="1974"/>
      <c r="J72" s="1975"/>
      <c r="K72" s="1976"/>
      <c r="L72" s="1977"/>
      <c r="M72" s="1978"/>
    </row>
    <row r="73" spans="2:13" s="9" customFormat="1" ht="12.6" customHeight="1">
      <c r="B73" s="385"/>
      <c r="C73" s="11"/>
      <c r="D73" s="1961"/>
      <c r="E73" s="1962"/>
      <c r="F73" s="1962"/>
      <c r="G73" s="1962"/>
      <c r="H73" s="1962"/>
      <c r="I73" s="1962"/>
      <c r="J73" s="1963"/>
      <c r="K73" s="1964"/>
      <c r="L73" s="1965"/>
      <c r="M73" s="1966"/>
    </row>
    <row r="74" spans="2:13" s="9" customFormat="1" ht="12.6" customHeight="1">
      <c r="B74" s="385"/>
      <c r="C74" s="12"/>
      <c r="D74" s="1967"/>
      <c r="E74" s="1968"/>
      <c r="F74" s="1968"/>
      <c r="G74" s="1968"/>
      <c r="H74" s="1968"/>
      <c r="I74" s="1968"/>
      <c r="J74" s="1969"/>
      <c r="K74" s="1970"/>
      <c r="L74" s="1971"/>
      <c r="M74" s="1972"/>
    </row>
    <row r="75" spans="2:13" s="9" customFormat="1" ht="12.6" customHeight="1">
      <c r="B75" s="385"/>
      <c r="C75" s="10"/>
      <c r="D75" s="1973"/>
      <c r="E75" s="1974"/>
      <c r="F75" s="1974"/>
      <c r="G75" s="1974"/>
      <c r="H75" s="1974"/>
      <c r="I75" s="1974"/>
      <c r="J75" s="1975"/>
      <c r="K75" s="1976"/>
      <c r="L75" s="1977"/>
      <c r="M75" s="1978"/>
    </row>
    <row r="76" spans="2:13" s="9" customFormat="1" ht="12.6" customHeight="1">
      <c r="B76" s="385"/>
      <c r="C76" s="11"/>
      <c r="D76" s="1961"/>
      <c r="E76" s="1962"/>
      <c r="F76" s="1962"/>
      <c r="G76" s="1962"/>
      <c r="H76" s="1962"/>
      <c r="I76" s="1962"/>
      <c r="J76" s="1963"/>
      <c r="K76" s="1964"/>
      <c r="L76" s="1965"/>
      <c r="M76" s="1966"/>
    </row>
    <row r="77" spans="2:13" s="9" customFormat="1" ht="12.6" customHeight="1">
      <c r="B77" s="385"/>
      <c r="C77" s="12"/>
      <c r="D77" s="1967"/>
      <c r="E77" s="1968"/>
      <c r="F77" s="1968"/>
      <c r="G77" s="1968"/>
      <c r="H77" s="1968"/>
      <c r="I77" s="1968"/>
      <c r="J77" s="1969"/>
      <c r="K77" s="1970"/>
      <c r="L77" s="1971"/>
      <c r="M77" s="1972"/>
    </row>
    <row r="78" spans="2:13" s="9" customFormat="1" ht="12.6" customHeight="1">
      <c r="B78" s="385"/>
      <c r="C78" s="10"/>
      <c r="D78" s="1973"/>
      <c r="E78" s="1974"/>
      <c r="F78" s="1974"/>
      <c r="G78" s="1974"/>
      <c r="H78" s="1974"/>
      <c r="I78" s="1974"/>
      <c r="J78" s="1975"/>
      <c r="K78" s="1976"/>
      <c r="L78" s="1977"/>
      <c r="M78" s="1978"/>
    </row>
    <row r="79" spans="2:13" s="9" customFormat="1" ht="12.6" customHeight="1">
      <c r="B79" s="385"/>
      <c r="C79" s="11"/>
      <c r="D79" s="1961"/>
      <c r="E79" s="1962"/>
      <c r="F79" s="1962"/>
      <c r="G79" s="1962"/>
      <c r="H79" s="1962"/>
      <c r="I79" s="1962"/>
      <c r="J79" s="1963"/>
      <c r="K79" s="1964"/>
      <c r="L79" s="1965"/>
      <c r="M79" s="1966"/>
    </row>
    <row r="80" spans="2:13" s="9" customFormat="1" ht="12.6" customHeight="1">
      <c r="B80" s="385"/>
      <c r="C80" s="12"/>
      <c r="D80" s="1967"/>
      <c r="E80" s="1968"/>
      <c r="F80" s="1968"/>
      <c r="G80" s="1968"/>
      <c r="H80" s="1968"/>
      <c r="I80" s="1968"/>
      <c r="J80" s="1969"/>
      <c r="K80" s="1970"/>
      <c r="L80" s="1971"/>
      <c r="M80" s="1972"/>
    </row>
    <row r="81" spans="2:14" s="9" customFormat="1" ht="12.6" customHeight="1">
      <c r="B81" s="385"/>
      <c r="C81" s="10"/>
      <c r="D81" s="1973"/>
      <c r="E81" s="1974"/>
      <c r="F81" s="1974"/>
      <c r="G81" s="1974"/>
      <c r="H81" s="1974"/>
      <c r="I81" s="1974"/>
      <c r="J81" s="1975"/>
      <c r="K81" s="1976"/>
      <c r="L81" s="1977"/>
      <c r="M81" s="1978"/>
    </row>
    <row r="82" spans="2:14" s="9" customFormat="1" ht="12.6" customHeight="1">
      <c r="B82" s="385"/>
      <c r="C82" s="11"/>
      <c r="D82" s="1961"/>
      <c r="E82" s="1962"/>
      <c r="F82" s="1962"/>
      <c r="G82" s="1962"/>
      <c r="H82" s="1962"/>
      <c r="I82" s="1962"/>
      <c r="J82" s="1963"/>
      <c r="K82" s="1964"/>
      <c r="L82" s="1965"/>
      <c r="M82" s="1966"/>
    </row>
    <row r="83" spans="2:14" s="9" customFormat="1" ht="12.6" customHeight="1">
      <c r="B83" s="385"/>
      <c r="C83" s="12"/>
      <c r="D83" s="1967"/>
      <c r="E83" s="1968"/>
      <c r="F83" s="1968"/>
      <c r="G83" s="1968"/>
      <c r="H83" s="1968"/>
      <c r="I83" s="1968"/>
      <c r="J83" s="1969"/>
      <c r="K83" s="1970"/>
      <c r="L83" s="1971"/>
      <c r="M83" s="1972"/>
    </row>
    <row r="84" spans="2:14" s="9" customFormat="1" ht="12.6" customHeight="1">
      <c r="B84" s="385"/>
      <c r="C84" s="10"/>
      <c r="D84" s="1955"/>
      <c r="E84" s="1956"/>
      <c r="F84" s="1956"/>
      <c r="G84" s="1956"/>
      <c r="H84" s="1956"/>
      <c r="I84" s="1956"/>
      <c r="J84" s="1957"/>
      <c r="K84" s="1958"/>
      <c r="L84" s="1959"/>
      <c r="M84" s="1960"/>
    </row>
    <row r="85" spans="2:14" s="9" customFormat="1" ht="12.6" customHeight="1">
      <c r="B85" s="385"/>
      <c r="C85" s="11"/>
      <c r="D85" s="1940"/>
      <c r="E85" s="1941"/>
      <c r="F85" s="1941"/>
      <c r="G85" s="1941"/>
      <c r="H85" s="1941"/>
      <c r="I85" s="1941"/>
      <c r="J85" s="1942"/>
      <c r="K85" s="1943"/>
      <c r="L85" s="1944"/>
      <c r="M85" s="1945"/>
    </row>
    <row r="86" spans="2:14" s="9" customFormat="1" ht="12.6" customHeight="1">
      <c r="B86" s="385"/>
      <c r="C86" s="12"/>
      <c r="D86" s="1946" t="s">
        <v>1103</v>
      </c>
      <c r="E86" s="1947"/>
      <c r="F86" s="1947"/>
      <c r="G86" s="1947"/>
      <c r="H86" s="1947"/>
      <c r="I86" s="1947"/>
      <c r="J86" s="1948"/>
      <c r="K86" s="1949"/>
      <c r="L86" s="1950"/>
      <c r="M86" s="1951"/>
    </row>
    <row r="87" spans="2:14" s="9" customFormat="1" ht="12.6" customHeight="1">
      <c r="B87" s="385"/>
      <c r="C87" s="10"/>
      <c r="D87" s="1955"/>
      <c r="E87" s="1956"/>
      <c r="F87" s="1956"/>
      <c r="G87" s="1956"/>
      <c r="H87" s="1956"/>
      <c r="I87" s="1956"/>
      <c r="J87" s="1957"/>
      <c r="K87" s="1958"/>
      <c r="L87" s="1959"/>
      <c r="M87" s="1960"/>
    </row>
    <row r="88" spans="2:14" s="9" customFormat="1" ht="12.6" customHeight="1">
      <c r="B88" s="385"/>
      <c r="C88" s="11"/>
      <c r="D88" s="1940"/>
      <c r="E88" s="1941"/>
      <c r="F88" s="1941"/>
      <c r="G88" s="1941"/>
      <c r="H88" s="1941"/>
      <c r="I88" s="1941"/>
      <c r="J88" s="1942"/>
      <c r="K88" s="1943"/>
      <c r="L88" s="1944"/>
      <c r="M88" s="1945"/>
    </row>
    <row r="89" spans="2:14" s="9" customFormat="1" ht="12.6" customHeight="1">
      <c r="B89" s="385"/>
      <c r="C89" s="12"/>
      <c r="D89" s="1946" t="s">
        <v>1104</v>
      </c>
      <c r="E89" s="1947"/>
      <c r="F89" s="1947"/>
      <c r="G89" s="1947"/>
      <c r="H89" s="1947"/>
      <c r="I89" s="1947"/>
      <c r="J89" s="1948"/>
      <c r="K89" s="1949"/>
      <c r="L89" s="1950"/>
      <c r="M89" s="1951"/>
    </row>
    <row r="90" spans="2:14" s="9" customFormat="1" ht="12.6" customHeight="1">
      <c r="B90" s="385"/>
      <c r="C90" s="10"/>
      <c r="D90" s="1955"/>
      <c r="E90" s="1956"/>
      <c r="F90" s="1956"/>
      <c r="G90" s="1956"/>
      <c r="H90" s="1956"/>
      <c r="I90" s="1956"/>
      <c r="J90" s="1957"/>
      <c r="K90" s="1958"/>
      <c r="L90" s="1959"/>
      <c r="M90" s="1960"/>
    </row>
    <row r="91" spans="2:14" s="9" customFormat="1" ht="12.6" customHeight="1">
      <c r="B91" s="385"/>
      <c r="C91" s="11"/>
      <c r="D91" s="1940"/>
      <c r="E91" s="1941"/>
      <c r="F91" s="1941"/>
      <c r="G91" s="1941"/>
      <c r="H91" s="1941"/>
      <c r="I91" s="1941"/>
      <c r="J91" s="1942"/>
      <c r="K91" s="1943"/>
      <c r="L91" s="1944"/>
      <c r="M91" s="1945"/>
    </row>
    <row r="92" spans="2:14" s="9" customFormat="1" ht="12.6" customHeight="1">
      <c r="B92" s="385"/>
      <c r="C92" s="12"/>
      <c r="D92" s="1946" t="s">
        <v>31</v>
      </c>
      <c r="E92" s="1947"/>
      <c r="F92" s="1947"/>
      <c r="G92" s="1947"/>
      <c r="H92" s="1947"/>
      <c r="I92" s="1947"/>
      <c r="J92" s="1948"/>
      <c r="K92" s="1949"/>
      <c r="L92" s="1950"/>
      <c r="M92" s="1951"/>
    </row>
    <row r="93" spans="2:14" s="9" customFormat="1" ht="20.100000000000001" customHeight="1">
      <c r="B93" s="58"/>
      <c r="C93" s="1953" t="s">
        <v>1106</v>
      </c>
      <c r="D93" s="1953"/>
      <c r="E93" s="1953"/>
      <c r="F93" s="1953"/>
      <c r="G93" s="1953"/>
      <c r="H93" s="1953"/>
      <c r="I93" s="1953"/>
      <c r="J93" s="1953"/>
      <c r="K93" s="1953"/>
      <c r="L93" s="1953"/>
      <c r="M93" s="1954"/>
      <c r="N93" s="1954"/>
    </row>
    <row r="94" spans="2:14" s="9" customFormat="1" ht="20.100000000000001" customHeight="1">
      <c r="C94" s="13"/>
      <c r="D94" s="13"/>
      <c r="E94" s="13"/>
      <c r="F94" s="13"/>
      <c r="G94" s="13"/>
      <c r="H94" s="13"/>
      <c r="I94" s="13"/>
      <c r="J94" s="13"/>
      <c r="K94" s="1952"/>
      <c r="L94" s="1950"/>
      <c r="M94" s="1950"/>
      <c r="N94" s="388" t="s">
        <v>1105</v>
      </c>
    </row>
    <row r="95" spans="2:14" s="9" customFormat="1" ht="12.75">
      <c r="B95" s="9" t="s">
        <v>32</v>
      </c>
      <c r="C95" s="9" t="s">
        <v>33</v>
      </c>
    </row>
  </sheetData>
  <mergeCells count="135">
    <mergeCell ref="B2:N2"/>
    <mergeCell ref="G25:H25"/>
    <mergeCell ref="G23:H23"/>
    <mergeCell ref="F17:K17"/>
    <mergeCell ref="K32:M32"/>
    <mergeCell ref="C32:J32"/>
    <mergeCell ref="J7:M7"/>
    <mergeCell ref="J9:M9"/>
    <mergeCell ref="J10:M10"/>
    <mergeCell ref="F19:M19"/>
    <mergeCell ref="F21:M21"/>
    <mergeCell ref="G27:I27"/>
    <mergeCell ref="G29:I29"/>
    <mergeCell ref="D37:J37"/>
    <mergeCell ref="K37:M37"/>
    <mergeCell ref="D38:J38"/>
    <mergeCell ref="K38:M38"/>
    <mergeCell ref="D39:J39"/>
    <mergeCell ref="K39:M39"/>
    <mergeCell ref="K33:M33"/>
    <mergeCell ref="K34:M34"/>
    <mergeCell ref="K35:M35"/>
    <mergeCell ref="D36:J36"/>
    <mergeCell ref="K36:M36"/>
    <mergeCell ref="D33:J33"/>
    <mergeCell ref="D34:J34"/>
    <mergeCell ref="D35:J35"/>
    <mergeCell ref="D43:J43"/>
    <mergeCell ref="K43:M43"/>
    <mergeCell ref="D44:J44"/>
    <mergeCell ref="K44:M44"/>
    <mergeCell ref="D45:J45"/>
    <mergeCell ref="K45:M45"/>
    <mergeCell ref="D40:J40"/>
    <mergeCell ref="K40:M40"/>
    <mergeCell ref="D41:J41"/>
    <mergeCell ref="K41:M41"/>
    <mergeCell ref="D42:J42"/>
    <mergeCell ref="K42:M42"/>
    <mergeCell ref="D49:J49"/>
    <mergeCell ref="K49:M49"/>
    <mergeCell ref="D50:J50"/>
    <mergeCell ref="K50:M50"/>
    <mergeCell ref="D51:J51"/>
    <mergeCell ref="K51:M51"/>
    <mergeCell ref="D46:J46"/>
    <mergeCell ref="K46:M46"/>
    <mergeCell ref="D47:J47"/>
    <mergeCell ref="K47:M47"/>
    <mergeCell ref="D48:J48"/>
    <mergeCell ref="K48:M48"/>
    <mergeCell ref="D55:J55"/>
    <mergeCell ref="K55:M55"/>
    <mergeCell ref="D56:J56"/>
    <mergeCell ref="K56:M56"/>
    <mergeCell ref="D57:J57"/>
    <mergeCell ref="K57:M57"/>
    <mergeCell ref="D52:J52"/>
    <mergeCell ref="K52:M52"/>
    <mergeCell ref="D53:J53"/>
    <mergeCell ref="K53:M53"/>
    <mergeCell ref="D54:J54"/>
    <mergeCell ref="K54:M54"/>
    <mergeCell ref="D61:J61"/>
    <mergeCell ref="K61:M61"/>
    <mergeCell ref="D62:J62"/>
    <mergeCell ref="K62:M62"/>
    <mergeCell ref="D63:J63"/>
    <mergeCell ref="K63:M63"/>
    <mergeCell ref="D58:J58"/>
    <mergeCell ref="K58:M58"/>
    <mergeCell ref="D59:J59"/>
    <mergeCell ref="K59:M59"/>
    <mergeCell ref="D60:J60"/>
    <mergeCell ref="K60:M60"/>
    <mergeCell ref="D67:J67"/>
    <mergeCell ref="K67:M67"/>
    <mergeCell ref="D68:J68"/>
    <mergeCell ref="K68:M68"/>
    <mergeCell ref="D69:J69"/>
    <mergeCell ref="K69:M69"/>
    <mergeCell ref="D64:J64"/>
    <mergeCell ref="K64:M64"/>
    <mergeCell ref="D65:J65"/>
    <mergeCell ref="K65:M65"/>
    <mergeCell ref="D66:J66"/>
    <mergeCell ref="K66:M66"/>
    <mergeCell ref="D73:J73"/>
    <mergeCell ref="K73:M73"/>
    <mergeCell ref="D74:J74"/>
    <mergeCell ref="K74:M74"/>
    <mergeCell ref="D75:J75"/>
    <mergeCell ref="K75:M75"/>
    <mergeCell ref="D70:J70"/>
    <mergeCell ref="K70:M70"/>
    <mergeCell ref="D71:J71"/>
    <mergeCell ref="K71:M71"/>
    <mergeCell ref="D72:J72"/>
    <mergeCell ref="K72:M72"/>
    <mergeCell ref="D81:J81"/>
    <mergeCell ref="K81:M81"/>
    <mergeCell ref="D79:J79"/>
    <mergeCell ref="K79:M79"/>
    <mergeCell ref="D80:J80"/>
    <mergeCell ref="K80:M80"/>
    <mergeCell ref="D76:J76"/>
    <mergeCell ref="K76:M76"/>
    <mergeCell ref="D77:J77"/>
    <mergeCell ref="K77:M77"/>
    <mergeCell ref="D78:J78"/>
    <mergeCell ref="K78:M78"/>
    <mergeCell ref="D85:J85"/>
    <mergeCell ref="K85:M85"/>
    <mergeCell ref="D86:J86"/>
    <mergeCell ref="K86:M86"/>
    <mergeCell ref="D87:J87"/>
    <mergeCell ref="K87:M87"/>
    <mergeCell ref="D84:J84"/>
    <mergeCell ref="K84:M84"/>
    <mergeCell ref="D82:J82"/>
    <mergeCell ref="K82:M82"/>
    <mergeCell ref="D83:J83"/>
    <mergeCell ref="K83:M83"/>
    <mergeCell ref="D91:J91"/>
    <mergeCell ref="K91:M91"/>
    <mergeCell ref="D92:J92"/>
    <mergeCell ref="K92:M92"/>
    <mergeCell ref="K94:M94"/>
    <mergeCell ref="C93:N93"/>
    <mergeCell ref="D88:J88"/>
    <mergeCell ref="K88:M88"/>
    <mergeCell ref="D89:J89"/>
    <mergeCell ref="K89:M89"/>
    <mergeCell ref="D90:J90"/>
    <mergeCell ref="K90:M90"/>
  </mergeCells>
  <phoneticPr fontId="1"/>
  <conditionalFormatting sqref="C33:D83 K33:K83 C94:K95">
    <cfRule type="expression" dxfId="345" priority="5">
      <formula>OR(C33="　　│",C33="　　├",C33="　　└")</formula>
    </cfRule>
  </conditionalFormatting>
  <conditionalFormatting sqref="C93:D93">
    <cfRule type="expression" dxfId="344" priority="4">
      <formula>OR(C93="　　│",C93="　　├",C93="　　└")</formula>
    </cfRule>
  </conditionalFormatting>
  <conditionalFormatting sqref="C84:D92 K84:K92">
    <cfRule type="expression" dxfId="343" priority="1">
      <formula>OR(C84="　　│",C84="　　├",C84="　　└")</formula>
    </cfRule>
  </conditionalFormatting>
  <hyperlinks>
    <hyperlink ref="P2" location="'0一覧表'!C7" display="一覧表に戻る"/>
  </hyperlinks>
  <pageMargins left="0.59055118110236227" right="0.15748031496062992" top="0.44" bottom="0.39" header="0.31496062992125984" footer="0.31496062992125984"/>
  <pageSetup paperSize="9" orientation="portrait" r:id="rId1"/>
  <rowBreaks count="1" manualBreakCount="1">
    <brk id="30" min="1"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J13"/>
  <sheetViews>
    <sheetView zoomScaleNormal="100" workbookViewId="0">
      <selection activeCell="J2" sqref="J2"/>
    </sheetView>
  </sheetViews>
  <sheetFormatPr defaultColWidth="8.875" defaultRowHeight="13.5"/>
  <cols>
    <col min="1" max="1" width="8.875" style="58"/>
    <col min="2" max="8" width="10.5" style="58" customWidth="1"/>
    <col min="9" max="16384" width="8.875" style="58"/>
  </cols>
  <sheetData>
    <row r="2" spans="2:10" ht="28.5">
      <c r="B2" s="1252"/>
      <c r="J2" s="967" t="s">
        <v>1813</v>
      </c>
    </row>
    <row r="3" spans="2:10" ht="28.5">
      <c r="B3" s="1252"/>
    </row>
    <row r="4" spans="2:10" ht="28.5">
      <c r="B4" s="1252"/>
    </row>
    <row r="5" spans="2:10" ht="28.5">
      <c r="B5" s="619" t="s">
        <v>1819</v>
      </c>
      <c r="C5" s="60"/>
      <c r="D5" s="60"/>
      <c r="E5" s="60"/>
      <c r="F5" s="60"/>
      <c r="G5" s="60"/>
      <c r="H5" s="60"/>
    </row>
    <row r="6" spans="2:10">
      <c r="B6" s="595"/>
    </row>
    <row r="7" spans="2:10" ht="14.25">
      <c r="B7" s="148"/>
    </row>
    <row r="9" spans="2:10" ht="14.25">
      <c r="B9" s="148"/>
    </row>
    <row r="10" spans="2:10" ht="14.25">
      <c r="B10" s="148"/>
    </row>
    <row r="11" spans="2:10" ht="14.25">
      <c r="B11" s="148"/>
    </row>
    <row r="12" spans="2:10" ht="14.25">
      <c r="B12" s="148"/>
    </row>
    <row r="13" spans="2:10" ht="14.25">
      <c r="B13" s="148"/>
    </row>
  </sheetData>
  <phoneticPr fontId="1"/>
  <hyperlinks>
    <hyperlink ref="J2" location="'0一覧表'!C8" display="一覧表に戻る"/>
  </hyperlink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T73"/>
  <sheetViews>
    <sheetView zoomScaleNormal="100" workbookViewId="0">
      <pane ySplit="3" topLeftCell="A4" activePane="bottomLeft" state="frozen"/>
      <selection pane="bottomLeft" activeCell="T2" sqref="T2"/>
    </sheetView>
  </sheetViews>
  <sheetFormatPr defaultColWidth="8.875" defaultRowHeight="13.5"/>
  <cols>
    <col min="1" max="1" width="8.875" style="58"/>
    <col min="2" max="3" width="5.25" style="58" customWidth="1"/>
    <col min="4" max="4" width="22.25" style="58" customWidth="1"/>
    <col min="5" max="5" width="57.625" style="58" customWidth="1"/>
    <col min="6" max="13" width="4.25" style="58" customWidth="1"/>
    <col min="14" max="14" width="10.625" style="58" customWidth="1"/>
    <col min="15" max="18" width="4.25" style="58" customWidth="1"/>
    <col min="19" max="16384" width="8.875" style="58"/>
  </cols>
  <sheetData>
    <row r="2" spans="2:20" ht="30" customHeight="1" thickBot="1">
      <c r="B2" s="59" t="s">
        <v>84</v>
      </c>
      <c r="C2" s="60"/>
      <c r="D2" s="60"/>
      <c r="E2" s="60"/>
      <c r="F2" s="60"/>
      <c r="G2" s="60"/>
      <c r="H2" s="60"/>
      <c r="I2" s="60"/>
      <c r="J2" s="60"/>
      <c r="K2" s="60"/>
      <c r="L2" s="60"/>
      <c r="M2" s="60"/>
      <c r="N2" s="60"/>
      <c r="O2" s="60"/>
      <c r="P2" s="60"/>
      <c r="Q2" s="60"/>
      <c r="R2" s="60"/>
      <c r="T2" s="967" t="s">
        <v>1739</v>
      </c>
    </row>
    <row r="3" spans="2:20" ht="25.15" customHeight="1">
      <c r="B3" s="2004" t="s">
        <v>85</v>
      </c>
      <c r="C3" s="2005"/>
      <c r="D3" s="2005"/>
      <c r="E3" s="61" t="s">
        <v>86</v>
      </c>
      <c r="F3" s="1996" t="s">
        <v>87</v>
      </c>
      <c r="G3" s="1997"/>
      <c r="H3" s="1997"/>
      <c r="I3" s="1998"/>
      <c r="J3" s="1996" t="s">
        <v>2009</v>
      </c>
      <c r="K3" s="1997"/>
      <c r="L3" s="1997"/>
      <c r="M3" s="1998"/>
      <c r="N3" s="61" t="s">
        <v>88</v>
      </c>
      <c r="O3" s="1996" t="s">
        <v>155</v>
      </c>
      <c r="P3" s="1997"/>
      <c r="Q3" s="1997"/>
      <c r="R3" s="1999"/>
    </row>
    <row r="4" spans="2:20" ht="25.15" customHeight="1">
      <c r="B4" s="2011" t="s">
        <v>89</v>
      </c>
      <c r="C4" s="2014" t="s">
        <v>153</v>
      </c>
      <c r="D4" s="2000" t="s">
        <v>90</v>
      </c>
      <c r="E4" s="172" t="s">
        <v>91</v>
      </c>
      <c r="F4" s="62" t="s">
        <v>152</v>
      </c>
      <c r="G4" s="175" t="s">
        <v>1329</v>
      </c>
      <c r="H4" s="63" t="s">
        <v>151</v>
      </c>
      <c r="I4" s="64" t="s">
        <v>1329</v>
      </c>
      <c r="J4" s="62" t="s">
        <v>152</v>
      </c>
      <c r="K4" s="175" t="s">
        <v>1329</v>
      </c>
      <c r="L4" s="63" t="s">
        <v>151</v>
      </c>
      <c r="M4" s="64" t="s">
        <v>1329</v>
      </c>
      <c r="N4" s="65"/>
      <c r="O4" s="62" t="s">
        <v>152</v>
      </c>
      <c r="P4" s="175" t="s">
        <v>1329</v>
      </c>
      <c r="Q4" s="63" t="s">
        <v>151</v>
      </c>
      <c r="R4" s="66" t="s">
        <v>1329</v>
      </c>
    </row>
    <row r="5" spans="2:20" ht="25.15" customHeight="1">
      <c r="B5" s="2011"/>
      <c r="C5" s="2015"/>
      <c r="D5" s="2000"/>
      <c r="E5" s="172" t="s">
        <v>92</v>
      </c>
      <c r="F5" s="62" t="s">
        <v>152</v>
      </c>
      <c r="G5" s="550" t="s">
        <v>1329</v>
      </c>
      <c r="H5" s="63" t="s">
        <v>151</v>
      </c>
      <c r="I5" s="64" t="s">
        <v>1329</v>
      </c>
      <c r="J5" s="62" t="s">
        <v>152</v>
      </c>
      <c r="K5" s="550" t="s">
        <v>1329</v>
      </c>
      <c r="L5" s="63" t="s">
        <v>151</v>
      </c>
      <c r="M5" s="64" t="s">
        <v>1329</v>
      </c>
      <c r="N5" s="65"/>
      <c r="O5" s="62" t="s">
        <v>152</v>
      </c>
      <c r="P5" s="550" t="s">
        <v>1329</v>
      </c>
      <c r="Q5" s="63" t="s">
        <v>151</v>
      </c>
      <c r="R5" s="66" t="s">
        <v>1329</v>
      </c>
    </row>
    <row r="6" spans="2:20" ht="25.15" customHeight="1">
      <c r="B6" s="2011"/>
      <c r="C6" s="2015"/>
      <c r="D6" s="2000"/>
      <c r="E6" s="172" t="s">
        <v>93</v>
      </c>
      <c r="F6" s="62" t="s">
        <v>152</v>
      </c>
      <c r="G6" s="550" t="s">
        <v>1329</v>
      </c>
      <c r="H6" s="63" t="s">
        <v>151</v>
      </c>
      <c r="I6" s="64" t="s">
        <v>1329</v>
      </c>
      <c r="J6" s="62" t="s">
        <v>152</v>
      </c>
      <c r="K6" s="550" t="s">
        <v>1329</v>
      </c>
      <c r="L6" s="63" t="s">
        <v>151</v>
      </c>
      <c r="M6" s="64" t="s">
        <v>1329</v>
      </c>
      <c r="N6" s="65"/>
      <c r="O6" s="62" t="s">
        <v>152</v>
      </c>
      <c r="P6" s="550" t="s">
        <v>1329</v>
      </c>
      <c r="Q6" s="63" t="s">
        <v>151</v>
      </c>
      <c r="R6" s="66" t="s">
        <v>1329</v>
      </c>
    </row>
    <row r="7" spans="2:20" ht="25.15" customHeight="1">
      <c r="B7" s="2011"/>
      <c r="C7" s="2015"/>
      <c r="D7" s="2000"/>
      <c r="E7" s="172" t="s">
        <v>94</v>
      </c>
      <c r="F7" s="62" t="s">
        <v>152</v>
      </c>
      <c r="G7" s="550" t="s">
        <v>1329</v>
      </c>
      <c r="H7" s="63" t="s">
        <v>151</v>
      </c>
      <c r="I7" s="64" t="s">
        <v>1329</v>
      </c>
      <c r="J7" s="62" t="s">
        <v>152</v>
      </c>
      <c r="K7" s="550" t="s">
        <v>1329</v>
      </c>
      <c r="L7" s="63" t="s">
        <v>151</v>
      </c>
      <c r="M7" s="64" t="s">
        <v>1329</v>
      </c>
      <c r="N7" s="65"/>
      <c r="O7" s="62" t="s">
        <v>152</v>
      </c>
      <c r="P7" s="550" t="s">
        <v>1329</v>
      </c>
      <c r="Q7" s="63" t="s">
        <v>151</v>
      </c>
      <c r="R7" s="66" t="s">
        <v>1329</v>
      </c>
    </row>
    <row r="8" spans="2:20" ht="25.15" customHeight="1">
      <c r="B8" s="2011"/>
      <c r="C8" s="2015"/>
      <c r="D8" s="2000"/>
      <c r="E8" s="172" t="s">
        <v>95</v>
      </c>
      <c r="F8" s="62" t="s">
        <v>152</v>
      </c>
      <c r="G8" s="550" t="s">
        <v>1329</v>
      </c>
      <c r="H8" s="63" t="s">
        <v>151</v>
      </c>
      <c r="I8" s="64" t="s">
        <v>1329</v>
      </c>
      <c r="J8" s="62" t="s">
        <v>152</v>
      </c>
      <c r="K8" s="550" t="s">
        <v>1329</v>
      </c>
      <c r="L8" s="63" t="s">
        <v>151</v>
      </c>
      <c r="M8" s="64" t="s">
        <v>1329</v>
      </c>
      <c r="N8" s="65"/>
      <c r="O8" s="62" t="s">
        <v>152</v>
      </c>
      <c r="P8" s="550" t="s">
        <v>1329</v>
      </c>
      <c r="Q8" s="63" t="s">
        <v>151</v>
      </c>
      <c r="R8" s="66" t="s">
        <v>1329</v>
      </c>
    </row>
    <row r="9" spans="2:20" ht="25.15" customHeight="1">
      <c r="B9" s="2011"/>
      <c r="C9" s="2015"/>
      <c r="D9" s="2000"/>
      <c r="E9" s="172" t="s">
        <v>96</v>
      </c>
      <c r="F9" s="62" t="s">
        <v>152</v>
      </c>
      <c r="G9" s="550" t="s">
        <v>1329</v>
      </c>
      <c r="H9" s="63" t="s">
        <v>151</v>
      </c>
      <c r="I9" s="64" t="s">
        <v>1329</v>
      </c>
      <c r="J9" s="62" t="s">
        <v>152</v>
      </c>
      <c r="K9" s="550" t="s">
        <v>1329</v>
      </c>
      <c r="L9" s="63" t="s">
        <v>151</v>
      </c>
      <c r="M9" s="64" t="s">
        <v>1329</v>
      </c>
      <c r="N9" s="65"/>
      <c r="O9" s="62" t="s">
        <v>152</v>
      </c>
      <c r="P9" s="550" t="s">
        <v>1329</v>
      </c>
      <c r="Q9" s="63" t="s">
        <v>151</v>
      </c>
      <c r="R9" s="66" t="s">
        <v>1329</v>
      </c>
    </row>
    <row r="10" spans="2:20" ht="25.15" customHeight="1">
      <c r="B10" s="2011"/>
      <c r="C10" s="2015"/>
      <c r="D10" s="2000"/>
      <c r="E10" s="172" t="s">
        <v>97</v>
      </c>
      <c r="F10" s="62" t="s">
        <v>152</v>
      </c>
      <c r="G10" s="550" t="s">
        <v>1329</v>
      </c>
      <c r="H10" s="63" t="s">
        <v>151</v>
      </c>
      <c r="I10" s="64" t="s">
        <v>1329</v>
      </c>
      <c r="J10" s="62" t="s">
        <v>152</v>
      </c>
      <c r="K10" s="550" t="s">
        <v>1329</v>
      </c>
      <c r="L10" s="63" t="s">
        <v>151</v>
      </c>
      <c r="M10" s="64" t="s">
        <v>1329</v>
      </c>
      <c r="N10" s="65"/>
      <c r="O10" s="62" t="s">
        <v>152</v>
      </c>
      <c r="P10" s="550" t="s">
        <v>1329</v>
      </c>
      <c r="Q10" s="63" t="s">
        <v>151</v>
      </c>
      <c r="R10" s="66" t="s">
        <v>1329</v>
      </c>
    </row>
    <row r="11" spans="2:20" ht="25.15" customHeight="1">
      <c r="B11" s="2011"/>
      <c r="C11" s="2015"/>
      <c r="D11" s="2000"/>
      <c r="E11" s="172" t="s">
        <v>98</v>
      </c>
      <c r="F11" s="62" t="s">
        <v>152</v>
      </c>
      <c r="G11" s="550" t="s">
        <v>1329</v>
      </c>
      <c r="H11" s="63" t="s">
        <v>151</v>
      </c>
      <c r="I11" s="64" t="s">
        <v>1329</v>
      </c>
      <c r="J11" s="62" t="s">
        <v>152</v>
      </c>
      <c r="K11" s="550" t="s">
        <v>1329</v>
      </c>
      <c r="L11" s="63" t="s">
        <v>151</v>
      </c>
      <c r="M11" s="64" t="s">
        <v>1329</v>
      </c>
      <c r="N11" s="65"/>
      <c r="O11" s="62" t="s">
        <v>152</v>
      </c>
      <c r="P11" s="550" t="s">
        <v>1329</v>
      </c>
      <c r="Q11" s="63" t="s">
        <v>151</v>
      </c>
      <c r="R11" s="66" t="s">
        <v>1329</v>
      </c>
    </row>
    <row r="12" spans="2:20" ht="25.15" customHeight="1">
      <c r="B12" s="2011"/>
      <c r="C12" s="2015"/>
      <c r="D12" s="2000" t="s">
        <v>99</v>
      </c>
      <c r="E12" s="172" t="s">
        <v>100</v>
      </c>
      <c r="F12" s="62" t="s">
        <v>152</v>
      </c>
      <c r="G12" s="550" t="s">
        <v>1329</v>
      </c>
      <c r="H12" s="63" t="s">
        <v>151</v>
      </c>
      <c r="I12" s="64" t="s">
        <v>1329</v>
      </c>
      <c r="J12" s="62" t="s">
        <v>152</v>
      </c>
      <c r="K12" s="550" t="s">
        <v>1329</v>
      </c>
      <c r="L12" s="63" t="s">
        <v>151</v>
      </c>
      <c r="M12" s="64" t="s">
        <v>1329</v>
      </c>
      <c r="N12" s="65"/>
      <c r="O12" s="62" t="s">
        <v>152</v>
      </c>
      <c r="P12" s="550" t="s">
        <v>1329</v>
      </c>
      <c r="Q12" s="63" t="s">
        <v>151</v>
      </c>
      <c r="R12" s="66" t="s">
        <v>1329</v>
      </c>
    </row>
    <row r="13" spans="2:20" ht="25.15" customHeight="1">
      <c r="B13" s="2011"/>
      <c r="C13" s="2015"/>
      <c r="D13" s="2000"/>
      <c r="E13" s="172" t="s">
        <v>101</v>
      </c>
      <c r="F13" s="62" t="s">
        <v>152</v>
      </c>
      <c r="G13" s="550" t="s">
        <v>1329</v>
      </c>
      <c r="H13" s="63" t="s">
        <v>151</v>
      </c>
      <c r="I13" s="64" t="s">
        <v>1329</v>
      </c>
      <c r="J13" s="62" t="s">
        <v>152</v>
      </c>
      <c r="K13" s="550" t="s">
        <v>1329</v>
      </c>
      <c r="L13" s="63" t="s">
        <v>151</v>
      </c>
      <c r="M13" s="64" t="s">
        <v>1329</v>
      </c>
      <c r="N13" s="65"/>
      <c r="O13" s="62" t="s">
        <v>152</v>
      </c>
      <c r="P13" s="550" t="s">
        <v>1329</v>
      </c>
      <c r="Q13" s="63" t="s">
        <v>151</v>
      </c>
      <c r="R13" s="66" t="s">
        <v>1329</v>
      </c>
    </row>
    <row r="14" spans="2:20" ht="25.15" customHeight="1">
      <c r="B14" s="2011"/>
      <c r="C14" s="2015"/>
      <c r="D14" s="172" t="s">
        <v>102</v>
      </c>
      <c r="E14" s="172" t="s">
        <v>103</v>
      </c>
      <c r="F14" s="62" t="s">
        <v>152</v>
      </c>
      <c r="G14" s="550" t="s">
        <v>1329</v>
      </c>
      <c r="H14" s="63" t="s">
        <v>151</v>
      </c>
      <c r="I14" s="64" t="s">
        <v>1329</v>
      </c>
      <c r="J14" s="62" t="s">
        <v>152</v>
      </c>
      <c r="K14" s="550" t="s">
        <v>1329</v>
      </c>
      <c r="L14" s="63" t="s">
        <v>151</v>
      </c>
      <c r="M14" s="64" t="s">
        <v>1329</v>
      </c>
      <c r="N14" s="65"/>
      <c r="O14" s="62" t="s">
        <v>152</v>
      </c>
      <c r="P14" s="550" t="s">
        <v>1329</v>
      </c>
      <c r="Q14" s="63" t="s">
        <v>151</v>
      </c>
      <c r="R14" s="66" t="s">
        <v>1329</v>
      </c>
    </row>
    <row r="15" spans="2:20" ht="25.15" customHeight="1">
      <c r="B15" s="2011"/>
      <c r="C15" s="2015"/>
      <c r="D15" s="172" t="s">
        <v>104</v>
      </c>
      <c r="E15" s="172" t="s">
        <v>105</v>
      </c>
      <c r="F15" s="62" t="s">
        <v>152</v>
      </c>
      <c r="G15" s="550" t="s">
        <v>1329</v>
      </c>
      <c r="H15" s="63" t="s">
        <v>151</v>
      </c>
      <c r="I15" s="64" t="s">
        <v>1329</v>
      </c>
      <c r="J15" s="62" t="s">
        <v>152</v>
      </c>
      <c r="K15" s="550" t="s">
        <v>1329</v>
      </c>
      <c r="L15" s="63" t="s">
        <v>151</v>
      </c>
      <c r="M15" s="64" t="s">
        <v>1329</v>
      </c>
      <c r="N15" s="65"/>
      <c r="O15" s="62" t="s">
        <v>152</v>
      </c>
      <c r="P15" s="550" t="s">
        <v>1329</v>
      </c>
      <c r="Q15" s="63" t="s">
        <v>151</v>
      </c>
      <c r="R15" s="66" t="s">
        <v>1329</v>
      </c>
    </row>
    <row r="16" spans="2:20" ht="25.15" customHeight="1">
      <c r="B16" s="2011"/>
      <c r="C16" s="2014" t="s">
        <v>154</v>
      </c>
      <c r="D16" s="2000" t="s">
        <v>106</v>
      </c>
      <c r="E16" s="172" t="s">
        <v>107</v>
      </c>
      <c r="F16" s="62" t="s">
        <v>152</v>
      </c>
      <c r="G16" s="550" t="s">
        <v>1329</v>
      </c>
      <c r="H16" s="63" t="s">
        <v>151</v>
      </c>
      <c r="I16" s="64" t="s">
        <v>1329</v>
      </c>
      <c r="J16" s="62" t="s">
        <v>152</v>
      </c>
      <c r="K16" s="550" t="s">
        <v>1329</v>
      </c>
      <c r="L16" s="63" t="s">
        <v>151</v>
      </c>
      <c r="M16" s="64" t="s">
        <v>1329</v>
      </c>
      <c r="N16" s="65"/>
      <c r="O16" s="62" t="s">
        <v>152</v>
      </c>
      <c r="P16" s="550" t="s">
        <v>1329</v>
      </c>
      <c r="Q16" s="63" t="s">
        <v>151</v>
      </c>
      <c r="R16" s="66" t="s">
        <v>1329</v>
      </c>
    </row>
    <row r="17" spans="2:18" ht="25.15" customHeight="1">
      <c r="B17" s="2011"/>
      <c r="C17" s="2015"/>
      <c r="D17" s="2000"/>
      <c r="E17" s="172" t="s">
        <v>108</v>
      </c>
      <c r="F17" s="62" t="s">
        <v>152</v>
      </c>
      <c r="G17" s="550" t="s">
        <v>1329</v>
      </c>
      <c r="H17" s="63" t="s">
        <v>151</v>
      </c>
      <c r="I17" s="64" t="s">
        <v>1329</v>
      </c>
      <c r="J17" s="62" t="s">
        <v>152</v>
      </c>
      <c r="K17" s="550" t="s">
        <v>1329</v>
      </c>
      <c r="L17" s="63" t="s">
        <v>151</v>
      </c>
      <c r="M17" s="64" t="s">
        <v>1329</v>
      </c>
      <c r="N17" s="65"/>
      <c r="O17" s="62" t="s">
        <v>152</v>
      </c>
      <c r="P17" s="550" t="s">
        <v>1329</v>
      </c>
      <c r="Q17" s="63" t="s">
        <v>151</v>
      </c>
      <c r="R17" s="66" t="s">
        <v>1329</v>
      </c>
    </row>
    <row r="18" spans="2:18" ht="25.15" customHeight="1">
      <c r="B18" s="2011"/>
      <c r="C18" s="2015"/>
      <c r="D18" s="2000"/>
      <c r="E18" s="172" t="s">
        <v>109</v>
      </c>
      <c r="F18" s="62" t="s">
        <v>152</v>
      </c>
      <c r="G18" s="550" t="s">
        <v>1329</v>
      </c>
      <c r="H18" s="63" t="s">
        <v>151</v>
      </c>
      <c r="I18" s="64" t="s">
        <v>1329</v>
      </c>
      <c r="J18" s="62" t="s">
        <v>152</v>
      </c>
      <c r="K18" s="550" t="s">
        <v>1329</v>
      </c>
      <c r="L18" s="63" t="s">
        <v>151</v>
      </c>
      <c r="M18" s="64" t="s">
        <v>1329</v>
      </c>
      <c r="N18" s="65"/>
      <c r="O18" s="62" t="s">
        <v>152</v>
      </c>
      <c r="P18" s="550" t="s">
        <v>1329</v>
      </c>
      <c r="Q18" s="63" t="s">
        <v>151</v>
      </c>
      <c r="R18" s="66" t="s">
        <v>1329</v>
      </c>
    </row>
    <row r="19" spans="2:18" ht="25.15" customHeight="1">
      <c r="B19" s="2011"/>
      <c r="C19" s="2015"/>
      <c r="D19" s="2000" t="s">
        <v>110</v>
      </c>
      <c r="E19" s="172" t="s">
        <v>111</v>
      </c>
      <c r="F19" s="62" t="s">
        <v>152</v>
      </c>
      <c r="G19" s="550" t="s">
        <v>1329</v>
      </c>
      <c r="H19" s="63" t="s">
        <v>151</v>
      </c>
      <c r="I19" s="64" t="s">
        <v>1329</v>
      </c>
      <c r="J19" s="62" t="s">
        <v>152</v>
      </c>
      <c r="K19" s="550" t="s">
        <v>1329</v>
      </c>
      <c r="L19" s="63" t="s">
        <v>151</v>
      </c>
      <c r="M19" s="64" t="s">
        <v>1329</v>
      </c>
      <c r="N19" s="65"/>
      <c r="O19" s="62" t="s">
        <v>152</v>
      </c>
      <c r="P19" s="550" t="s">
        <v>1329</v>
      </c>
      <c r="Q19" s="63" t="s">
        <v>151</v>
      </c>
      <c r="R19" s="66" t="s">
        <v>1329</v>
      </c>
    </row>
    <row r="20" spans="2:18" ht="25.15" customHeight="1">
      <c r="B20" s="2011"/>
      <c r="C20" s="2015"/>
      <c r="D20" s="2000"/>
      <c r="E20" s="172" t="s">
        <v>112</v>
      </c>
      <c r="F20" s="62" t="s">
        <v>152</v>
      </c>
      <c r="G20" s="550" t="s">
        <v>1329</v>
      </c>
      <c r="H20" s="63" t="s">
        <v>151</v>
      </c>
      <c r="I20" s="64" t="s">
        <v>1329</v>
      </c>
      <c r="J20" s="62" t="s">
        <v>152</v>
      </c>
      <c r="K20" s="550" t="s">
        <v>1329</v>
      </c>
      <c r="L20" s="63" t="s">
        <v>151</v>
      </c>
      <c r="M20" s="64" t="s">
        <v>1329</v>
      </c>
      <c r="N20" s="65"/>
      <c r="O20" s="62" t="s">
        <v>152</v>
      </c>
      <c r="P20" s="550" t="s">
        <v>1329</v>
      </c>
      <c r="Q20" s="63" t="s">
        <v>151</v>
      </c>
      <c r="R20" s="66" t="s">
        <v>1329</v>
      </c>
    </row>
    <row r="21" spans="2:18" ht="25.15" customHeight="1">
      <c r="B21" s="2011"/>
      <c r="C21" s="2015"/>
      <c r="D21" s="2000"/>
      <c r="E21" s="172" t="s">
        <v>113</v>
      </c>
      <c r="F21" s="62" t="s">
        <v>152</v>
      </c>
      <c r="G21" s="550" t="s">
        <v>1329</v>
      </c>
      <c r="H21" s="63" t="s">
        <v>151</v>
      </c>
      <c r="I21" s="64" t="s">
        <v>1329</v>
      </c>
      <c r="J21" s="62" t="s">
        <v>152</v>
      </c>
      <c r="K21" s="550" t="s">
        <v>1329</v>
      </c>
      <c r="L21" s="63" t="s">
        <v>151</v>
      </c>
      <c r="M21" s="64" t="s">
        <v>1329</v>
      </c>
      <c r="N21" s="65"/>
      <c r="O21" s="62" t="s">
        <v>152</v>
      </c>
      <c r="P21" s="550" t="s">
        <v>1329</v>
      </c>
      <c r="Q21" s="63" t="s">
        <v>151</v>
      </c>
      <c r="R21" s="66" t="s">
        <v>1329</v>
      </c>
    </row>
    <row r="22" spans="2:18" ht="25.15" customHeight="1" thickBot="1">
      <c r="B22" s="2020"/>
      <c r="C22" s="2016"/>
      <c r="D22" s="173" t="s">
        <v>104</v>
      </c>
      <c r="E22" s="173" t="s">
        <v>114</v>
      </c>
      <c r="F22" s="67" t="s">
        <v>152</v>
      </c>
      <c r="G22" s="551" t="s">
        <v>1329</v>
      </c>
      <c r="H22" s="68" t="s">
        <v>151</v>
      </c>
      <c r="I22" s="69" t="s">
        <v>1329</v>
      </c>
      <c r="J22" s="67" t="s">
        <v>152</v>
      </c>
      <c r="K22" s="551" t="s">
        <v>1329</v>
      </c>
      <c r="L22" s="68" t="s">
        <v>151</v>
      </c>
      <c r="M22" s="69" t="s">
        <v>1329</v>
      </c>
      <c r="N22" s="70"/>
      <c r="O22" s="67" t="s">
        <v>152</v>
      </c>
      <c r="P22" s="551" t="s">
        <v>1329</v>
      </c>
      <c r="Q22" s="68" t="s">
        <v>151</v>
      </c>
      <c r="R22" s="71" t="s">
        <v>1329</v>
      </c>
    </row>
    <row r="23" spans="2:18" ht="25.15" customHeight="1">
      <c r="B23" s="2004" t="s">
        <v>85</v>
      </c>
      <c r="C23" s="2005"/>
      <c r="D23" s="2005"/>
      <c r="E23" s="61" t="s">
        <v>86</v>
      </c>
      <c r="F23" s="1996" t="s">
        <v>87</v>
      </c>
      <c r="G23" s="1997"/>
      <c r="H23" s="1997"/>
      <c r="I23" s="1998"/>
      <c r="J23" s="1996" t="s">
        <v>2010</v>
      </c>
      <c r="K23" s="1997"/>
      <c r="L23" s="1997"/>
      <c r="M23" s="1998"/>
      <c r="N23" s="61" t="s">
        <v>88</v>
      </c>
      <c r="O23" s="1996" t="s">
        <v>155</v>
      </c>
      <c r="P23" s="1997"/>
      <c r="Q23" s="1997"/>
      <c r="R23" s="1999"/>
    </row>
    <row r="24" spans="2:18" ht="25.15" customHeight="1">
      <c r="B24" s="2011" t="s">
        <v>89</v>
      </c>
      <c r="C24" s="2014" t="s">
        <v>156</v>
      </c>
      <c r="D24" s="2000" t="s">
        <v>115</v>
      </c>
      <c r="E24" s="172" t="s">
        <v>116</v>
      </c>
      <c r="F24" s="62" t="s">
        <v>152</v>
      </c>
      <c r="G24" s="550" t="s">
        <v>1329</v>
      </c>
      <c r="H24" s="63" t="s">
        <v>151</v>
      </c>
      <c r="I24" s="64" t="s">
        <v>1329</v>
      </c>
      <c r="J24" s="62" t="s">
        <v>152</v>
      </c>
      <c r="K24" s="550" t="s">
        <v>1329</v>
      </c>
      <c r="L24" s="63" t="s">
        <v>151</v>
      </c>
      <c r="M24" s="64" t="s">
        <v>1329</v>
      </c>
      <c r="N24" s="65"/>
      <c r="O24" s="62" t="s">
        <v>152</v>
      </c>
      <c r="P24" s="550" t="s">
        <v>1329</v>
      </c>
      <c r="Q24" s="63" t="s">
        <v>151</v>
      </c>
      <c r="R24" s="66" t="s">
        <v>1329</v>
      </c>
    </row>
    <row r="25" spans="2:18" ht="25.15" customHeight="1">
      <c r="B25" s="2011"/>
      <c r="C25" s="2014"/>
      <c r="D25" s="2000"/>
      <c r="E25" s="172" t="s">
        <v>117</v>
      </c>
      <c r="F25" s="62" t="s">
        <v>152</v>
      </c>
      <c r="G25" s="550" t="s">
        <v>1329</v>
      </c>
      <c r="H25" s="63" t="s">
        <v>151</v>
      </c>
      <c r="I25" s="64" t="s">
        <v>1329</v>
      </c>
      <c r="J25" s="62" t="s">
        <v>152</v>
      </c>
      <c r="K25" s="550" t="s">
        <v>1329</v>
      </c>
      <c r="L25" s="63" t="s">
        <v>151</v>
      </c>
      <c r="M25" s="64" t="s">
        <v>1329</v>
      </c>
      <c r="N25" s="65"/>
      <c r="O25" s="62" t="s">
        <v>152</v>
      </c>
      <c r="P25" s="550" t="s">
        <v>1329</v>
      </c>
      <c r="Q25" s="63" t="s">
        <v>151</v>
      </c>
      <c r="R25" s="66" t="s">
        <v>1329</v>
      </c>
    </row>
    <row r="26" spans="2:18" ht="25.15" customHeight="1">
      <c r="B26" s="2011"/>
      <c r="C26" s="2014"/>
      <c r="D26" s="2000"/>
      <c r="E26" s="172" t="s">
        <v>118</v>
      </c>
      <c r="F26" s="62" t="s">
        <v>152</v>
      </c>
      <c r="G26" s="550" t="s">
        <v>1329</v>
      </c>
      <c r="H26" s="63" t="s">
        <v>151</v>
      </c>
      <c r="I26" s="64" t="s">
        <v>1329</v>
      </c>
      <c r="J26" s="62" t="s">
        <v>152</v>
      </c>
      <c r="K26" s="550" t="s">
        <v>1329</v>
      </c>
      <c r="L26" s="63" t="s">
        <v>151</v>
      </c>
      <c r="M26" s="64" t="s">
        <v>1329</v>
      </c>
      <c r="N26" s="65"/>
      <c r="O26" s="62" t="s">
        <v>152</v>
      </c>
      <c r="P26" s="550" t="s">
        <v>1329</v>
      </c>
      <c r="Q26" s="63" t="s">
        <v>151</v>
      </c>
      <c r="R26" s="66" t="s">
        <v>1329</v>
      </c>
    </row>
    <row r="27" spans="2:18" ht="25.15" customHeight="1">
      <c r="B27" s="2011"/>
      <c r="C27" s="2014"/>
      <c r="D27" s="2000"/>
      <c r="E27" s="172" t="s">
        <v>119</v>
      </c>
      <c r="F27" s="62" t="s">
        <v>152</v>
      </c>
      <c r="G27" s="550" t="s">
        <v>1329</v>
      </c>
      <c r="H27" s="63" t="s">
        <v>151</v>
      </c>
      <c r="I27" s="64" t="s">
        <v>1329</v>
      </c>
      <c r="J27" s="62" t="s">
        <v>152</v>
      </c>
      <c r="K27" s="550" t="s">
        <v>1329</v>
      </c>
      <c r="L27" s="63" t="s">
        <v>151</v>
      </c>
      <c r="M27" s="64" t="s">
        <v>1329</v>
      </c>
      <c r="N27" s="65"/>
      <c r="O27" s="62" t="s">
        <v>152</v>
      </c>
      <c r="P27" s="550" t="s">
        <v>1329</v>
      </c>
      <c r="Q27" s="63" t="s">
        <v>151</v>
      </c>
      <c r="R27" s="66" t="s">
        <v>1329</v>
      </c>
    </row>
    <row r="28" spans="2:18" ht="25.15" customHeight="1">
      <c r="B28" s="2011"/>
      <c r="C28" s="2014"/>
      <c r="D28" s="2000"/>
      <c r="E28" s="172" t="s">
        <v>120</v>
      </c>
      <c r="F28" s="62" t="s">
        <v>152</v>
      </c>
      <c r="G28" s="550" t="s">
        <v>1329</v>
      </c>
      <c r="H28" s="63" t="s">
        <v>151</v>
      </c>
      <c r="I28" s="64" t="s">
        <v>1329</v>
      </c>
      <c r="J28" s="62" t="s">
        <v>152</v>
      </c>
      <c r="K28" s="550" t="s">
        <v>1329</v>
      </c>
      <c r="L28" s="63" t="s">
        <v>151</v>
      </c>
      <c r="M28" s="64" t="s">
        <v>1329</v>
      </c>
      <c r="N28" s="65"/>
      <c r="O28" s="62" t="s">
        <v>152</v>
      </c>
      <c r="P28" s="550" t="s">
        <v>1329</v>
      </c>
      <c r="Q28" s="63" t="s">
        <v>151</v>
      </c>
      <c r="R28" s="66" t="s">
        <v>1329</v>
      </c>
    </row>
    <row r="29" spans="2:18" ht="25.15" customHeight="1">
      <c r="B29" s="2011"/>
      <c r="C29" s="2018" t="s">
        <v>157</v>
      </c>
      <c r="D29" s="2000" t="s">
        <v>121</v>
      </c>
      <c r="E29" s="2000" t="s">
        <v>122</v>
      </c>
      <c r="F29" s="62" t="s">
        <v>152</v>
      </c>
      <c r="G29" s="550" t="s">
        <v>1329</v>
      </c>
      <c r="H29" s="63" t="s">
        <v>151</v>
      </c>
      <c r="I29" s="64" t="s">
        <v>1329</v>
      </c>
      <c r="J29" s="62" t="s">
        <v>152</v>
      </c>
      <c r="K29" s="550" t="s">
        <v>1329</v>
      </c>
      <c r="L29" s="63" t="s">
        <v>151</v>
      </c>
      <c r="M29" s="64" t="s">
        <v>1329</v>
      </c>
      <c r="N29" s="65"/>
      <c r="O29" s="62" t="s">
        <v>152</v>
      </c>
      <c r="P29" s="550" t="s">
        <v>1329</v>
      </c>
      <c r="Q29" s="63" t="s">
        <v>151</v>
      </c>
      <c r="R29" s="66" t="s">
        <v>1329</v>
      </c>
    </row>
    <row r="30" spans="2:18" ht="25.15" customHeight="1">
      <c r="B30" s="2011"/>
      <c r="C30" s="2019"/>
      <c r="D30" s="2000"/>
      <c r="E30" s="2000"/>
      <c r="F30" s="62" t="s">
        <v>152</v>
      </c>
      <c r="G30" s="550" t="s">
        <v>1329</v>
      </c>
      <c r="H30" s="63" t="s">
        <v>151</v>
      </c>
      <c r="I30" s="64" t="s">
        <v>1329</v>
      </c>
      <c r="J30" s="62" t="s">
        <v>152</v>
      </c>
      <c r="K30" s="550" t="s">
        <v>1329</v>
      </c>
      <c r="L30" s="63" t="s">
        <v>151</v>
      </c>
      <c r="M30" s="64" t="s">
        <v>1329</v>
      </c>
      <c r="N30" s="65"/>
      <c r="O30" s="62" t="s">
        <v>152</v>
      </c>
      <c r="P30" s="550" t="s">
        <v>1329</v>
      </c>
      <c r="Q30" s="63" t="s">
        <v>151</v>
      </c>
      <c r="R30" s="66" t="s">
        <v>1329</v>
      </c>
    </row>
    <row r="31" spans="2:18" ht="25.15" customHeight="1">
      <c r="B31" s="2011"/>
      <c r="C31" s="2019"/>
      <c r="D31" s="2000"/>
      <c r="E31" s="172" t="s">
        <v>123</v>
      </c>
      <c r="F31" s="62" t="s">
        <v>152</v>
      </c>
      <c r="G31" s="550" t="s">
        <v>1329</v>
      </c>
      <c r="H31" s="63" t="s">
        <v>151</v>
      </c>
      <c r="I31" s="64" t="s">
        <v>1329</v>
      </c>
      <c r="J31" s="62" t="s">
        <v>152</v>
      </c>
      <c r="K31" s="550" t="s">
        <v>1329</v>
      </c>
      <c r="L31" s="63" t="s">
        <v>151</v>
      </c>
      <c r="M31" s="64" t="s">
        <v>1329</v>
      </c>
      <c r="N31" s="65"/>
      <c r="O31" s="62" t="s">
        <v>152</v>
      </c>
      <c r="P31" s="550" t="s">
        <v>1329</v>
      </c>
      <c r="Q31" s="63" t="s">
        <v>151</v>
      </c>
      <c r="R31" s="66" t="s">
        <v>1329</v>
      </c>
    </row>
    <row r="32" spans="2:18" ht="25.15" customHeight="1">
      <c r="B32" s="2011"/>
      <c r="C32" s="2019"/>
      <c r="D32" s="2000"/>
      <c r="E32" s="172" t="s">
        <v>124</v>
      </c>
      <c r="F32" s="62" t="s">
        <v>152</v>
      </c>
      <c r="G32" s="550" t="s">
        <v>1329</v>
      </c>
      <c r="H32" s="63" t="s">
        <v>151</v>
      </c>
      <c r="I32" s="64" t="s">
        <v>1329</v>
      </c>
      <c r="J32" s="62" t="s">
        <v>152</v>
      </c>
      <c r="K32" s="550" t="s">
        <v>1329</v>
      </c>
      <c r="L32" s="63" t="s">
        <v>151</v>
      </c>
      <c r="M32" s="64" t="s">
        <v>1329</v>
      </c>
      <c r="N32" s="65"/>
      <c r="O32" s="62" t="s">
        <v>152</v>
      </c>
      <c r="P32" s="550" t="s">
        <v>1329</v>
      </c>
      <c r="Q32" s="63" t="s">
        <v>151</v>
      </c>
      <c r="R32" s="66" t="s">
        <v>1329</v>
      </c>
    </row>
    <row r="33" spans="2:18" ht="25.15" customHeight="1">
      <c r="B33" s="2011"/>
      <c r="C33" s="2019"/>
      <c r="D33" s="2000"/>
      <c r="E33" s="172" t="s">
        <v>125</v>
      </c>
      <c r="F33" s="62" t="s">
        <v>152</v>
      </c>
      <c r="G33" s="550" t="s">
        <v>1329</v>
      </c>
      <c r="H33" s="63" t="s">
        <v>151</v>
      </c>
      <c r="I33" s="64" t="s">
        <v>1329</v>
      </c>
      <c r="J33" s="62" t="s">
        <v>152</v>
      </c>
      <c r="K33" s="550" t="s">
        <v>1329</v>
      </c>
      <c r="L33" s="63" t="s">
        <v>151</v>
      </c>
      <c r="M33" s="64" t="s">
        <v>1329</v>
      </c>
      <c r="N33" s="65"/>
      <c r="O33" s="62" t="s">
        <v>152</v>
      </c>
      <c r="P33" s="550" t="s">
        <v>1329</v>
      </c>
      <c r="Q33" s="63" t="s">
        <v>151</v>
      </c>
      <c r="R33" s="66" t="s">
        <v>1329</v>
      </c>
    </row>
    <row r="34" spans="2:18" ht="25.15" customHeight="1">
      <c r="B34" s="2011"/>
      <c r="C34" s="2014" t="s">
        <v>126</v>
      </c>
      <c r="D34" s="2000" t="s">
        <v>127</v>
      </c>
      <c r="E34" s="172" t="s">
        <v>128</v>
      </c>
      <c r="F34" s="62" t="s">
        <v>152</v>
      </c>
      <c r="G34" s="550" t="s">
        <v>1329</v>
      </c>
      <c r="H34" s="63" t="s">
        <v>151</v>
      </c>
      <c r="I34" s="64" t="s">
        <v>1329</v>
      </c>
      <c r="J34" s="62" t="s">
        <v>152</v>
      </c>
      <c r="K34" s="550" t="s">
        <v>1329</v>
      </c>
      <c r="L34" s="63" t="s">
        <v>151</v>
      </c>
      <c r="M34" s="64" t="s">
        <v>1329</v>
      </c>
      <c r="N34" s="65"/>
      <c r="O34" s="62" t="s">
        <v>152</v>
      </c>
      <c r="P34" s="550" t="s">
        <v>1329</v>
      </c>
      <c r="Q34" s="63" t="s">
        <v>151</v>
      </c>
      <c r="R34" s="66" t="s">
        <v>1329</v>
      </c>
    </row>
    <row r="35" spans="2:18" ht="25.15" customHeight="1">
      <c r="B35" s="2011"/>
      <c r="C35" s="2014"/>
      <c r="D35" s="2000"/>
      <c r="E35" s="172" t="s">
        <v>129</v>
      </c>
      <c r="F35" s="62" t="s">
        <v>152</v>
      </c>
      <c r="G35" s="550" t="s">
        <v>1329</v>
      </c>
      <c r="H35" s="63" t="s">
        <v>151</v>
      </c>
      <c r="I35" s="64" t="s">
        <v>1329</v>
      </c>
      <c r="J35" s="62" t="s">
        <v>152</v>
      </c>
      <c r="K35" s="550" t="s">
        <v>1329</v>
      </c>
      <c r="L35" s="63" t="s">
        <v>151</v>
      </c>
      <c r="M35" s="64" t="s">
        <v>1329</v>
      </c>
      <c r="N35" s="65"/>
      <c r="O35" s="62" t="s">
        <v>152</v>
      </c>
      <c r="P35" s="550" t="s">
        <v>1329</v>
      </c>
      <c r="Q35" s="63" t="s">
        <v>151</v>
      </c>
      <c r="R35" s="66" t="s">
        <v>1329</v>
      </c>
    </row>
    <row r="36" spans="2:18" ht="25.15" customHeight="1">
      <c r="B36" s="2011"/>
      <c r="C36" s="2014"/>
      <c r="D36" s="2000"/>
      <c r="E36" s="172" t="s">
        <v>130</v>
      </c>
      <c r="F36" s="62" t="s">
        <v>152</v>
      </c>
      <c r="G36" s="550" t="s">
        <v>1329</v>
      </c>
      <c r="H36" s="63" t="s">
        <v>151</v>
      </c>
      <c r="I36" s="64" t="s">
        <v>1329</v>
      </c>
      <c r="J36" s="62" t="s">
        <v>152</v>
      </c>
      <c r="K36" s="550" t="s">
        <v>1329</v>
      </c>
      <c r="L36" s="63" t="s">
        <v>151</v>
      </c>
      <c r="M36" s="64" t="s">
        <v>1329</v>
      </c>
      <c r="N36" s="65"/>
      <c r="O36" s="62" t="s">
        <v>152</v>
      </c>
      <c r="P36" s="550" t="s">
        <v>1329</v>
      </c>
      <c r="Q36" s="63" t="s">
        <v>151</v>
      </c>
      <c r="R36" s="66" t="s">
        <v>1329</v>
      </c>
    </row>
    <row r="37" spans="2:18" ht="25.15" customHeight="1">
      <c r="B37" s="2011"/>
      <c r="C37" s="2014"/>
      <c r="D37" s="2000" t="s">
        <v>131</v>
      </c>
      <c r="E37" s="172" t="s">
        <v>132</v>
      </c>
      <c r="F37" s="62" t="s">
        <v>152</v>
      </c>
      <c r="G37" s="550" t="s">
        <v>1329</v>
      </c>
      <c r="H37" s="63" t="s">
        <v>151</v>
      </c>
      <c r="I37" s="64" t="s">
        <v>1329</v>
      </c>
      <c r="J37" s="62" t="s">
        <v>152</v>
      </c>
      <c r="K37" s="550" t="s">
        <v>1329</v>
      </c>
      <c r="L37" s="63" t="s">
        <v>151</v>
      </c>
      <c r="M37" s="64" t="s">
        <v>1329</v>
      </c>
      <c r="N37" s="65"/>
      <c r="O37" s="62" t="s">
        <v>152</v>
      </c>
      <c r="P37" s="550" t="s">
        <v>1329</v>
      </c>
      <c r="Q37" s="63" t="s">
        <v>151</v>
      </c>
      <c r="R37" s="66" t="s">
        <v>1329</v>
      </c>
    </row>
    <row r="38" spans="2:18" ht="25.15" customHeight="1" thickBot="1">
      <c r="B38" s="2020"/>
      <c r="C38" s="2017"/>
      <c r="D38" s="2002"/>
      <c r="E38" s="173" t="s">
        <v>133</v>
      </c>
      <c r="F38" s="67" t="s">
        <v>152</v>
      </c>
      <c r="G38" s="551" t="s">
        <v>1329</v>
      </c>
      <c r="H38" s="68" t="s">
        <v>151</v>
      </c>
      <c r="I38" s="69" t="s">
        <v>1329</v>
      </c>
      <c r="J38" s="67" t="s">
        <v>152</v>
      </c>
      <c r="K38" s="551" t="s">
        <v>1329</v>
      </c>
      <c r="L38" s="68" t="s">
        <v>151</v>
      </c>
      <c r="M38" s="69" t="s">
        <v>1329</v>
      </c>
      <c r="N38" s="70"/>
      <c r="O38" s="67" t="s">
        <v>152</v>
      </c>
      <c r="P38" s="551" t="s">
        <v>1329</v>
      </c>
      <c r="Q38" s="68" t="s">
        <v>151</v>
      </c>
      <c r="R38" s="71" t="s">
        <v>1329</v>
      </c>
    </row>
    <row r="39" spans="2:18" ht="14.25">
      <c r="B39" s="2"/>
    </row>
    <row r="40" spans="2:18">
      <c r="B40" s="72"/>
    </row>
    <row r="41" spans="2:18">
      <c r="B41" s="72"/>
    </row>
    <row r="42" spans="2:18">
      <c r="B42" s="72"/>
    </row>
    <row r="43" spans="2:18">
      <c r="B43" s="73"/>
    </row>
    <row r="44" spans="2:18">
      <c r="B44" s="73"/>
    </row>
    <row r="45" spans="2:18" ht="15" thickBot="1">
      <c r="B45" s="2"/>
    </row>
    <row r="46" spans="2:18" ht="25.15" customHeight="1">
      <c r="B46" s="2004" t="s">
        <v>85</v>
      </c>
      <c r="C46" s="2005"/>
      <c r="D46" s="2005"/>
      <c r="E46" s="61" t="s">
        <v>86</v>
      </c>
      <c r="F46" s="1996" t="s">
        <v>168</v>
      </c>
      <c r="G46" s="1997"/>
      <c r="H46" s="1997"/>
      <c r="I46" s="1998"/>
      <c r="J46" s="1996" t="s">
        <v>169</v>
      </c>
      <c r="K46" s="1997"/>
      <c r="L46" s="1997"/>
      <c r="M46" s="1998"/>
      <c r="N46" s="61" t="s">
        <v>161</v>
      </c>
      <c r="O46" s="1996" t="s">
        <v>155</v>
      </c>
      <c r="P46" s="1997"/>
      <c r="Q46" s="1997"/>
      <c r="R46" s="1999"/>
    </row>
    <row r="47" spans="2:18" ht="22.9" customHeight="1">
      <c r="B47" s="2011" t="s">
        <v>165</v>
      </c>
      <c r="C47" s="2000" t="s">
        <v>135</v>
      </c>
      <c r="D47" s="2001"/>
      <c r="E47" s="172" t="s">
        <v>136</v>
      </c>
      <c r="F47" s="62" t="s">
        <v>152</v>
      </c>
      <c r="G47" s="550" t="s">
        <v>1329</v>
      </c>
      <c r="H47" s="63" t="s">
        <v>151</v>
      </c>
      <c r="I47" s="64" t="s">
        <v>1329</v>
      </c>
      <c r="J47" s="62" t="s">
        <v>152</v>
      </c>
      <c r="K47" s="550" t="s">
        <v>1329</v>
      </c>
      <c r="L47" s="63" t="s">
        <v>151</v>
      </c>
      <c r="M47" s="64" t="s">
        <v>1329</v>
      </c>
      <c r="N47" s="74" t="s">
        <v>170</v>
      </c>
      <c r="O47" s="62" t="s">
        <v>152</v>
      </c>
      <c r="P47" s="550" t="s">
        <v>1329</v>
      </c>
      <c r="Q47" s="63" t="s">
        <v>151</v>
      </c>
      <c r="R47" s="66" t="s">
        <v>1329</v>
      </c>
    </row>
    <row r="48" spans="2:18" ht="22.9" customHeight="1">
      <c r="B48" s="2012"/>
      <c r="C48" s="2000"/>
      <c r="D48" s="2001"/>
      <c r="E48" s="172" t="s">
        <v>137</v>
      </c>
      <c r="F48" s="62" t="s">
        <v>152</v>
      </c>
      <c r="G48" s="550" t="s">
        <v>1329</v>
      </c>
      <c r="H48" s="63" t="s">
        <v>151</v>
      </c>
      <c r="I48" s="64" t="s">
        <v>1329</v>
      </c>
      <c r="J48" s="62" t="s">
        <v>152</v>
      </c>
      <c r="K48" s="550" t="s">
        <v>1329</v>
      </c>
      <c r="L48" s="63" t="s">
        <v>151</v>
      </c>
      <c r="M48" s="64" t="s">
        <v>1329</v>
      </c>
      <c r="N48" s="74" t="s">
        <v>161</v>
      </c>
      <c r="O48" s="62" t="s">
        <v>152</v>
      </c>
      <c r="P48" s="550" t="s">
        <v>1329</v>
      </c>
      <c r="Q48" s="63" t="s">
        <v>151</v>
      </c>
      <c r="R48" s="66" t="s">
        <v>1329</v>
      </c>
    </row>
    <row r="49" spans="2:18" ht="22.9" customHeight="1">
      <c r="B49" s="2012"/>
      <c r="C49" s="2000"/>
      <c r="D49" s="2001"/>
      <c r="E49" s="172" t="s">
        <v>138</v>
      </c>
      <c r="F49" s="62" t="s">
        <v>152</v>
      </c>
      <c r="G49" s="550" t="s">
        <v>1329</v>
      </c>
      <c r="H49" s="63" t="s">
        <v>151</v>
      </c>
      <c r="I49" s="64" t="s">
        <v>1329</v>
      </c>
      <c r="J49" s="62" t="s">
        <v>152</v>
      </c>
      <c r="K49" s="550" t="s">
        <v>1329</v>
      </c>
      <c r="L49" s="63" t="s">
        <v>151</v>
      </c>
      <c r="M49" s="64" t="s">
        <v>1329</v>
      </c>
      <c r="N49" s="74" t="s">
        <v>161</v>
      </c>
      <c r="O49" s="62" t="s">
        <v>152</v>
      </c>
      <c r="P49" s="550" t="s">
        <v>1329</v>
      </c>
      <c r="Q49" s="63" t="s">
        <v>151</v>
      </c>
      <c r="R49" s="66" t="s">
        <v>1329</v>
      </c>
    </row>
    <row r="50" spans="2:18" ht="22.9" customHeight="1">
      <c r="B50" s="2012"/>
      <c r="C50" s="2000"/>
      <c r="D50" s="2001"/>
      <c r="E50" s="172" t="s">
        <v>139</v>
      </c>
      <c r="F50" s="62" t="s">
        <v>152</v>
      </c>
      <c r="G50" s="550" t="s">
        <v>1329</v>
      </c>
      <c r="H50" s="63" t="s">
        <v>151</v>
      </c>
      <c r="I50" s="64" t="s">
        <v>1329</v>
      </c>
      <c r="J50" s="62" t="s">
        <v>152</v>
      </c>
      <c r="K50" s="550" t="s">
        <v>1329</v>
      </c>
      <c r="L50" s="63" t="s">
        <v>151</v>
      </c>
      <c r="M50" s="64" t="s">
        <v>1329</v>
      </c>
      <c r="N50" s="74" t="s">
        <v>161</v>
      </c>
      <c r="O50" s="62" t="s">
        <v>152</v>
      </c>
      <c r="P50" s="550" t="s">
        <v>1329</v>
      </c>
      <c r="Q50" s="63" t="s">
        <v>151</v>
      </c>
      <c r="R50" s="66" t="s">
        <v>1329</v>
      </c>
    </row>
    <row r="51" spans="2:18" ht="22.9" customHeight="1">
      <c r="B51" s="2012"/>
      <c r="C51" s="2000"/>
      <c r="D51" s="2001"/>
      <c r="E51" s="172" t="s">
        <v>140</v>
      </c>
      <c r="F51" s="62" t="s">
        <v>152</v>
      </c>
      <c r="G51" s="550" t="s">
        <v>1329</v>
      </c>
      <c r="H51" s="63" t="s">
        <v>151</v>
      </c>
      <c r="I51" s="64" t="s">
        <v>1329</v>
      </c>
      <c r="J51" s="62" t="s">
        <v>152</v>
      </c>
      <c r="K51" s="550" t="s">
        <v>1329</v>
      </c>
      <c r="L51" s="63" t="s">
        <v>151</v>
      </c>
      <c r="M51" s="64" t="s">
        <v>1329</v>
      </c>
      <c r="N51" s="74" t="s">
        <v>161</v>
      </c>
      <c r="O51" s="62" t="s">
        <v>152</v>
      </c>
      <c r="P51" s="550" t="s">
        <v>1329</v>
      </c>
      <c r="Q51" s="63" t="s">
        <v>151</v>
      </c>
      <c r="R51" s="66" t="s">
        <v>1329</v>
      </c>
    </row>
    <row r="52" spans="2:18" ht="22.9" customHeight="1">
      <c r="B52" s="2012"/>
      <c r="C52" s="2000"/>
      <c r="D52" s="2001"/>
      <c r="E52" s="172" t="s">
        <v>141</v>
      </c>
      <c r="F52" s="62" t="s">
        <v>152</v>
      </c>
      <c r="G52" s="550" t="s">
        <v>1329</v>
      </c>
      <c r="H52" s="63" t="s">
        <v>151</v>
      </c>
      <c r="I52" s="64" t="s">
        <v>1329</v>
      </c>
      <c r="J52" s="62" t="s">
        <v>152</v>
      </c>
      <c r="K52" s="550" t="s">
        <v>1329</v>
      </c>
      <c r="L52" s="63" t="s">
        <v>151</v>
      </c>
      <c r="M52" s="64" t="s">
        <v>1329</v>
      </c>
      <c r="N52" s="74" t="s">
        <v>161</v>
      </c>
      <c r="O52" s="62" t="s">
        <v>152</v>
      </c>
      <c r="P52" s="550" t="s">
        <v>1329</v>
      </c>
      <c r="Q52" s="63" t="s">
        <v>151</v>
      </c>
      <c r="R52" s="66" t="s">
        <v>1329</v>
      </c>
    </row>
    <row r="53" spans="2:18" ht="22.9" customHeight="1">
      <c r="B53" s="2012"/>
      <c r="C53" s="2000"/>
      <c r="D53" s="2001"/>
      <c r="E53" s="172" t="s">
        <v>142</v>
      </c>
      <c r="F53" s="62" t="s">
        <v>152</v>
      </c>
      <c r="G53" s="550" t="s">
        <v>1329</v>
      </c>
      <c r="H53" s="63" t="s">
        <v>151</v>
      </c>
      <c r="I53" s="64" t="s">
        <v>1329</v>
      </c>
      <c r="J53" s="62" t="s">
        <v>152</v>
      </c>
      <c r="K53" s="550" t="s">
        <v>1329</v>
      </c>
      <c r="L53" s="63" t="s">
        <v>151</v>
      </c>
      <c r="M53" s="64" t="s">
        <v>1329</v>
      </c>
      <c r="N53" s="74" t="s">
        <v>161</v>
      </c>
      <c r="O53" s="62" t="s">
        <v>152</v>
      </c>
      <c r="P53" s="550" t="s">
        <v>1329</v>
      </c>
      <c r="Q53" s="63" t="s">
        <v>151</v>
      </c>
      <c r="R53" s="66" t="s">
        <v>1329</v>
      </c>
    </row>
    <row r="54" spans="2:18" ht="19.899999999999999" customHeight="1">
      <c r="B54" s="2006" t="s">
        <v>85</v>
      </c>
      <c r="C54" s="2007"/>
      <c r="D54" s="2007"/>
      <c r="E54" s="75" t="s">
        <v>86</v>
      </c>
      <c r="F54" s="2008" t="s">
        <v>167</v>
      </c>
      <c r="G54" s="1993"/>
      <c r="H54" s="1993"/>
      <c r="I54" s="2009"/>
      <c r="J54" s="2008" t="s">
        <v>162</v>
      </c>
      <c r="K54" s="1993"/>
      <c r="L54" s="1993"/>
      <c r="M54" s="2009"/>
      <c r="N54" s="75" t="s">
        <v>163</v>
      </c>
      <c r="O54" s="2008" t="s">
        <v>164</v>
      </c>
      <c r="P54" s="1993"/>
      <c r="Q54" s="1993"/>
      <c r="R54" s="2010"/>
    </row>
    <row r="55" spans="2:18" ht="22.9" customHeight="1">
      <c r="B55" s="2011" t="s">
        <v>166</v>
      </c>
      <c r="C55" s="2000" t="s">
        <v>143</v>
      </c>
      <c r="D55" s="2001"/>
      <c r="E55" s="172" t="s">
        <v>144</v>
      </c>
      <c r="F55" s="62" t="s">
        <v>152</v>
      </c>
      <c r="G55" s="550" t="s">
        <v>1329</v>
      </c>
      <c r="H55" s="63" t="s">
        <v>151</v>
      </c>
      <c r="I55" s="64" t="s">
        <v>1329</v>
      </c>
      <c r="J55" s="174"/>
      <c r="K55" s="1992" t="s">
        <v>171</v>
      </c>
      <c r="L55" s="1993"/>
      <c r="M55" s="64"/>
      <c r="N55" s="75" t="s">
        <v>162</v>
      </c>
      <c r="O55" s="174"/>
      <c r="P55" s="1992" t="s">
        <v>162</v>
      </c>
      <c r="Q55" s="1993"/>
      <c r="R55" s="66"/>
    </row>
    <row r="56" spans="2:18" ht="22.9" customHeight="1">
      <c r="B56" s="2012"/>
      <c r="C56" s="2000"/>
      <c r="D56" s="2001"/>
      <c r="E56" s="172" t="s">
        <v>2171</v>
      </c>
      <c r="F56" s="62" t="s">
        <v>152</v>
      </c>
      <c r="G56" s="550" t="s">
        <v>1329</v>
      </c>
      <c r="H56" s="63" t="s">
        <v>151</v>
      </c>
      <c r="I56" s="64" t="s">
        <v>1329</v>
      </c>
      <c r="J56" s="174"/>
      <c r="K56" s="1992" t="s">
        <v>171</v>
      </c>
      <c r="L56" s="1993"/>
      <c r="M56" s="64"/>
      <c r="N56" s="75" t="s">
        <v>162</v>
      </c>
      <c r="O56" s="174"/>
      <c r="P56" s="1992" t="s">
        <v>162</v>
      </c>
      <c r="Q56" s="1993"/>
      <c r="R56" s="66"/>
    </row>
    <row r="57" spans="2:18" ht="22.9" customHeight="1">
      <c r="B57" s="2012"/>
      <c r="C57" s="2000"/>
      <c r="D57" s="2001"/>
      <c r="E57" s="172" t="s">
        <v>145</v>
      </c>
      <c r="F57" s="62" t="s">
        <v>152</v>
      </c>
      <c r="G57" s="550" t="s">
        <v>1329</v>
      </c>
      <c r="H57" s="63" t="s">
        <v>151</v>
      </c>
      <c r="I57" s="64" t="s">
        <v>1329</v>
      </c>
      <c r="J57" s="174"/>
      <c r="K57" s="1992" t="s">
        <v>171</v>
      </c>
      <c r="L57" s="1993"/>
      <c r="M57" s="64"/>
      <c r="N57" s="75" t="s">
        <v>162</v>
      </c>
      <c r="O57" s="174"/>
      <c r="P57" s="1992" t="s">
        <v>162</v>
      </c>
      <c r="Q57" s="1993"/>
      <c r="R57" s="66"/>
    </row>
    <row r="58" spans="2:18" ht="22.9" customHeight="1">
      <c r="B58" s="2012"/>
      <c r="C58" s="2000"/>
      <c r="D58" s="2001"/>
      <c r="E58" s="172" t="s">
        <v>146</v>
      </c>
      <c r="F58" s="62" t="s">
        <v>152</v>
      </c>
      <c r="G58" s="550" t="s">
        <v>1329</v>
      </c>
      <c r="H58" s="63" t="s">
        <v>151</v>
      </c>
      <c r="I58" s="64" t="s">
        <v>1329</v>
      </c>
      <c r="J58" s="174"/>
      <c r="K58" s="1992" t="s">
        <v>171</v>
      </c>
      <c r="L58" s="1993"/>
      <c r="M58" s="64"/>
      <c r="N58" s="75" t="s">
        <v>162</v>
      </c>
      <c r="O58" s="174"/>
      <c r="P58" s="1992" t="s">
        <v>162</v>
      </c>
      <c r="Q58" s="1993"/>
      <c r="R58" s="66"/>
    </row>
    <row r="59" spans="2:18" ht="22.9" customHeight="1">
      <c r="B59" s="2012"/>
      <c r="C59" s="2000"/>
      <c r="D59" s="2001"/>
      <c r="E59" s="172" t="s">
        <v>147</v>
      </c>
      <c r="F59" s="62" t="s">
        <v>152</v>
      </c>
      <c r="G59" s="550" t="s">
        <v>1329</v>
      </c>
      <c r="H59" s="63" t="s">
        <v>151</v>
      </c>
      <c r="I59" s="64" t="s">
        <v>1329</v>
      </c>
      <c r="J59" s="174"/>
      <c r="K59" s="1992" t="s">
        <v>171</v>
      </c>
      <c r="L59" s="1993"/>
      <c r="M59" s="64"/>
      <c r="N59" s="75" t="s">
        <v>162</v>
      </c>
      <c r="O59" s="174"/>
      <c r="P59" s="1992" t="s">
        <v>162</v>
      </c>
      <c r="Q59" s="1993"/>
      <c r="R59" s="66"/>
    </row>
    <row r="60" spans="2:18" ht="22.9" customHeight="1">
      <c r="B60" s="2012"/>
      <c r="C60" s="2000"/>
      <c r="D60" s="2001"/>
      <c r="E60" s="172" t="s">
        <v>148</v>
      </c>
      <c r="F60" s="62" t="s">
        <v>152</v>
      </c>
      <c r="G60" s="550" t="s">
        <v>1329</v>
      </c>
      <c r="H60" s="63" t="s">
        <v>151</v>
      </c>
      <c r="I60" s="64" t="s">
        <v>1329</v>
      </c>
      <c r="J60" s="174"/>
      <c r="K60" s="1992" t="s">
        <v>171</v>
      </c>
      <c r="L60" s="1993"/>
      <c r="M60" s="64"/>
      <c r="N60" s="75" t="s">
        <v>162</v>
      </c>
      <c r="O60" s="174"/>
      <c r="P60" s="1992" t="s">
        <v>162</v>
      </c>
      <c r="Q60" s="1993"/>
      <c r="R60" s="66"/>
    </row>
    <row r="61" spans="2:18" ht="22.9" customHeight="1">
      <c r="B61" s="2012"/>
      <c r="C61" s="2000"/>
      <c r="D61" s="2001"/>
      <c r="E61" s="172" t="s">
        <v>149</v>
      </c>
      <c r="F61" s="62" t="s">
        <v>152</v>
      </c>
      <c r="G61" s="550" t="s">
        <v>1329</v>
      </c>
      <c r="H61" s="63" t="s">
        <v>151</v>
      </c>
      <c r="I61" s="64" t="s">
        <v>1329</v>
      </c>
      <c r="J61" s="174"/>
      <c r="K61" s="1992" t="s">
        <v>171</v>
      </c>
      <c r="L61" s="1993"/>
      <c r="M61" s="64"/>
      <c r="N61" s="75" t="s">
        <v>162</v>
      </c>
      <c r="O61" s="174"/>
      <c r="P61" s="1992" t="s">
        <v>162</v>
      </c>
      <c r="Q61" s="1993"/>
      <c r="R61" s="66"/>
    </row>
    <row r="62" spans="2:18" ht="22.9" customHeight="1" thickBot="1">
      <c r="B62" s="2013"/>
      <c r="C62" s="2002"/>
      <c r="D62" s="2003"/>
      <c r="E62" s="173" t="s">
        <v>150</v>
      </c>
      <c r="F62" s="67" t="s">
        <v>152</v>
      </c>
      <c r="G62" s="551" t="s">
        <v>1329</v>
      </c>
      <c r="H62" s="68" t="s">
        <v>151</v>
      </c>
      <c r="I62" s="69" t="s">
        <v>1329</v>
      </c>
      <c r="J62" s="76"/>
      <c r="K62" s="1994" t="s">
        <v>171</v>
      </c>
      <c r="L62" s="1995"/>
      <c r="M62" s="69"/>
      <c r="N62" s="77" t="s">
        <v>162</v>
      </c>
      <c r="O62" s="76"/>
      <c r="P62" s="1994" t="s">
        <v>162</v>
      </c>
      <c r="Q62" s="1995"/>
      <c r="R62" s="71"/>
    </row>
    <row r="63" spans="2:18">
      <c r="B63" s="78"/>
    </row>
    <row r="64" spans="2:18">
      <c r="B64" s="79"/>
    </row>
    <row r="65" spans="2:2">
      <c r="B65" s="80"/>
    </row>
    <row r="66" spans="2:2">
      <c r="B66" s="80"/>
    </row>
    <row r="67" spans="2:2">
      <c r="B67" s="80"/>
    </row>
    <row r="68" spans="2:2">
      <c r="B68" s="80"/>
    </row>
    <row r="69" spans="2:2">
      <c r="B69" s="80"/>
    </row>
    <row r="70" spans="2:2">
      <c r="B70" s="78"/>
    </row>
    <row r="71" spans="2:2">
      <c r="B71" s="80"/>
    </row>
    <row r="72" spans="2:2">
      <c r="B72" s="81"/>
    </row>
    <row r="73" spans="2:2">
      <c r="B73" s="73"/>
    </row>
  </sheetData>
  <dataConsolidate/>
  <mergeCells count="52">
    <mergeCell ref="C16:C22"/>
    <mergeCell ref="C34:C38"/>
    <mergeCell ref="D34:D36"/>
    <mergeCell ref="D37:D38"/>
    <mergeCell ref="C29:C33"/>
    <mergeCell ref="B23:D23"/>
    <mergeCell ref="B24:B38"/>
    <mergeCell ref="C24:C28"/>
    <mergeCell ref="D24:D28"/>
    <mergeCell ref="D29:D33"/>
    <mergeCell ref="B4:B22"/>
    <mergeCell ref="D4:D11"/>
    <mergeCell ref="D12:D13"/>
    <mergeCell ref="D16:D18"/>
    <mergeCell ref="D19:D21"/>
    <mergeCell ref="F3:I3"/>
    <mergeCell ref="J3:M3"/>
    <mergeCell ref="O3:R3"/>
    <mergeCell ref="B3:D3"/>
    <mergeCell ref="C4:C15"/>
    <mergeCell ref="F23:I23"/>
    <mergeCell ref="J23:M23"/>
    <mergeCell ref="O23:R23"/>
    <mergeCell ref="C47:D53"/>
    <mergeCell ref="C55:D62"/>
    <mergeCell ref="B46:D46"/>
    <mergeCell ref="F46:I46"/>
    <mergeCell ref="J46:M46"/>
    <mergeCell ref="O46:R46"/>
    <mergeCell ref="B54:D54"/>
    <mergeCell ref="E29:E30"/>
    <mergeCell ref="F54:I54"/>
    <mergeCell ref="J54:M54"/>
    <mergeCell ref="O54:R54"/>
    <mergeCell ref="B47:B53"/>
    <mergeCell ref="B55:B62"/>
    <mergeCell ref="K55:L55"/>
    <mergeCell ref="P55:Q55"/>
    <mergeCell ref="K56:L56"/>
    <mergeCell ref="P56:Q56"/>
    <mergeCell ref="K57:L57"/>
    <mergeCell ref="K61:L61"/>
    <mergeCell ref="P61:Q61"/>
    <mergeCell ref="K62:L62"/>
    <mergeCell ref="P62:Q62"/>
    <mergeCell ref="P57:Q57"/>
    <mergeCell ref="K58:L58"/>
    <mergeCell ref="P58:Q58"/>
    <mergeCell ref="K59:L59"/>
    <mergeCell ref="P59:Q59"/>
    <mergeCell ref="K60:L60"/>
    <mergeCell ref="P60:Q60"/>
  </mergeCells>
  <phoneticPr fontId="1"/>
  <dataValidations count="19">
    <dataValidation type="list" allowBlank="1" showInputMessage="1" showErrorMessage="1" sqref="I4:I22">
      <formula1>$C$9:$C$11</formula1>
    </dataValidation>
    <dataValidation type="list" allowBlank="1" showInputMessage="1" showErrorMessage="1" sqref="K4:K22">
      <formula1>$C$9:$C$11</formula1>
    </dataValidation>
    <dataValidation type="list" allowBlank="1" showInputMessage="1" showErrorMessage="1" sqref="M4:M22">
      <formula1>$C$9:$C$11</formula1>
    </dataValidation>
    <dataValidation type="list" allowBlank="1" showInputMessage="1" showErrorMessage="1" sqref="P4:P22">
      <formula1>$C$9:$C$11</formula1>
    </dataValidation>
    <dataValidation type="list" allowBlank="1" showInputMessage="1" showErrorMessage="1" sqref="R4:R22">
      <formula1>$C$9:$C$11</formula1>
    </dataValidation>
    <dataValidation type="list" allowBlank="1" showInputMessage="1" showErrorMessage="1" sqref="G24:G38">
      <formula1>$C$9:$C$11</formula1>
    </dataValidation>
    <dataValidation type="list" allowBlank="1" showInputMessage="1" showErrorMessage="1" sqref="I24:I38">
      <formula1>$C$9:$C$11</formula1>
    </dataValidation>
    <dataValidation type="list" allowBlank="1" showInputMessage="1" showErrorMessage="1" sqref="K24:K38">
      <formula1>$C$9:$C$11</formula1>
    </dataValidation>
    <dataValidation type="list" allowBlank="1" showInputMessage="1" showErrorMessage="1" sqref="M24:M38">
      <formula1>$C$9:$C$11</formula1>
    </dataValidation>
    <dataValidation type="list" allowBlank="1" showInputMessage="1" showErrorMessage="1" sqref="P24:P38">
      <formula1>$C$9:$C$11</formula1>
    </dataValidation>
    <dataValidation type="list" allowBlank="1" showInputMessage="1" showErrorMessage="1" sqref="R24:R38">
      <formula1>$C$9:$C$11</formula1>
    </dataValidation>
    <dataValidation type="list" allowBlank="1" showInputMessage="1" showErrorMessage="1" sqref="G47:G53">
      <formula1>$C$9:$C$11</formula1>
    </dataValidation>
    <dataValidation type="list" allowBlank="1" showInputMessage="1" showErrorMessage="1" sqref="I47:I53">
      <formula1>$C$9:$C$11</formula1>
    </dataValidation>
    <dataValidation type="list" allowBlank="1" showInputMessage="1" showErrorMessage="1" sqref="K47:K53">
      <formula1>$C$9:$C$11</formula1>
    </dataValidation>
    <dataValidation type="list" allowBlank="1" showInputMessage="1" showErrorMessage="1" sqref="M47:M53">
      <formula1>$C$9:$C$11</formula1>
    </dataValidation>
    <dataValidation type="list" allowBlank="1" showInputMessage="1" showErrorMessage="1" sqref="P47:P53">
      <formula1>$C$9:$C$11</formula1>
    </dataValidation>
    <dataValidation type="list" allowBlank="1" showInputMessage="1" showErrorMessage="1" sqref="R47:R53">
      <formula1>$C$9:$C$11</formula1>
    </dataValidation>
    <dataValidation type="list" allowBlank="1" showInputMessage="1" showErrorMessage="1" sqref="G55:G62">
      <formula1>$C$9:$C$11</formula1>
    </dataValidation>
    <dataValidation type="list" allowBlank="1" showInputMessage="1" showErrorMessage="1" sqref="I55:I62">
      <formula1>$C$9:$C$11</formula1>
    </dataValidation>
  </dataValidations>
  <hyperlinks>
    <hyperlink ref="T2" location="'0一覧表'!C9" display="一覧表に戻る"/>
  </hyperlinks>
  <pageMargins left="0.31496062992125984" right="0.19685039370078741" top="0.74803149606299213" bottom="0.74803149606299213" header="0.31496062992125984" footer="0.31496062992125984"/>
  <pageSetup paperSize="9" scale="95" orientation="landscape" r:id="rId1"/>
  <rowBreaks count="2" manualBreakCount="2">
    <brk id="22" min="1" max="17" man="1"/>
    <brk id="45" min="1" max="1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検索!$C$9:$C$11</xm:f>
          </x14:formula1>
          <xm:sqref>G4:G22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D247"/>
  <sheetViews>
    <sheetView zoomScale="75" zoomScaleNormal="75" workbookViewId="0"/>
  </sheetViews>
  <sheetFormatPr defaultColWidth="9.125" defaultRowHeight="13.5"/>
  <cols>
    <col min="1" max="70" width="3" style="1123" customWidth="1"/>
    <col min="71" max="71" width="9.25" style="1123" customWidth="1"/>
    <col min="72" max="73" width="9.125" style="1123"/>
    <col min="74" max="74" width="9.25" style="1123" customWidth="1"/>
    <col min="75" max="76" width="9.125" style="1123"/>
    <col min="77" max="77" width="9.25" style="1123" customWidth="1"/>
    <col min="78" max="79" width="9.125" style="1123"/>
    <col min="80" max="80" width="9.25" style="1123" customWidth="1"/>
    <col min="81" max="199" width="9.125" style="1123"/>
    <col min="200" max="202" width="9.125" style="1123" customWidth="1"/>
    <col min="203" max="290" width="3" style="1123" customWidth="1"/>
    <col min="291" max="455" width="9.125" style="1123"/>
    <col min="456" max="458" width="9.125" style="1123" customWidth="1"/>
    <col min="459" max="546" width="3" style="1123" customWidth="1"/>
    <col min="547" max="711" width="9.125" style="1123"/>
    <col min="712" max="714" width="9.125" style="1123" customWidth="1"/>
    <col min="715" max="802" width="3" style="1123" customWidth="1"/>
    <col min="803" max="967" width="9.125" style="1123"/>
    <col min="968" max="970" width="9.125" style="1123" customWidth="1"/>
    <col min="971" max="1058" width="3" style="1123" customWidth="1"/>
    <col min="1059" max="1223" width="9.125" style="1123"/>
    <col min="1224" max="1226" width="9.125" style="1123" customWidth="1"/>
    <col min="1227" max="1314" width="3" style="1123" customWidth="1"/>
    <col min="1315" max="1479" width="9.125" style="1123"/>
    <col min="1480" max="1482" width="9.125" style="1123" customWidth="1"/>
    <col min="1483" max="1570" width="3" style="1123" customWidth="1"/>
    <col min="1571" max="1735" width="9.125" style="1123"/>
    <col min="1736" max="1738" width="9.125" style="1123" customWidth="1"/>
    <col min="1739" max="1826" width="3" style="1123" customWidth="1"/>
    <col min="1827" max="1991" width="9.125" style="1123"/>
    <col min="1992" max="1994" width="9.125" style="1123" customWidth="1"/>
    <col min="1995" max="2082" width="3" style="1123" customWidth="1"/>
    <col min="2083" max="2247" width="9.125" style="1123"/>
    <col min="2248" max="2250" width="9.125" style="1123" customWidth="1"/>
    <col min="2251" max="2338" width="3" style="1123" customWidth="1"/>
    <col min="2339" max="2503" width="9.125" style="1123"/>
    <col min="2504" max="2506" width="9.125" style="1123" customWidth="1"/>
    <col min="2507" max="2594" width="3" style="1123" customWidth="1"/>
    <col min="2595" max="2759" width="9.125" style="1123"/>
    <col min="2760" max="2762" width="9.125" style="1123" customWidth="1"/>
    <col min="2763" max="2850" width="3" style="1123" customWidth="1"/>
    <col min="2851" max="3015" width="9.125" style="1123"/>
    <col min="3016" max="3018" width="9.125" style="1123" customWidth="1"/>
    <col min="3019" max="3106" width="3" style="1123" customWidth="1"/>
    <col min="3107" max="3271" width="9.125" style="1123"/>
    <col min="3272" max="3274" width="9.125" style="1123" customWidth="1"/>
    <col min="3275" max="3362" width="3" style="1123" customWidth="1"/>
    <col min="3363" max="3527" width="9.125" style="1123"/>
    <col min="3528" max="3530" width="9.125" style="1123" customWidth="1"/>
    <col min="3531" max="3618" width="3" style="1123" customWidth="1"/>
    <col min="3619" max="3783" width="9.125" style="1123"/>
    <col min="3784" max="3786" width="9.125" style="1123" customWidth="1"/>
    <col min="3787" max="3874" width="3" style="1123" customWidth="1"/>
    <col min="3875" max="4039" width="9.125" style="1123"/>
    <col min="4040" max="4042" width="9.125" style="1123" customWidth="1"/>
    <col min="4043" max="4130" width="3" style="1123" customWidth="1"/>
    <col min="4131" max="4295" width="9.125" style="1123"/>
    <col min="4296" max="4298" width="9.125" style="1123" customWidth="1"/>
    <col min="4299" max="4386" width="3" style="1123" customWidth="1"/>
    <col min="4387" max="4551" width="9.125" style="1123"/>
    <col min="4552" max="4554" width="9.125" style="1123" customWidth="1"/>
    <col min="4555" max="4642" width="3" style="1123" customWidth="1"/>
    <col min="4643" max="4807" width="9.125" style="1123"/>
    <col min="4808" max="4810" width="9.125" style="1123" customWidth="1"/>
    <col min="4811" max="4898" width="3" style="1123" customWidth="1"/>
    <col min="4899" max="5063" width="9.125" style="1123"/>
    <col min="5064" max="5066" width="9.125" style="1123" customWidth="1"/>
    <col min="5067" max="5154" width="3" style="1123" customWidth="1"/>
    <col min="5155" max="5319" width="9.125" style="1123"/>
    <col min="5320" max="5322" width="9.125" style="1123" customWidth="1"/>
    <col min="5323" max="5410" width="3" style="1123" customWidth="1"/>
    <col min="5411" max="5575" width="9.125" style="1123"/>
    <col min="5576" max="5578" width="9.125" style="1123" customWidth="1"/>
    <col min="5579" max="5666" width="3" style="1123" customWidth="1"/>
    <col min="5667" max="5831" width="9.125" style="1123"/>
    <col min="5832" max="5834" width="9.125" style="1123" customWidth="1"/>
    <col min="5835" max="5922" width="3" style="1123" customWidth="1"/>
    <col min="5923" max="6087" width="9.125" style="1123"/>
    <col min="6088" max="6090" width="9.125" style="1123" customWidth="1"/>
    <col min="6091" max="6178" width="3" style="1123" customWidth="1"/>
    <col min="6179" max="6343" width="9.125" style="1123"/>
    <col min="6344" max="6346" width="9.125" style="1123" customWidth="1"/>
    <col min="6347" max="6434" width="3" style="1123" customWidth="1"/>
    <col min="6435" max="6599" width="9.125" style="1123"/>
    <col min="6600" max="6602" width="9.125" style="1123" customWidth="1"/>
    <col min="6603" max="6690" width="3" style="1123" customWidth="1"/>
    <col min="6691" max="6855" width="9.125" style="1123"/>
    <col min="6856" max="6858" width="9.125" style="1123" customWidth="1"/>
    <col min="6859" max="6946" width="3" style="1123" customWidth="1"/>
    <col min="6947" max="7111" width="9.125" style="1123"/>
    <col min="7112" max="7114" width="9.125" style="1123" customWidth="1"/>
    <col min="7115" max="7202" width="3" style="1123" customWidth="1"/>
    <col min="7203" max="7367" width="9.125" style="1123"/>
    <col min="7368" max="7370" width="9.125" style="1123" customWidth="1"/>
    <col min="7371" max="7458" width="3" style="1123" customWidth="1"/>
    <col min="7459" max="7623" width="9.125" style="1123"/>
    <col min="7624" max="7626" width="9.125" style="1123" customWidth="1"/>
    <col min="7627" max="7714" width="3" style="1123" customWidth="1"/>
    <col min="7715" max="7879" width="9.125" style="1123"/>
    <col min="7880" max="7882" width="9.125" style="1123" customWidth="1"/>
    <col min="7883" max="7970" width="3" style="1123" customWidth="1"/>
    <col min="7971" max="8135" width="9.125" style="1123"/>
    <col min="8136" max="8138" width="9.125" style="1123" customWidth="1"/>
    <col min="8139" max="8226" width="3" style="1123" customWidth="1"/>
    <col min="8227" max="8391" width="9.125" style="1123"/>
    <col min="8392" max="8394" width="9.125" style="1123" customWidth="1"/>
    <col min="8395" max="8482" width="3" style="1123" customWidth="1"/>
    <col min="8483" max="8647" width="9.125" style="1123"/>
    <col min="8648" max="8650" width="9.125" style="1123" customWidth="1"/>
    <col min="8651" max="8738" width="3" style="1123" customWidth="1"/>
    <col min="8739" max="8903" width="9.125" style="1123"/>
    <col min="8904" max="8906" width="9.125" style="1123" customWidth="1"/>
    <col min="8907" max="8994" width="3" style="1123" customWidth="1"/>
    <col min="8995" max="9159" width="9.125" style="1123"/>
    <col min="9160" max="9162" width="9.125" style="1123" customWidth="1"/>
    <col min="9163" max="9250" width="3" style="1123" customWidth="1"/>
    <col min="9251" max="9415" width="9.125" style="1123"/>
    <col min="9416" max="9418" width="9.125" style="1123" customWidth="1"/>
    <col min="9419" max="9506" width="3" style="1123" customWidth="1"/>
    <col min="9507" max="9671" width="9.125" style="1123"/>
    <col min="9672" max="9674" width="9.125" style="1123" customWidth="1"/>
    <col min="9675" max="9762" width="3" style="1123" customWidth="1"/>
    <col min="9763" max="9927" width="9.125" style="1123"/>
    <col min="9928" max="9930" width="9.125" style="1123" customWidth="1"/>
    <col min="9931" max="10018" width="3" style="1123" customWidth="1"/>
    <col min="10019" max="10183" width="9.125" style="1123"/>
    <col min="10184" max="10186" width="9.125" style="1123" customWidth="1"/>
    <col min="10187" max="10274" width="3" style="1123" customWidth="1"/>
    <col min="10275" max="10439" width="9.125" style="1123"/>
    <col min="10440" max="10442" width="9.125" style="1123" customWidth="1"/>
    <col min="10443" max="10530" width="3" style="1123" customWidth="1"/>
    <col min="10531" max="10695" width="9.125" style="1123"/>
    <col min="10696" max="10698" width="9.125" style="1123" customWidth="1"/>
    <col min="10699" max="10786" width="3" style="1123" customWidth="1"/>
    <col min="10787" max="10951" width="9.125" style="1123"/>
    <col min="10952" max="10954" width="9.125" style="1123" customWidth="1"/>
    <col min="10955" max="11042" width="3" style="1123" customWidth="1"/>
    <col min="11043" max="11207" width="9.125" style="1123"/>
    <col min="11208" max="11210" width="9.125" style="1123" customWidth="1"/>
    <col min="11211" max="11298" width="3" style="1123" customWidth="1"/>
    <col min="11299" max="11463" width="9.125" style="1123"/>
    <col min="11464" max="11466" width="9.125" style="1123" customWidth="1"/>
    <col min="11467" max="11554" width="3" style="1123" customWidth="1"/>
    <col min="11555" max="11719" width="9.125" style="1123"/>
    <col min="11720" max="11722" width="9.125" style="1123" customWidth="1"/>
    <col min="11723" max="11810" width="3" style="1123" customWidth="1"/>
    <col min="11811" max="11975" width="9.125" style="1123"/>
    <col min="11976" max="11978" width="9.125" style="1123" customWidth="1"/>
    <col min="11979" max="12066" width="3" style="1123" customWidth="1"/>
    <col min="12067" max="12231" width="9.125" style="1123"/>
    <col min="12232" max="12234" width="9.125" style="1123" customWidth="1"/>
    <col min="12235" max="12322" width="3" style="1123" customWidth="1"/>
    <col min="12323" max="12487" width="9.125" style="1123"/>
    <col min="12488" max="12490" width="9.125" style="1123" customWidth="1"/>
    <col min="12491" max="12578" width="3" style="1123" customWidth="1"/>
    <col min="12579" max="12743" width="9.125" style="1123"/>
    <col min="12744" max="12746" width="9.125" style="1123" customWidth="1"/>
    <col min="12747" max="12834" width="3" style="1123" customWidth="1"/>
    <col min="12835" max="12999" width="9.125" style="1123"/>
    <col min="13000" max="13002" width="9.125" style="1123" customWidth="1"/>
    <col min="13003" max="13090" width="3" style="1123" customWidth="1"/>
    <col min="13091" max="13255" width="9.125" style="1123"/>
    <col min="13256" max="13258" width="9.125" style="1123" customWidth="1"/>
    <col min="13259" max="13346" width="3" style="1123" customWidth="1"/>
    <col min="13347" max="13511" width="9.125" style="1123"/>
    <col min="13512" max="13514" width="9.125" style="1123" customWidth="1"/>
    <col min="13515" max="13602" width="3" style="1123" customWidth="1"/>
    <col min="13603" max="13767" width="9.125" style="1123"/>
    <col min="13768" max="13770" width="9.125" style="1123" customWidth="1"/>
    <col min="13771" max="13858" width="3" style="1123" customWidth="1"/>
    <col min="13859" max="14023" width="9.125" style="1123"/>
    <col min="14024" max="14026" width="9.125" style="1123" customWidth="1"/>
    <col min="14027" max="14114" width="3" style="1123" customWidth="1"/>
    <col min="14115" max="14279" width="9.125" style="1123"/>
    <col min="14280" max="14282" width="9.125" style="1123" customWidth="1"/>
    <col min="14283" max="14370" width="3" style="1123" customWidth="1"/>
    <col min="14371" max="14535" width="9.125" style="1123"/>
    <col min="14536" max="14538" width="9.125" style="1123" customWidth="1"/>
    <col min="14539" max="14626" width="3" style="1123" customWidth="1"/>
    <col min="14627" max="14791" width="9.125" style="1123"/>
    <col min="14792" max="14794" width="9.125" style="1123" customWidth="1"/>
    <col min="14795" max="14882" width="3" style="1123" customWidth="1"/>
    <col min="14883" max="15047" width="9.125" style="1123"/>
    <col min="15048" max="15050" width="9.125" style="1123" customWidth="1"/>
    <col min="15051" max="15138" width="3" style="1123" customWidth="1"/>
    <col min="15139" max="15303" width="9.125" style="1123"/>
    <col min="15304" max="15306" width="9.125" style="1123" customWidth="1"/>
    <col min="15307" max="15394" width="3" style="1123" customWidth="1"/>
    <col min="15395" max="15559" width="9.125" style="1123"/>
    <col min="15560" max="15562" width="9.125" style="1123" customWidth="1"/>
    <col min="15563" max="15650" width="3" style="1123" customWidth="1"/>
    <col min="15651" max="15815" width="9.125" style="1123"/>
    <col min="15816" max="15818" width="9.125" style="1123" customWidth="1"/>
    <col min="15819" max="15906" width="3" style="1123" customWidth="1"/>
    <col min="15907" max="16071" width="9.125" style="1123"/>
    <col min="16072" max="16074" width="9.125" style="1123" customWidth="1"/>
    <col min="16075" max="16162" width="3" style="1123" customWidth="1"/>
    <col min="16163" max="16384" width="9.125" style="1123"/>
  </cols>
  <sheetData>
    <row r="1" spans="2:82" s="1097" customFormat="1">
      <c r="CD1" s="970"/>
    </row>
    <row r="2" spans="2:82" s="1099" customFormat="1" ht="14.45" customHeight="1">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BS2" s="1411" t="s">
        <v>1739</v>
      </c>
      <c r="CD2" s="971"/>
    </row>
    <row r="3" spans="2:82" s="1099" customFormat="1" ht="13.15" customHeight="1">
      <c r="B3" s="1098"/>
      <c r="C3" s="1098"/>
      <c r="D3" s="1098"/>
      <c r="E3" s="1098"/>
      <c r="F3" s="1098"/>
      <c r="G3" s="1098"/>
      <c r="H3" s="1098"/>
      <c r="I3" s="1098"/>
      <c r="J3" s="1098"/>
      <c r="K3" s="1098"/>
      <c r="L3" s="1098"/>
      <c r="M3" s="296"/>
      <c r="N3" s="296"/>
      <c r="O3" s="296"/>
      <c r="P3" s="296"/>
      <c r="Q3" s="296"/>
      <c r="R3" s="296"/>
      <c r="S3" s="296"/>
      <c r="T3" s="1098"/>
      <c r="U3" s="1098"/>
      <c r="V3" s="1098"/>
      <c r="W3" s="1098"/>
      <c r="X3" s="1098"/>
      <c r="Y3" s="1098"/>
      <c r="Z3" s="1098"/>
      <c r="AA3" s="1098"/>
      <c r="AB3" s="1098"/>
      <c r="AC3" s="1098"/>
      <c r="AD3" s="1098"/>
      <c r="AE3" s="1098"/>
      <c r="AF3" s="1098"/>
      <c r="AG3" s="1098"/>
      <c r="AH3" s="1098"/>
      <c r="AI3" s="1098"/>
      <c r="AJ3" s="1098"/>
      <c r="CD3" s="971"/>
    </row>
    <row r="4" spans="2:82" s="1099" customFormat="1">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row>
    <row r="5" spans="2:82" s="1099" customFormat="1" ht="18.95" customHeight="1">
      <c r="B5" s="1098"/>
      <c r="C5" s="2416" t="s">
        <v>985</v>
      </c>
      <c r="D5" s="2417"/>
      <c r="E5" s="2417"/>
      <c r="F5" s="2417"/>
      <c r="G5" s="2483" t="str">
        <f>本工事内容!$C$2</f>
        <v>一宮市長　中野　正康</v>
      </c>
      <c r="H5" s="2484"/>
      <c r="I5" s="2484"/>
      <c r="J5" s="2484"/>
      <c r="K5" s="2484"/>
      <c r="L5" s="2484"/>
      <c r="M5" s="2484"/>
      <c r="N5" s="2484"/>
      <c r="O5" s="2484"/>
      <c r="P5" s="2484"/>
      <c r="Q5" s="2484"/>
      <c r="R5" s="2484"/>
      <c r="S5" s="2484"/>
      <c r="T5" s="2484"/>
      <c r="U5" s="2484"/>
      <c r="V5" s="2484"/>
      <c r="W5" s="2484"/>
      <c r="X5" s="2484"/>
      <c r="Y5" s="2484"/>
      <c r="Z5" s="2484"/>
      <c r="AA5" s="2484"/>
      <c r="AB5" s="2484"/>
      <c r="AC5" s="2484"/>
      <c r="AD5" s="2485"/>
      <c r="AF5" s="1100"/>
      <c r="AG5" s="2419" t="s">
        <v>917</v>
      </c>
      <c r="AH5" s="2420"/>
      <c r="AI5" s="2486">
        <f>本工事内容!C$12</f>
        <v>44867</v>
      </c>
      <c r="AJ5" s="2487"/>
      <c r="AK5" s="2487"/>
      <c r="AL5" s="2487"/>
      <c r="AM5" s="2487"/>
      <c r="AN5" s="2487"/>
      <c r="AO5" s="2487"/>
      <c r="AP5" s="2487"/>
      <c r="AQ5" s="2488"/>
      <c r="BR5" s="971"/>
      <c r="CC5" s="971"/>
      <c r="CD5" s="971"/>
    </row>
    <row r="6" spans="2:82" s="1099" customFormat="1" ht="18.95" customHeight="1">
      <c r="B6" s="1098"/>
      <c r="C6" s="2414" t="s">
        <v>986</v>
      </c>
      <c r="D6" s="2415"/>
      <c r="E6" s="2415"/>
      <c r="F6" s="2415"/>
      <c r="G6" s="2480" t="str">
        <f>本工事内容!$C$5&amp;本工事内容!$D$5&amp;本工事内容!$E$5&amp;"　"&amp;本工事内容!$C$8</f>
        <v>都計第100号　○○○道路修繕工事2</v>
      </c>
      <c r="H6" s="2481"/>
      <c r="I6" s="2481"/>
      <c r="J6" s="2481"/>
      <c r="K6" s="2481"/>
      <c r="L6" s="2481"/>
      <c r="M6" s="2481"/>
      <c r="N6" s="2481"/>
      <c r="O6" s="2481"/>
      <c r="P6" s="2481"/>
      <c r="Q6" s="2481"/>
      <c r="R6" s="2481"/>
      <c r="S6" s="2481"/>
      <c r="T6" s="2481"/>
      <c r="U6" s="2481"/>
      <c r="V6" s="2481"/>
      <c r="W6" s="2481"/>
      <c r="X6" s="2481"/>
      <c r="Y6" s="2481"/>
      <c r="Z6" s="2481"/>
      <c r="AA6" s="2481"/>
      <c r="AB6" s="2481"/>
      <c r="AC6" s="2481"/>
      <c r="AD6" s="2482"/>
      <c r="AF6" s="1100"/>
      <c r="AG6" s="2421"/>
      <c r="AH6" s="2422"/>
      <c r="AI6" s="2489">
        <f>本工事内容!C$13</f>
        <v>44957</v>
      </c>
      <c r="AJ6" s="2490"/>
      <c r="AK6" s="2490"/>
      <c r="AL6" s="2490"/>
      <c r="AM6" s="2490"/>
      <c r="AN6" s="2490"/>
      <c r="AO6" s="2490"/>
      <c r="AP6" s="2490"/>
      <c r="AQ6" s="2491"/>
      <c r="AY6" s="1121"/>
      <c r="AZ6" s="1121"/>
      <c r="BA6" s="1121"/>
      <c r="BB6" s="1121"/>
      <c r="BC6" s="1121"/>
      <c r="BD6" s="1121"/>
      <c r="BE6" s="1121"/>
      <c r="BF6" s="1121"/>
      <c r="BG6" s="1121"/>
      <c r="BH6" s="1121"/>
      <c r="BI6" s="1121"/>
      <c r="BJ6" s="1121"/>
      <c r="BK6" s="1121"/>
      <c r="BL6" s="1121"/>
      <c r="BM6" s="1121"/>
      <c r="BR6" s="971"/>
      <c r="CC6" s="971"/>
      <c r="CD6" s="971"/>
    </row>
    <row r="7" spans="2:82" s="1099" customFormat="1" ht="15.6" customHeight="1">
      <c r="B7" s="1098"/>
      <c r="C7" s="1098"/>
      <c r="D7" s="1098"/>
      <c r="E7" s="1098"/>
      <c r="F7" s="1098"/>
      <c r="G7" s="1098"/>
      <c r="H7" s="1098"/>
      <c r="I7" s="1098"/>
      <c r="J7" s="1098"/>
      <c r="K7" s="1098"/>
      <c r="L7" s="1098"/>
      <c r="M7" s="1098"/>
      <c r="N7" s="1098"/>
      <c r="O7" s="1098"/>
      <c r="P7" s="1098"/>
      <c r="Q7" s="1098"/>
      <c r="R7" s="1098"/>
      <c r="S7" s="1098"/>
      <c r="T7" s="1098"/>
      <c r="U7" s="1098"/>
      <c r="V7" s="1098"/>
      <c r="W7" s="1098"/>
      <c r="X7" s="1098"/>
      <c r="Y7" s="2593" t="s">
        <v>1322</v>
      </c>
      <c r="Z7" s="2594"/>
      <c r="AA7" s="1098"/>
      <c r="AB7" s="1098"/>
      <c r="AC7" s="1098"/>
      <c r="AD7" s="1098"/>
      <c r="AE7" s="1098"/>
      <c r="AF7" s="1098"/>
      <c r="AG7" s="1098"/>
      <c r="AH7" s="1098"/>
      <c r="AI7" s="1098"/>
      <c r="AJ7" s="1098"/>
      <c r="AK7" s="1098"/>
      <c r="AL7" s="2593"/>
      <c r="AM7" s="2594"/>
      <c r="AN7" s="1098"/>
      <c r="AO7" s="1098"/>
      <c r="AP7" s="1098"/>
      <c r="AQ7" s="1098"/>
      <c r="AR7" s="1098"/>
      <c r="AS7" s="1098"/>
      <c r="AT7" s="1098"/>
      <c r="AU7" s="1098"/>
      <c r="AV7" s="1098"/>
      <c r="AW7" s="1098"/>
      <c r="AY7" s="2492"/>
      <c r="AZ7" s="2493"/>
      <c r="BL7" s="2492"/>
      <c r="BM7" s="2493"/>
      <c r="BR7" s="971"/>
      <c r="CC7" s="971"/>
      <c r="CD7" s="971"/>
    </row>
    <row r="8" spans="2:82" s="1099" customFormat="1" ht="16.149999999999999" customHeight="1">
      <c r="B8" s="1098"/>
      <c r="C8" s="2453" t="s">
        <v>987</v>
      </c>
      <c r="D8" s="2454"/>
      <c r="E8" s="2454"/>
      <c r="F8" s="2454"/>
      <c r="G8" s="2455"/>
      <c r="H8" s="2435" t="str">
        <f>請負者詳細!$C$2</f>
        <v>△△△△建設株式会社</v>
      </c>
      <c r="I8" s="2436"/>
      <c r="J8" s="2436"/>
      <c r="K8" s="2436"/>
      <c r="L8" s="2436"/>
      <c r="M8" s="2436"/>
      <c r="N8" s="2436"/>
      <c r="O8" s="2436"/>
      <c r="P8" s="2436"/>
      <c r="Q8" s="2437"/>
      <c r="R8" s="1098"/>
      <c r="S8" s="1098"/>
      <c r="T8" s="2324"/>
      <c r="U8" s="2327" t="s">
        <v>988</v>
      </c>
      <c r="V8" s="2328"/>
      <c r="W8" s="2328"/>
      <c r="X8" s="2328"/>
      <c r="Y8" s="2329"/>
      <c r="Z8" s="2330"/>
      <c r="AA8" s="2330"/>
      <c r="AB8" s="2330"/>
      <c r="AC8" s="2330"/>
      <c r="AD8" s="2331"/>
      <c r="AE8" s="1100"/>
      <c r="AF8" s="1098"/>
      <c r="AG8" s="2324"/>
      <c r="AH8" s="2327" t="s">
        <v>988</v>
      </c>
      <c r="AI8" s="2328"/>
      <c r="AJ8" s="2328"/>
      <c r="AK8" s="2328"/>
      <c r="AL8" s="2329"/>
      <c r="AM8" s="2330"/>
      <c r="AN8" s="2330"/>
      <c r="AO8" s="2330"/>
      <c r="AP8" s="2330"/>
      <c r="AQ8" s="2331"/>
      <c r="AR8" s="1100"/>
      <c r="AS8" s="1098"/>
      <c r="AT8" s="2324"/>
      <c r="AU8" s="2327" t="s">
        <v>988</v>
      </c>
      <c r="AV8" s="2328"/>
      <c r="AW8" s="2328"/>
      <c r="AX8" s="2328"/>
      <c r="AY8" s="2329"/>
      <c r="AZ8" s="2330"/>
      <c r="BA8" s="2330"/>
      <c r="BB8" s="2330"/>
      <c r="BC8" s="2330"/>
      <c r="BD8" s="2331"/>
      <c r="BE8" s="1100"/>
      <c r="BF8" s="1098"/>
      <c r="BG8" s="2324"/>
      <c r="BH8" s="2327" t="s">
        <v>988</v>
      </c>
      <c r="BI8" s="2328"/>
      <c r="BJ8" s="2328"/>
      <c r="BK8" s="2328"/>
      <c r="BL8" s="2329"/>
      <c r="BM8" s="2330"/>
      <c r="BN8" s="2330"/>
      <c r="BO8" s="2330"/>
      <c r="BP8" s="2330"/>
      <c r="BQ8" s="2331"/>
      <c r="BR8" s="971"/>
      <c r="CC8" s="971"/>
      <c r="CD8" s="971"/>
    </row>
    <row r="9" spans="2:82" s="1099" customFormat="1" ht="16.149999999999999" customHeight="1">
      <c r="B9" s="1098"/>
      <c r="C9" s="2456" t="s">
        <v>989</v>
      </c>
      <c r="D9" s="2457"/>
      <c r="E9" s="2457"/>
      <c r="F9" s="2457"/>
      <c r="G9" s="2458"/>
      <c r="H9" s="2438" t="str">
        <f>""&amp;本工事内容!C$19</f>
        <v>○○　××</v>
      </c>
      <c r="I9" s="2439"/>
      <c r="J9" s="2439"/>
      <c r="K9" s="2439"/>
      <c r="L9" s="2439"/>
      <c r="M9" s="2439"/>
      <c r="N9" s="2439"/>
      <c r="O9" s="2439"/>
      <c r="P9" s="2439"/>
      <c r="Q9" s="2440"/>
      <c r="R9" s="1098"/>
      <c r="S9" s="1098"/>
      <c r="T9" s="2325"/>
      <c r="U9" s="2342" t="s">
        <v>990</v>
      </c>
      <c r="V9" s="2343"/>
      <c r="W9" s="2343"/>
      <c r="X9" s="2343"/>
      <c r="Y9" s="2334"/>
      <c r="Z9" s="2335"/>
      <c r="AA9" s="2335"/>
      <c r="AB9" s="2335"/>
      <c r="AC9" s="2335"/>
      <c r="AD9" s="2336"/>
      <c r="AE9" s="1100"/>
      <c r="AF9" s="1098"/>
      <c r="AG9" s="2325"/>
      <c r="AH9" s="2342" t="s">
        <v>990</v>
      </c>
      <c r="AI9" s="2343"/>
      <c r="AJ9" s="2343"/>
      <c r="AK9" s="2343"/>
      <c r="AL9" s="2334"/>
      <c r="AM9" s="2335"/>
      <c r="AN9" s="2335"/>
      <c r="AO9" s="2335"/>
      <c r="AP9" s="2335"/>
      <c r="AQ9" s="2336"/>
      <c r="AR9" s="1100"/>
      <c r="AS9" s="1098"/>
      <c r="AT9" s="2325"/>
      <c r="AU9" s="2342" t="s">
        <v>990</v>
      </c>
      <c r="AV9" s="2343"/>
      <c r="AW9" s="2343"/>
      <c r="AX9" s="2343"/>
      <c r="AY9" s="2334"/>
      <c r="AZ9" s="2335"/>
      <c r="BA9" s="2335"/>
      <c r="BB9" s="2335"/>
      <c r="BC9" s="2335"/>
      <c r="BD9" s="2336"/>
      <c r="BE9" s="1100"/>
      <c r="BF9" s="1098"/>
      <c r="BG9" s="2325"/>
      <c r="BH9" s="2342" t="s">
        <v>990</v>
      </c>
      <c r="BI9" s="2343"/>
      <c r="BJ9" s="2343"/>
      <c r="BK9" s="2343"/>
      <c r="BL9" s="2334"/>
      <c r="BM9" s="2335"/>
      <c r="BN9" s="2335"/>
      <c r="BO9" s="2335"/>
      <c r="BP9" s="2335"/>
      <c r="BQ9" s="2336"/>
      <c r="BR9" s="971"/>
      <c r="CC9" s="971"/>
      <c r="CD9" s="971"/>
    </row>
    <row r="10" spans="2:82" s="1099" customFormat="1" ht="16.149999999999999" customHeight="1">
      <c r="B10" s="1098"/>
      <c r="C10" s="2459" t="str">
        <f>IF(NOT(本工事内容!C21=""),"監理技術者","主任技術者")</f>
        <v>主任技術者</v>
      </c>
      <c r="D10" s="2460"/>
      <c r="E10" s="2460"/>
      <c r="F10" s="2460"/>
      <c r="G10" s="2461"/>
      <c r="H10" s="2441" t="str">
        <f>IF(NOT(本工事内容!C$21=""),""&amp;本工事内容!C$21,""&amp;本工事内容!$C$20)</f>
        <v>○○　△△</v>
      </c>
      <c r="I10" s="2442"/>
      <c r="J10" s="2442"/>
      <c r="K10" s="2442"/>
      <c r="L10" s="2442"/>
      <c r="M10" s="2442"/>
      <c r="N10" s="2442"/>
      <c r="O10" s="2442"/>
      <c r="P10" s="2442"/>
      <c r="Q10" s="2443"/>
      <c r="R10" s="1098"/>
      <c r="S10" s="1101"/>
      <c r="T10" s="2325"/>
      <c r="U10" s="2342" t="s">
        <v>991</v>
      </c>
      <c r="V10" s="2343"/>
      <c r="W10" s="2343"/>
      <c r="X10" s="2343"/>
      <c r="Y10" s="2344"/>
      <c r="Z10" s="2340"/>
      <c r="AA10" s="2340"/>
      <c r="AB10" s="2340"/>
      <c r="AC10" s="2340"/>
      <c r="AD10" s="2341"/>
      <c r="AE10" s="1100"/>
      <c r="AF10" s="1098"/>
      <c r="AG10" s="2325"/>
      <c r="AH10" s="2342" t="s">
        <v>991</v>
      </c>
      <c r="AI10" s="2343"/>
      <c r="AJ10" s="2343"/>
      <c r="AK10" s="2343"/>
      <c r="AL10" s="2344"/>
      <c r="AM10" s="2340"/>
      <c r="AN10" s="2340"/>
      <c r="AO10" s="2340"/>
      <c r="AP10" s="2340"/>
      <c r="AQ10" s="2341"/>
      <c r="AR10" s="1100"/>
      <c r="AS10" s="1098"/>
      <c r="AT10" s="2325"/>
      <c r="AU10" s="2342" t="s">
        <v>991</v>
      </c>
      <c r="AV10" s="2343"/>
      <c r="AW10" s="2343"/>
      <c r="AX10" s="2343"/>
      <c r="AY10" s="2344"/>
      <c r="AZ10" s="2340"/>
      <c r="BA10" s="2340"/>
      <c r="BB10" s="2340"/>
      <c r="BC10" s="2340"/>
      <c r="BD10" s="2341"/>
      <c r="BE10" s="1100"/>
      <c r="BF10" s="1098"/>
      <c r="BG10" s="2325"/>
      <c r="BH10" s="2342" t="s">
        <v>991</v>
      </c>
      <c r="BI10" s="2343"/>
      <c r="BJ10" s="2343"/>
      <c r="BK10" s="2343"/>
      <c r="BL10" s="2344"/>
      <c r="BM10" s="2340"/>
      <c r="BN10" s="2340"/>
      <c r="BO10" s="2340"/>
      <c r="BP10" s="2340"/>
      <c r="BQ10" s="2341"/>
      <c r="BR10" s="971"/>
      <c r="CC10" s="971"/>
      <c r="CD10" s="971"/>
    </row>
    <row r="11" spans="2:82" s="1099" customFormat="1" ht="16.149999999999999" customHeight="1">
      <c r="B11" s="1098"/>
      <c r="C11" s="2462" t="s">
        <v>992</v>
      </c>
      <c r="D11" s="2463"/>
      <c r="E11" s="2463"/>
      <c r="F11" s="2463"/>
      <c r="G11" s="2464"/>
      <c r="H11" s="2441" t="str">
        <f>IF(本工事内容!$C$22="","-",本工事内容!$C$22)</f>
        <v>-</v>
      </c>
      <c r="I11" s="2442"/>
      <c r="J11" s="2442"/>
      <c r="K11" s="2442"/>
      <c r="L11" s="2442"/>
      <c r="M11" s="2442"/>
      <c r="N11" s="2442"/>
      <c r="O11" s="2442"/>
      <c r="P11" s="2442"/>
      <c r="Q11" s="2443"/>
      <c r="R11" s="1098"/>
      <c r="S11" s="1102"/>
      <c r="T11" s="2325"/>
      <c r="U11" s="2343"/>
      <c r="V11" s="2343"/>
      <c r="W11" s="2343"/>
      <c r="X11" s="2343"/>
      <c r="Y11" s="2334"/>
      <c r="Z11" s="2335"/>
      <c r="AA11" s="2335"/>
      <c r="AB11" s="2335"/>
      <c r="AC11" s="2335"/>
      <c r="AD11" s="2336"/>
      <c r="AE11" s="1103"/>
      <c r="AF11" s="1103"/>
      <c r="AG11" s="2325"/>
      <c r="AH11" s="2343"/>
      <c r="AI11" s="2343"/>
      <c r="AJ11" s="2343"/>
      <c r="AK11" s="2343"/>
      <c r="AL11" s="2334"/>
      <c r="AM11" s="2335"/>
      <c r="AN11" s="2335"/>
      <c r="AO11" s="2335"/>
      <c r="AP11" s="2335"/>
      <c r="AQ11" s="2336"/>
      <c r="AR11" s="1103"/>
      <c r="AS11" s="1104"/>
      <c r="AT11" s="2325"/>
      <c r="AU11" s="2343"/>
      <c r="AV11" s="2343"/>
      <c r="AW11" s="2343"/>
      <c r="AX11" s="2343"/>
      <c r="AY11" s="2334"/>
      <c r="AZ11" s="2335"/>
      <c r="BA11" s="2335"/>
      <c r="BB11" s="2335"/>
      <c r="BC11" s="2335"/>
      <c r="BD11" s="2336"/>
      <c r="BE11" s="1103"/>
      <c r="BF11" s="1104"/>
      <c r="BG11" s="2325"/>
      <c r="BH11" s="2343"/>
      <c r="BI11" s="2343"/>
      <c r="BJ11" s="2343"/>
      <c r="BK11" s="2343"/>
      <c r="BL11" s="2334"/>
      <c r="BM11" s="2335"/>
      <c r="BN11" s="2335"/>
      <c r="BO11" s="2335"/>
      <c r="BP11" s="2335"/>
      <c r="BQ11" s="2336"/>
      <c r="BR11" s="971"/>
      <c r="CC11" s="971"/>
      <c r="CD11" s="971"/>
    </row>
    <row r="12" spans="2:82" s="1099" customFormat="1" ht="16.149999999999999" customHeight="1">
      <c r="B12" s="1098"/>
      <c r="C12" s="2465" t="s">
        <v>993</v>
      </c>
      <c r="D12" s="2466"/>
      <c r="E12" s="2466"/>
      <c r="F12" s="2466"/>
      <c r="G12" s="2467"/>
      <c r="H12" s="2438" t="str">
        <f>IF(本工事内容!$C$23="","-",本工事内容!$C$23)</f>
        <v>-</v>
      </c>
      <c r="I12" s="2439"/>
      <c r="J12" s="2439"/>
      <c r="K12" s="2439"/>
      <c r="L12" s="2439"/>
      <c r="M12" s="2439"/>
      <c r="N12" s="2439"/>
      <c r="O12" s="2439"/>
      <c r="P12" s="2439"/>
      <c r="Q12" s="2440"/>
      <c r="R12" s="1098"/>
      <c r="S12" s="1102"/>
      <c r="T12" s="2325"/>
      <c r="U12" s="2342" t="s">
        <v>994</v>
      </c>
      <c r="V12" s="2343"/>
      <c r="W12" s="2343"/>
      <c r="X12" s="2343"/>
      <c r="Y12" s="2334"/>
      <c r="Z12" s="2335"/>
      <c r="AA12" s="2335"/>
      <c r="AB12" s="2335"/>
      <c r="AC12" s="2335"/>
      <c r="AD12" s="2336"/>
      <c r="AE12" s="1100"/>
      <c r="AF12" s="1100"/>
      <c r="AG12" s="2325"/>
      <c r="AH12" s="2342" t="s">
        <v>994</v>
      </c>
      <c r="AI12" s="2343"/>
      <c r="AJ12" s="2343"/>
      <c r="AK12" s="2343"/>
      <c r="AL12" s="2334"/>
      <c r="AM12" s="2335"/>
      <c r="AN12" s="2335"/>
      <c r="AO12" s="2335"/>
      <c r="AP12" s="2335"/>
      <c r="AQ12" s="2336"/>
      <c r="AR12" s="1100"/>
      <c r="AS12" s="1105"/>
      <c r="AT12" s="2325"/>
      <c r="AU12" s="2342" t="s">
        <v>994</v>
      </c>
      <c r="AV12" s="2343"/>
      <c r="AW12" s="2343"/>
      <c r="AX12" s="2343"/>
      <c r="AY12" s="2334"/>
      <c r="AZ12" s="2335"/>
      <c r="BA12" s="2335"/>
      <c r="BB12" s="2335"/>
      <c r="BC12" s="2335"/>
      <c r="BD12" s="2336"/>
      <c r="BE12" s="1100"/>
      <c r="BF12" s="1105"/>
      <c r="BG12" s="2325"/>
      <c r="BH12" s="2342" t="s">
        <v>994</v>
      </c>
      <c r="BI12" s="2343"/>
      <c r="BJ12" s="2343"/>
      <c r="BK12" s="2343"/>
      <c r="BL12" s="2334"/>
      <c r="BM12" s="2335"/>
      <c r="BN12" s="2335"/>
      <c r="BO12" s="2335"/>
      <c r="BP12" s="2335"/>
      <c r="BQ12" s="2336"/>
      <c r="BR12" s="971"/>
      <c r="CC12" s="971"/>
      <c r="CD12" s="971"/>
    </row>
    <row r="13" spans="2:82" s="1099" customFormat="1" ht="16.149999999999999" customHeight="1">
      <c r="B13" s="1098"/>
      <c r="C13" s="1106"/>
      <c r="D13" s="2468" t="s">
        <v>967</v>
      </c>
      <c r="E13" s="2469"/>
      <c r="F13" s="2469"/>
      <c r="G13" s="2470"/>
      <c r="H13" s="2444" t="s">
        <v>1002</v>
      </c>
      <c r="I13" s="2445"/>
      <c r="J13" s="2445"/>
      <c r="K13" s="2445"/>
      <c r="L13" s="2445"/>
      <c r="M13" s="2445"/>
      <c r="N13" s="2445"/>
      <c r="O13" s="2445"/>
      <c r="P13" s="2445"/>
      <c r="Q13" s="2446"/>
      <c r="R13" s="1098"/>
      <c r="S13" s="1102"/>
      <c r="T13" s="2325"/>
      <c r="U13" s="2342" t="s">
        <v>995</v>
      </c>
      <c r="V13" s="2343"/>
      <c r="W13" s="2343"/>
      <c r="X13" s="2343"/>
      <c r="Y13" s="2339"/>
      <c r="Z13" s="2340"/>
      <c r="AA13" s="2340"/>
      <c r="AB13" s="2340"/>
      <c r="AC13" s="2340"/>
      <c r="AD13" s="2341"/>
      <c r="AE13" s="1100"/>
      <c r="AF13" s="1100"/>
      <c r="AG13" s="2325"/>
      <c r="AH13" s="2342" t="s">
        <v>995</v>
      </c>
      <c r="AI13" s="2343"/>
      <c r="AJ13" s="2343"/>
      <c r="AK13" s="2343"/>
      <c r="AL13" s="2339"/>
      <c r="AM13" s="2340"/>
      <c r="AN13" s="2340"/>
      <c r="AO13" s="2340"/>
      <c r="AP13" s="2340"/>
      <c r="AQ13" s="2341"/>
      <c r="AR13" s="1100"/>
      <c r="AS13" s="1105"/>
      <c r="AT13" s="2325"/>
      <c r="AU13" s="2342" t="s">
        <v>995</v>
      </c>
      <c r="AV13" s="2343"/>
      <c r="AW13" s="2343"/>
      <c r="AX13" s="2343"/>
      <c r="AY13" s="2339"/>
      <c r="AZ13" s="2340"/>
      <c r="BA13" s="2340"/>
      <c r="BB13" s="2340"/>
      <c r="BC13" s="2340"/>
      <c r="BD13" s="2341"/>
      <c r="BE13" s="1100"/>
      <c r="BF13" s="1105"/>
      <c r="BG13" s="2325"/>
      <c r="BH13" s="2342" t="s">
        <v>995</v>
      </c>
      <c r="BI13" s="2343"/>
      <c r="BJ13" s="2343"/>
      <c r="BK13" s="2343"/>
      <c r="BL13" s="2339"/>
      <c r="BM13" s="2340"/>
      <c r="BN13" s="2340"/>
      <c r="BO13" s="2340"/>
      <c r="BP13" s="2340"/>
      <c r="BQ13" s="2341"/>
      <c r="BR13" s="971"/>
      <c r="CC13" s="971"/>
      <c r="CD13" s="971"/>
    </row>
    <row r="14" spans="2:82" s="1099" customFormat="1" ht="16.149999999999999" customHeight="1">
      <c r="B14" s="1098"/>
      <c r="C14" s="1107"/>
      <c r="D14" s="2471"/>
      <c r="E14" s="2472"/>
      <c r="F14" s="2472"/>
      <c r="G14" s="2473"/>
      <c r="H14" s="2447"/>
      <c r="I14" s="2448"/>
      <c r="J14" s="2448"/>
      <c r="K14" s="2448"/>
      <c r="L14" s="2448"/>
      <c r="M14" s="2448"/>
      <c r="N14" s="2448"/>
      <c r="O14" s="2448"/>
      <c r="P14" s="2448"/>
      <c r="Q14" s="2449"/>
      <c r="R14" s="1098"/>
      <c r="S14" s="1102"/>
      <c r="T14" s="2325"/>
      <c r="U14" s="2418" t="s">
        <v>996</v>
      </c>
      <c r="V14" s="2343"/>
      <c r="W14" s="2343"/>
      <c r="X14" s="2343"/>
      <c r="Y14" s="2339"/>
      <c r="Z14" s="2340"/>
      <c r="AA14" s="2340"/>
      <c r="AB14" s="2340"/>
      <c r="AC14" s="2340"/>
      <c r="AD14" s="2341"/>
      <c r="AE14" s="1100"/>
      <c r="AF14" s="1100"/>
      <c r="AG14" s="2325"/>
      <c r="AH14" s="2418" t="s">
        <v>996</v>
      </c>
      <c r="AI14" s="2343"/>
      <c r="AJ14" s="2343"/>
      <c r="AK14" s="2343"/>
      <c r="AL14" s="2339"/>
      <c r="AM14" s="2340"/>
      <c r="AN14" s="2340"/>
      <c r="AO14" s="2340"/>
      <c r="AP14" s="2340"/>
      <c r="AQ14" s="2341"/>
      <c r="AR14" s="1100"/>
      <c r="AS14" s="1105"/>
      <c r="AT14" s="2325"/>
      <c r="AU14" s="2418" t="s">
        <v>996</v>
      </c>
      <c r="AV14" s="2343"/>
      <c r="AW14" s="2343"/>
      <c r="AX14" s="2343"/>
      <c r="AY14" s="2339"/>
      <c r="AZ14" s="2340"/>
      <c r="BA14" s="2340"/>
      <c r="BB14" s="2340"/>
      <c r="BC14" s="2340"/>
      <c r="BD14" s="2341"/>
      <c r="BE14" s="1100"/>
      <c r="BF14" s="1105"/>
      <c r="BG14" s="2325"/>
      <c r="BH14" s="2418" t="s">
        <v>996</v>
      </c>
      <c r="BI14" s="2343"/>
      <c r="BJ14" s="2343"/>
      <c r="BK14" s="2343"/>
      <c r="BL14" s="2339"/>
      <c r="BM14" s="2340"/>
      <c r="BN14" s="2340"/>
      <c r="BO14" s="2340"/>
      <c r="BP14" s="2340"/>
      <c r="BQ14" s="2341"/>
      <c r="BR14" s="971"/>
      <c r="CC14" s="971"/>
      <c r="CD14" s="971"/>
    </row>
    <row r="15" spans="2:82" s="1099" customFormat="1" ht="16.149999999999999" customHeight="1">
      <c r="B15" s="1098"/>
      <c r="C15" s="2465" t="s">
        <v>993</v>
      </c>
      <c r="D15" s="2466"/>
      <c r="E15" s="2466"/>
      <c r="F15" s="2466"/>
      <c r="G15" s="2467"/>
      <c r="H15" s="2438" t="str">
        <f>IF(本工事内容!$C$24="","-",本工事内容!$C$24)</f>
        <v>-</v>
      </c>
      <c r="I15" s="2439"/>
      <c r="J15" s="2439"/>
      <c r="K15" s="2439"/>
      <c r="L15" s="2439"/>
      <c r="M15" s="2439"/>
      <c r="N15" s="2439"/>
      <c r="O15" s="2439"/>
      <c r="P15" s="2439"/>
      <c r="Q15" s="2440"/>
      <c r="R15" s="1098"/>
      <c r="S15" s="1102"/>
      <c r="T15" s="2325"/>
      <c r="U15" s="1108"/>
      <c r="V15" s="2332" t="s">
        <v>1003</v>
      </c>
      <c r="W15" s="2333"/>
      <c r="X15" s="2333"/>
      <c r="Y15" s="2339"/>
      <c r="Z15" s="2340"/>
      <c r="AA15" s="2340"/>
      <c r="AB15" s="2340"/>
      <c r="AC15" s="2340"/>
      <c r="AD15" s="2341"/>
      <c r="AE15" s="1100"/>
      <c r="AF15" s="1100"/>
      <c r="AG15" s="2325"/>
      <c r="AH15" s="1108"/>
      <c r="AI15" s="2332" t="s">
        <v>1003</v>
      </c>
      <c r="AJ15" s="2333"/>
      <c r="AK15" s="2333"/>
      <c r="AL15" s="2339"/>
      <c r="AM15" s="2340"/>
      <c r="AN15" s="2340"/>
      <c r="AO15" s="2340"/>
      <c r="AP15" s="2340"/>
      <c r="AQ15" s="2341"/>
      <c r="AR15" s="1100"/>
      <c r="AS15" s="1105"/>
      <c r="AT15" s="2325"/>
      <c r="AU15" s="1108"/>
      <c r="AV15" s="2332" t="s">
        <v>1003</v>
      </c>
      <c r="AW15" s="2333"/>
      <c r="AX15" s="2333"/>
      <c r="AY15" s="2339"/>
      <c r="AZ15" s="2340"/>
      <c r="BA15" s="2340"/>
      <c r="BB15" s="2340"/>
      <c r="BC15" s="2340"/>
      <c r="BD15" s="2341"/>
      <c r="BE15" s="1100"/>
      <c r="BF15" s="1105"/>
      <c r="BG15" s="2325"/>
      <c r="BH15" s="1108"/>
      <c r="BI15" s="2332" t="s">
        <v>1003</v>
      </c>
      <c r="BJ15" s="2333"/>
      <c r="BK15" s="2333"/>
      <c r="BL15" s="2339"/>
      <c r="BM15" s="2340"/>
      <c r="BN15" s="2340"/>
      <c r="BO15" s="2340"/>
      <c r="BP15" s="2340"/>
      <c r="BQ15" s="2341"/>
      <c r="BR15" s="971"/>
      <c r="CC15" s="971"/>
      <c r="CD15" s="971"/>
    </row>
    <row r="16" spans="2:82" s="1099" customFormat="1" ht="16.149999999999999" customHeight="1">
      <c r="B16" s="1098"/>
      <c r="C16" s="1106"/>
      <c r="D16" s="2468" t="s">
        <v>967</v>
      </c>
      <c r="E16" s="2469"/>
      <c r="F16" s="2469"/>
      <c r="G16" s="2470"/>
      <c r="H16" s="2444" t="s">
        <v>1002</v>
      </c>
      <c r="I16" s="2445"/>
      <c r="J16" s="2445"/>
      <c r="K16" s="2445"/>
      <c r="L16" s="2445"/>
      <c r="M16" s="2445"/>
      <c r="N16" s="2445"/>
      <c r="O16" s="2445"/>
      <c r="P16" s="2445"/>
      <c r="Q16" s="2446"/>
      <c r="R16" s="1098"/>
      <c r="S16" s="1102"/>
      <c r="T16" s="2325"/>
      <c r="U16" s="1109"/>
      <c r="V16" s="2333"/>
      <c r="W16" s="2333"/>
      <c r="X16" s="2333"/>
      <c r="Y16" s="2340"/>
      <c r="Z16" s="2340"/>
      <c r="AA16" s="2340"/>
      <c r="AB16" s="2340"/>
      <c r="AC16" s="2340"/>
      <c r="AD16" s="2341"/>
      <c r="AE16" s="1100"/>
      <c r="AF16" s="1100"/>
      <c r="AG16" s="2325"/>
      <c r="AH16" s="1109"/>
      <c r="AI16" s="2333"/>
      <c r="AJ16" s="2333"/>
      <c r="AK16" s="2333"/>
      <c r="AL16" s="2340"/>
      <c r="AM16" s="2340"/>
      <c r="AN16" s="2340"/>
      <c r="AO16" s="2340"/>
      <c r="AP16" s="2340"/>
      <c r="AQ16" s="2341"/>
      <c r="AR16" s="1100"/>
      <c r="AS16" s="1105"/>
      <c r="AT16" s="2325"/>
      <c r="AU16" s="1109"/>
      <c r="AV16" s="2333"/>
      <c r="AW16" s="2333"/>
      <c r="AX16" s="2333"/>
      <c r="AY16" s="2340"/>
      <c r="AZ16" s="2340"/>
      <c r="BA16" s="2340"/>
      <c r="BB16" s="2340"/>
      <c r="BC16" s="2340"/>
      <c r="BD16" s="2341"/>
      <c r="BE16" s="1100"/>
      <c r="BF16" s="1105"/>
      <c r="BG16" s="2325"/>
      <c r="BH16" s="1109"/>
      <c r="BI16" s="2333"/>
      <c r="BJ16" s="2333"/>
      <c r="BK16" s="2333"/>
      <c r="BL16" s="2340"/>
      <c r="BM16" s="2340"/>
      <c r="BN16" s="2340"/>
      <c r="BO16" s="2340"/>
      <c r="BP16" s="2340"/>
      <c r="BQ16" s="2341"/>
      <c r="BR16" s="971"/>
      <c r="CC16" s="971"/>
      <c r="CD16" s="971"/>
    </row>
    <row r="17" spans="2:82" s="1099" customFormat="1" ht="16.149999999999999" customHeight="1">
      <c r="B17" s="1098"/>
      <c r="C17" s="1110"/>
      <c r="D17" s="2474"/>
      <c r="E17" s="2475"/>
      <c r="F17" s="2475"/>
      <c r="G17" s="2476"/>
      <c r="H17" s="2450"/>
      <c r="I17" s="2451"/>
      <c r="J17" s="2451"/>
      <c r="K17" s="2451"/>
      <c r="L17" s="2451"/>
      <c r="M17" s="2451"/>
      <c r="N17" s="2451"/>
      <c r="O17" s="2451"/>
      <c r="P17" s="2451"/>
      <c r="Q17" s="2452"/>
      <c r="R17" s="1098"/>
      <c r="S17" s="1102"/>
      <c r="T17" s="2326"/>
      <c r="U17" s="2345" t="s">
        <v>997</v>
      </c>
      <c r="V17" s="2346"/>
      <c r="W17" s="2346"/>
      <c r="X17" s="2346"/>
      <c r="Y17" s="2339"/>
      <c r="Z17" s="2340"/>
      <c r="AA17" s="2340"/>
      <c r="AB17" s="2340"/>
      <c r="AC17" s="2340"/>
      <c r="AD17" s="2341"/>
      <c r="AE17" s="1100"/>
      <c r="AF17" s="1100"/>
      <c r="AG17" s="2326"/>
      <c r="AH17" s="2345" t="s">
        <v>997</v>
      </c>
      <c r="AI17" s="2346"/>
      <c r="AJ17" s="2346"/>
      <c r="AK17" s="2346"/>
      <c r="AL17" s="2339"/>
      <c r="AM17" s="2340"/>
      <c r="AN17" s="2340"/>
      <c r="AO17" s="2340"/>
      <c r="AP17" s="2340"/>
      <c r="AQ17" s="2341"/>
      <c r="AR17" s="1100"/>
      <c r="AS17" s="1105"/>
      <c r="AT17" s="2326"/>
      <c r="AU17" s="2345" t="s">
        <v>997</v>
      </c>
      <c r="AV17" s="2346"/>
      <c r="AW17" s="2346"/>
      <c r="AX17" s="2346"/>
      <c r="AY17" s="2339"/>
      <c r="AZ17" s="2340"/>
      <c r="BA17" s="2340"/>
      <c r="BB17" s="2340"/>
      <c r="BC17" s="2340"/>
      <c r="BD17" s="2341"/>
      <c r="BE17" s="1100"/>
      <c r="BF17" s="1105"/>
      <c r="BG17" s="2326"/>
      <c r="BH17" s="2345" t="s">
        <v>997</v>
      </c>
      <c r="BI17" s="2346"/>
      <c r="BJ17" s="2346"/>
      <c r="BK17" s="2346"/>
      <c r="BL17" s="2339"/>
      <c r="BM17" s="2340"/>
      <c r="BN17" s="2340"/>
      <c r="BO17" s="2340"/>
      <c r="BP17" s="2340"/>
      <c r="BQ17" s="2341"/>
      <c r="BR17" s="971"/>
      <c r="CC17" s="971"/>
      <c r="CD17" s="971"/>
    </row>
    <row r="18" spans="2:82" s="1099" customFormat="1" ht="31.9" customHeight="1">
      <c r="B18" s="1098"/>
      <c r="C18" s="1098"/>
      <c r="D18" s="1098"/>
      <c r="E18" s="1098"/>
      <c r="F18" s="1098"/>
      <c r="G18" s="1098"/>
      <c r="H18" s="1100"/>
      <c r="I18" s="1100"/>
      <c r="J18" s="1100"/>
      <c r="K18" s="1100"/>
      <c r="L18" s="1100"/>
      <c r="M18" s="1100"/>
      <c r="N18" s="1100"/>
      <c r="O18" s="1100"/>
      <c r="P18" s="1100"/>
      <c r="Q18" s="1100"/>
      <c r="R18" s="1098"/>
      <c r="S18" s="1102"/>
      <c r="T18" s="1111" t="s">
        <v>998</v>
      </c>
      <c r="U18" s="1108"/>
      <c r="V18" s="2337" t="s">
        <v>967</v>
      </c>
      <c r="W18" s="2338"/>
      <c r="X18" s="2338"/>
      <c r="Y18" s="2217"/>
      <c r="Z18" s="2218"/>
      <c r="AA18" s="2218"/>
      <c r="AB18" s="2218"/>
      <c r="AC18" s="2218"/>
      <c r="AD18" s="2219"/>
      <c r="AE18" s="1100"/>
      <c r="AF18" s="1100"/>
      <c r="AG18" s="1111" t="s">
        <v>998</v>
      </c>
      <c r="AH18" s="1108"/>
      <c r="AI18" s="2337" t="s">
        <v>967</v>
      </c>
      <c r="AJ18" s="2338"/>
      <c r="AK18" s="2338"/>
      <c r="AL18" s="2217"/>
      <c r="AM18" s="2218"/>
      <c r="AN18" s="2218"/>
      <c r="AO18" s="2218"/>
      <c r="AP18" s="2218"/>
      <c r="AQ18" s="2219"/>
      <c r="AR18" s="1100"/>
      <c r="AS18" s="1105"/>
      <c r="AT18" s="1111" t="s">
        <v>998</v>
      </c>
      <c r="AU18" s="1108"/>
      <c r="AV18" s="2337" t="s">
        <v>967</v>
      </c>
      <c r="AW18" s="2338"/>
      <c r="AX18" s="2338"/>
      <c r="AY18" s="2217"/>
      <c r="AZ18" s="2218"/>
      <c r="BA18" s="2218"/>
      <c r="BB18" s="2218"/>
      <c r="BC18" s="2218"/>
      <c r="BD18" s="2219"/>
      <c r="BE18" s="1100"/>
      <c r="BF18" s="1105"/>
      <c r="BG18" s="1111" t="s">
        <v>998</v>
      </c>
      <c r="BH18" s="1108"/>
      <c r="BI18" s="2337" t="s">
        <v>967</v>
      </c>
      <c r="BJ18" s="2338"/>
      <c r="BK18" s="2338"/>
      <c r="BL18" s="2217"/>
      <c r="BM18" s="2218"/>
      <c r="BN18" s="2218"/>
      <c r="BO18" s="2218"/>
      <c r="BP18" s="2218"/>
      <c r="BQ18" s="2219"/>
      <c r="BR18" s="971"/>
      <c r="CC18" s="971"/>
      <c r="CD18" s="971"/>
    </row>
    <row r="19" spans="2:82" s="1099" customFormat="1" ht="16.149999999999999" customHeight="1">
      <c r="B19" s="1098"/>
      <c r="C19" s="2419" t="s">
        <v>1005</v>
      </c>
      <c r="D19" s="2420"/>
      <c r="E19" s="2420"/>
      <c r="F19" s="2327" t="s">
        <v>999</v>
      </c>
      <c r="G19" s="2328"/>
      <c r="H19" s="2328"/>
      <c r="I19" s="2328"/>
      <c r="J19" s="2423"/>
      <c r="K19" s="1098"/>
      <c r="L19" s="1100"/>
      <c r="M19" s="2427" t="s">
        <v>1000</v>
      </c>
      <c r="N19" s="2428"/>
      <c r="O19" s="2428"/>
      <c r="P19" s="2428"/>
      <c r="Q19" s="2429"/>
      <c r="R19" s="1098"/>
      <c r="S19" s="1102"/>
      <c r="T19" s="2293" t="s">
        <v>917</v>
      </c>
      <c r="U19" s="2294"/>
      <c r="V19" s="2291"/>
      <c r="W19" s="2292"/>
      <c r="X19" s="2292"/>
      <c r="Y19" s="2292"/>
      <c r="Z19" s="1112" t="s">
        <v>922</v>
      </c>
      <c r="AA19" s="2220"/>
      <c r="AB19" s="2221"/>
      <c r="AC19" s="2221"/>
      <c r="AD19" s="2222"/>
      <c r="AE19" s="1100"/>
      <c r="AF19" s="1100"/>
      <c r="AG19" s="2293" t="s">
        <v>917</v>
      </c>
      <c r="AH19" s="2294"/>
      <c r="AI19" s="2291"/>
      <c r="AJ19" s="2292"/>
      <c r="AK19" s="2292"/>
      <c r="AL19" s="2292"/>
      <c r="AM19" s="1112" t="s">
        <v>922</v>
      </c>
      <c r="AN19" s="2220"/>
      <c r="AO19" s="2221"/>
      <c r="AP19" s="2221"/>
      <c r="AQ19" s="2222"/>
      <c r="AR19" s="1100"/>
      <c r="AS19" s="1105"/>
      <c r="AT19" s="2293" t="s">
        <v>917</v>
      </c>
      <c r="AU19" s="2294"/>
      <c r="AV19" s="2291"/>
      <c r="AW19" s="2292"/>
      <c r="AX19" s="2292"/>
      <c r="AY19" s="2292"/>
      <c r="AZ19" s="1112" t="s">
        <v>922</v>
      </c>
      <c r="BA19" s="2220"/>
      <c r="BB19" s="2221"/>
      <c r="BC19" s="2221"/>
      <c r="BD19" s="2222"/>
      <c r="BE19" s="1100"/>
      <c r="BF19" s="1105"/>
      <c r="BG19" s="2293" t="s">
        <v>917</v>
      </c>
      <c r="BH19" s="2294"/>
      <c r="BI19" s="2291"/>
      <c r="BJ19" s="2292"/>
      <c r="BK19" s="2292"/>
      <c r="BL19" s="2292"/>
      <c r="BM19" s="1112" t="s">
        <v>922</v>
      </c>
      <c r="BN19" s="2220"/>
      <c r="BO19" s="2221"/>
      <c r="BP19" s="2221"/>
      <c r="BQ19" s="2222"/>
      <c r="BR19" s="971"/>
      <c r="CC19" s="971"/>
      <c r="CD19" s="971"/>
    </row>
    <row r="20" spans="2:82" s="1099" customFormat="1" ht="16.149999999999999" customHeight="1">
      <c r="B20" s="1098"/>
      <c r="C20" s="2421"/>
      <c r="D20" s="2422"/>
      <c r="E20" s="2422"/>
      <c r="F20" s="2432"/>
      <c r="G20" s="2433"/>
      <c r="H20" s="2433"/>
      <c r="I20" s="2433"/>
      <c r="J20" s="2434"/>
      <c r="K20" s="1100"/>
      <c r="L20" s="1113"/>
      <c r="M20" s="2477"/>
      <c r="N20" s="2478"/>
      <c r="O20" s="2478"/>
      <c r="P20" s="2478"/>
      <c r="Q20" s="2479"/>
      <c r="R20" s="1098"/>
      <c r="S20" s="1102"/>
      <c r="T20" s="1098"/>
      <c r="U20" s="1098"/>
      <c r="V20" s="1098"/>
      <c r="W20" s="1098"/>
      <c r="X20" s="1098"/>
      <c r="Y20" s="1098"/>
      <c r="Z20" s="1098"/>
      <c r="AA20" s="1098"/>
      <c r="AB20" s="1098"/>
      <c r="AC20" s="1098"/>
      <c r="AD20" s="1098"/>
      <c r="AE20" s="1100"/>
      <c r="AF20" s="1100"/>
      <c r="AG20" s="1098"/>
      <c r="AH20" s="1098"/>
      <c r="AI20" s="1098"/>
      <c r="AJ20" s="1098"/>
      <c r="AK20" s="1098"/>
      <c r="AL20" s="1100"/>
      <c r="AM20" s="1114"/>
      <c r="AN20" s="1098"/>
      <c r="AO20" s="1098"/>
      <c r="AP20" s="1098"/>
      <c r="AQ20" s="1098"/>
      <c r="AR20" s="1098"/>
      <c r="AS20" s="1100"/>
      <c r="AT20" s="1114"/>
      <c r="AU20" s="1098"/>
      <c r="AV20" s="1098"/>
      <c r="AW20" s="1098"/>
      <c r="AX20" s="1098"/>
      <c r="AY20" s="1098"/>
      <c r="BR20" s="971"/>
      <c r="CC20" s="971"/>
      <c r="CD20" s="971"/>
    </row>
    <row r="21" spans="2:82" s="1099" customFormat="1" ht="16.149999999999999" customHeight="1">
      <c r="B21" s="1098"/>
      <c r="C21" s="1100"/>
      <c r="D21" s="1100"/>
      <c r="E21" s="1100"/>
      <c r="F21" s="1100"/>
      <c r="H21" s="1115"/>
      <c r="I21" s="1100"/>
      <c r="J21" s="1100"/>
      <c r="K21" s="1100"/>
      <c r="L21" s="1115"/>
      <c r="M21" s="1098"/>
      <c r="N21" s="1098"/>
      <c r="O21" s="1098"/>
      <c r="P21" s="1098"/>
      <c r="Q21" s="1098"/>
      <c r="R21" s="1098"/>
      <c r="S21" s="1102"/>
      <c r="T21" s="1098"/>
      <c r="U21" s="1098"/>
      <c r="V21" s="1098"/>
      <c r="W21" s="1098"/>
      <c r="X21" s="1098"/>
      <c r="Y21" s="2492" t="s">
        <v>2163</v>
      </c>
      <c r="Z21" s="2493"/>
      <c r="AA21" s="1100"/>
      <c r="AB21" s="1100"/>
      <c r="AC21" s="1100"/>
      <c r="AD21" s="1100"/>
      <c r="AE21" s="1100"/>
      <c r="AF21" s="1100"/>
      <c r="AG21" s="1100"/>
      <c r="AH21" s="1100"/>
      <c r="AI21" s="1100"/>
      <c r="AJ21" s="1100"/>
      <c r="AK21" s="1100"/>
      <c r="AL21" s="2492"/>
      <c r="AM21" s="2493"/>
      <c r="AN21" s="1098"/>
      <c r="AO21" s="1098"/>
      <c r="AP21" s="1098"/>
      <c r="AQ21" s="1098"/>
      <c r="AR21" s="1098"/>
      <c r="AS21" s="1098"/>
      <c r="AT21" s="1098"/>
      <c r="AU21" s="1098"/>
      <c r="AV21" s="1098"/>
      <c r="AW21" s="1098"/>
      <c r="AY21" s="2492"/>
      <c r="AZ21" s="2493"/>
      <c r="BL21" s="2492"/>
      <c r="BM21" s="2493"/>
      <c r="BR21" s="971"/>
      <c r="CC21" s="971"/>
      <c r="CD21" s="971"/>
    </row>
    <row r="22" spans="2:82" s="1099" customFormat="1" ht="16.149999999999999" customHeight="1">
      <c r="B22" s="1098"/>
      <c r="C22" s="1100"/>
      <c r="D22" s="1098"/>
      <c r="E22" s="1098"/>
      <c r="F22" s="1098"/>
      <c r="H22" s="1116"/>
      <c r="I22" s="1117"/>
      <c r="J22" s="1117"/>
      <c r="K22" s="1117"/>
      <c r="L22" s="1116"/>
      <c r="M22" s="1117"/>
      <c r="N22" s="1117"/>
      <c r="O22" s="1117"/>
      <c r="P22" s="1117"/>
      <c r="Q22" s="1117"/>
      <c r="R22" s="1118"/>
      <c r="S22" s="1102"/>
      <c r="T22" s="2324"/>
      <c r="U22" s="2327" t="s">
        <v>988</v>
      </c>
      <c r="V22" s="2328"/>
      <c r="W22" s="2328"/>
      <c r="X22" s="2328"/>
      <c r="Y22" s="2329"/>
      <c r="Z22" s="2330"/>
      <c r="AA22" s="2330"/>
      <c r="AB22" s="2330"/>
      <c r="AC22" s="2330"/>
      <c r="AD22" s="2331"/>
      <c r="AE22" s="1100"/>
      <c r="AF22" s="1098"/>
      <c r="AG22" s="2324"/>
      <c r="AH22" s="2327" t="s">
        <v>988</v>
      </c>
      <c r="AI22" s="2328"/>
      <c r="AJ22" s="2328"/>
      <c r="AK22" s="2328"/>
      <c r="AL22" s="2329"/>
      <c r="AM22" s="2330"/>
      <c r="AN22" s="2330"/>
      <c r="AO22" s="2330"/>
      <c r="AP22" s="2330"/>
      <c r="AQ22" s="2331"/>
      <c r="AR22" s="1100"/>
      <c r="AS22" s="1098"/>
      <c r="AT22" s="2324"/>
      <c r="AU22" s="2327" t="s">
        <v>988</v>
      </c>
      <c r="AV22" s="2328"/>
      <c r="AW22" s="2328"/>
      <c r="AX22" s="2328"/>
      <c r="AY22" s="2329"/>
      <c r="AZ22" s="2330"/>
      <c r="BA22" s="2330"/>
      <c r="BB22" s="2330"/>
      <c r="BC22" s="2330"/>
      <c r="BD22" s="2331"/>
      <c r="BE22" s="1100"/>
      <c r="BF22" s="1098"/>
      <c r="BG22" s="2324"/>
      <c r="BH22" s="2327" t="s">
        <v>988</v>
      </c>
      <c r="BI22" s="2328"/>
      <c r="BJ22" s="2328"/>
      <c r="BK22" s="2328"/>
      <c r="BL22" s="2329"/>
      <c r="BM22" s="2330"/>
      <c r="BN22" s="2330"/>
      <c r="BO22" s="2330"/>
      <c r="BP22" s="2330"/>
      <c r="BQ22" s="2331"/>
      <c r="BR22" s="971"/>
      <c r="CC22" s="971"/>
      <c r="CD22" s="971"/>
    </row>
    <row r="23" spans="2:82" s="1099" customFormat="1" ht="16.149999999999999" customHeight="1">
      <c r="B23" s="1098"/>
      <c r="C23" s="1098"/>
      <c r="D23" s="1098"/>
      <c r="E23" s="1098"/>
      <c r="F23" s="1098"/>
      <c r="H23" s="1115"/>
      <c r="I23" s="1098"/>
      <c r="J23" s="1098"/>
      <c r="K23" s="1098"/>
      <c r="L23" s="1115"/>
      <c r="M23" s="1098"/>
      <c r="N23" s="1098"/>
      <c r="O23" s="1098"/>
      <c r="P23" s="1098"/>
      <c r="Q23" s="1098"/>
      <c r="R23" s="1100"/>
      <c r="S23" s="1102"/>
      <c r="T23" s="2325"/>
      <c r="U23" s="2342" t="s">
        <v>990</v>
      </c>
      <c r="V23" s="2343"/>
      <c r="W23" s="2343"/>
      <c r="X23" s="2343"/>
      <c r="Y23" s="2334"/>
      <c r="Z23" s="2335"/>
      <c r="AA23" s="2335"/>
      <c r="AB23" s="2335"/>
      <c r="AC23" s="2335"/>
      <c r="AD23" s="2336"/>
      <c r="AE23" s="1100"/>
      <c r="AF23" s="1098"/>
      <c r="AG23" s="2325"/>
      <c r="AH23" s="2342" t="s">
        <v>990</v>
      </c>
      <c r="AI23" s="2343"/>
      <c r="AJ23" s="2343"/>
      <c r="AK23" s="2343"/>
      <c r="AL23" s="2334"/>
      <c r="AM23" s="2335"/>
      <c r="AN23" s="2335"/>
      <c r="AO23" s="2335"/>
      <c r="AP23" s="2335"/>
      <c r="AQ23" s="2336"/>
      <c r="AR23" s="1100"/>
      <c r="AS23" s="1098"/>
      <c r="AT23" s="2325"/>
      <c r="AU23" s="2342" t="s">
        <v>990</v>
      </c>
      <c r="AV23" s="2343"/>
      <c r="AW23" s="2343"/>
      <c r="AX23" s="2343"/>
      <c r="AY23" s="2334"/>
      <c r="AZ23" s="2335"/>
      <c r="BA23" s="2335"/>
      <c r="BB23" s="2335"/>
      <c r="BC23" s="2335"/>
      <c r="BD23" s="2336"/>
      <c r="BE23" s="1100"/>
      <c r="BF23" s="1098"/>
      <c r="BG23" s="2325"/>
      <c r="BH23" s="2342" t="s">
        <v>990</v>
      </c>
      <c r="BI23" s="2343"/>
      <c r="BJ23" s="2343"/>
      <c r="BK23" s="2343"/>
      <c r="BL23" s="2334"/>
      <c r="BM23" s="2335"/>
      <c r="BN23" s="2335"/>
      <c r="BO23" s="2335"/>
      <c r="BP23" s="2335"/>
      <c r="BQ23" s="2336"/>
      <c r="BR23" s="971"/>
      <c r="CC23" s="971"/>
      <c r="CD23" s="971"/>
    </row>
    <row r="24" spans="2:82" s="1099" customFormat="1" ht="16.149999999999999" customHeight="1">
      <c r="B24" s="1098"/>
      <c r="C24" s="1098"/>
      <c r="D24" s="1098"/>
      <c r="E24" s="1098"/>
      <c r="F24" s="1098"/>
      <c r="H24" s="1116"/>
      <c r="I24" s="1098"/>
      <c r="J24" s="1098"/>
      <c r="K24" s="1098"/>
      <c r="L24" s="1115"/>
      <c r="R24" s="1100"/>
      <c r="S24" s="1119"/>
      <c r="T24" s="2325"/>
      <c r="U24" s="2342" t="s">
        <v>991</v>
      </c>
      <c r="V24" s="2343"/>
      <c r="W24" s="2343"/>
      <c r="X24" s="2343"/>
      <c r="Y24" s="2344"/>
      <c r="Z24" s="2340"/>
      <c r="AA24" s="2340"/>
      <c r="AB24" s="2340"/>
      <c r="AC24" s="2340"/>
      <c r="AD24" s="2341"/>
      <c r="AE24" s="1100"/>
      <c r="AF24" s="1098"/>
      <c r="AG24" s="2325"/>
      <c r="AH24" s="2342" t="s">
        <v>991</v>
      </c>
      <c r="AI24" s="2343"/>
      <c r="AJ24" s="2343"/>
      <c r="AK24" s="2343"/>
      <c r="AL24" s="2344"/>
      <c r="AM24" s="2340"/>
      <c r="AN24" s="2340"/>
      <c r="AO24" s="2340"/>
      <c r="AP24" s="2340"/>
      <c r="AQ24" s="2341"/>
      <c r="AR24" s="1100"/>
      <c r="AS24" s="1098"/>
      <c r="AT24" s="2325"/>
      <c r="AU24" s="2342" t="s">
        <v>991</v>
      </c>
      <c r="AV24" s="2343"/>
      <c r="AW24" s="2343"/>
      <c r="AX24" s="2343"/>
      <c r="AY24" s="2344"/>
      <c r="AZ24" s="2340"/>
      <c r="BA24" s="2340"/>
      <c r="BB24" s="2340"/>
      <c r="BC24" s="2340"/>
      <c r="BD24" s="2341"/>
      <c r="BE24" s="1100"/>
      <c r="BF24" s="1098"/>
      <c r="BG24" s="2325"/>
      <c r="BH24" s="2342" t="s">
        <v>991</v>
      </c>
      <c r="BI24" s="2343"/>
      <c r="BJ24" s="2343"/>
      <c r="BK24" s="2343"/>
      <c r="BL24" s="2344"/>
      <c r="BM24" s="2340"/>
      <c r="BN24" s="2340"/>
      <c r="BO24" s="2340"/>
      <c r="BP24" s="2340"/>
      <c r="BQ24" s="2341"/>
      <c r="BR24" s="971"/>
      <c r="CC24" s="971"/>
      <c r="CD24" s="971"/>
    </row>
    <row r="25" spans="2:82" s="1099" customFormat="1" ht="16.149999999999999" customHeight="1">
      <c r="B25" s="1098"/>
      <c r="C25" s="2419" t="s">
        <v>1004</v>
      </c>
      <c r="D25" s="2420"/>
      <c r="E25" s="2420"/>
      <c r="F25" s="2424" t="s">
        <v>984</v>
      </c>
      <c r="G25" s="2425"/>
      <c r="H25" s="2425"/>
      <c r="I25" s="2425"/>
      <c r="J25" s="2426"/>
      <c r="K25" s="1098"/>
      <c r="L25" s="1116"/>
      <c r="M25" s="2427" t="s">
        <v>1001</v>
      </c>
      <c r="N25" s="2428"/>
      <c r="O25" s="2428"/>
      <c r="P25" s="2428"/>
      <c r="Q25" s="2429"/>
      <c r="R25" s="1100"/>
      <c r="S25" s="1102"/>
      <c r="T25" s="2325"/>
      <c r="U25" s="2343"/>
      <c r="V25" s="2343"/>
      <c r="W25" s="2343"/>
      <c r="X25" s="2343"/>
      <c r="Y25" s="2334"/>
      <c r="Z25" s="2335"/>
      <c r="AA25" s="2335"/>
      <c r="AB25" s="2335"/>
      <c r="AC25" s="2335"/>
      <c r="AD25" s="2336"/>
      <c r="AE25" s="1103"/>
      <c r="AF25" s="1103"/>
      <c r="AG25" s="2325"/>
      <c r="AH25" s="2343"/>
      <c r="AI25" s="2343"/>
      <c r="AJ25" s="2343"/>
      <c r="AK25" s="2343"/>
      <c r="AL25" s="2334"/>
      <c r="AM25" s="2335"/>
      <c r="AN25" s="2335"/>
      <c r="AO25" s="2335"/>
      <c r="AP25" s="2335"/>
      <c r="AQ25" s="2336"/>
      <c r="AR25" s="1103"/>
      <c r="AS25" s="1104"/>
      <c r="AT25" s="2325"/>
      <c r="AU25" s="2343"/>
      <c r="AV25" s="2343"/>
      <c r="AW25" s="2343"/>
      <c r="AX25" s="2343"/>
      <c r="AY25" s="2334"/>
      <c r="AZ25" s="2335"/>
      <c r="BA25" s="2335"/>
      <c r="BB25" s="2335"/>
      <c r="BC25" s="2335"/>
      <c r="BD25" s="2336"/>
      <c r="BE25" s="1103"/>
      <c r="BF25" s="1104"/>
      <c r="BG25" s="2325"/>
      <c r="BH25" s="2343"/>
      <c r="BI25" s="2343"/>
      <c r="BJ25" s="2343"/>
      <c r="BK25" s="2343"/>
      <c r="BL25" s="2334"/>
      <c r="BM25" s="2335"/>
      <c r="BN25" s="2335"/>
      <c r="BO25" s="2335"/>
      <c r="BP25" s="2335"/>
      <c r="BQ25" s="2336"/>
      <c r="BR25" s="971"/>
      <c r="CC25" s="971"/>
      <c r="CD25" s="971"/>
    </row>
    <row r="26" spans="2:82" s="1099" customFormat="1" ht="16.149999999999999" customHeight="1">
      <c r="B26" s="1098"/>
      <c r="C26" s="2421"/>
      <c r="D26" s="2422"/>
      <c r="E26" s="2422"/>
      <c r="F26" s="2432" t="s">
        <v>977</v>
      </c>
      <c r="G26" s="2433"/>
      <c r="H26" s="2433"/>
      <c r="I26" s="2433"/>
      <c r="J26" s="2434"/>
      <c r="K26" s="1100"/>
      <c r="L26" s="1098"/>
      <c r="M26" s="2430"/>
      <c r="N26" s="2292"/>
      <c r="O26" s="2292"/>
      <c r="P26" s="2292"/>
      <c r="Q26" s="2431"/>
      <c r="R26" s="1100"/>
      <c r="S26" s="1102"/>
      <c r="T26" s="2325"/>
      <c r="U26" s="2342" t="s">
        <v>994</v>
      </c>
      <c r="V26" s="2343"/>
      <c r="W26" s="2343"/>
      <c r="X26" s="2343"/>
      <c r="Y26" s="2334"/>
      <c r="Z26" s="2335"/>
      <c r="AA26" s="2335"/>
      <c r="AB26" s="2335"/>
      <c r="AC26" s="2335"/>
      <c r="AD26" s="2336"/>
      <c r="AE26" s="1100"/>
      <c r="AF26" s="1100"/>
      <c r="AG26" s="2325"/>
      <c r="AH26" s="2342" t="s">
        <v>994</v>
      </c>
      <c r="AI26" s="2343"/>
      <c r="AJ26" s="2343"/>
      <c r="AK26" s="2343"/>
      <c r="AL26" s="2334"/>
      <c r="AM26" s="2335"/>
      <c r="AN26" s="2335"/>
      <c r="AO26" s="2335"/>
      <c r="AP26" s="2335"/>
      <c r="AQ26" s="2336"/>
      <c r="AR26" s="1100"/>
      <c r="AS26" s="1105"/>
      <c r="AT26" s="2325"/>
      <c r="AU26" s="2342" t="s">
        <v>994</v>
      </c>
      <c r="AV26" s="2343"/>
      <c r="AW26" s="2343"/>
      <c r="AX26" s="2343"/>
      <c r="AY26" s="2334"/>
      <c r="AZ26" s="2335"/>
      <c r="BA26" s="2335"/>
      <c r="BB26" s="2335"/>
      <c r="BC26" s="2335"/>
      <c r="BD26" s="2336"/>
      <c r="BE26" s="1100"/>
      <c r="BF26" s="1105"/>
      <c r="BG26" s="2325"/>
      <c r="BH26" s="2342" t="s">
        <v>994</v>
      </c>
      <c r="BI26" s="2343"/>
      <c r="BJ26" s="2343"/>
      <c r="BK26" s="2343"/>
      <c r="BL26" s="2334"/>
      <c r="BM26" s="2335"/>
      <c r="BN26" s="2335"/>
      <c r="BO26" s="2335"/>
      <c r="BP26" s="2335"/>
      <c r="BQ26" s="2336"/>
      <c r="BR26" s="971"/>
      <c r="CC26" s="971"/>
      <c r="CD26" s="971"/>
    </row>
    <row r="27" spans="2:82" s="1099" customFormat="1" ht="16.149999999999999" customHeight="1">
      <c r="B27" s="1098"/>
      <c r="S27" s="1102"/>
      <c r="T27" s="2325"/>
      <c r="U27" s="2342" t="s">
        <v>995</v>
      </c>
      <c r="V27" s="2343"/>
      <c r="W27" s="2343"/>
      <c r="X27" s="2343"/>
      <c r="Y27" s="2339"/>
      <c r="Z27" s="2340"/>
      <c r="AA27" s="2340"/>
      <c r="AB27" s="2340"/>
      <c r="AC27" s="2340"/>
      <c r="AD27" s="2341"/>
      <c r="AE27" s="1100"/>
      <c r="AF27" s="1100"/>
      <c r="AG27" s="2325"/>
      <c r="AH27" s="2342" t="s">
        <v>995</v>
      </c>
      <c r="AI27" s="2343"/>
      <c r="AJ27" s="2343"/>
      <c r="AK27" s="2343"/>
      <c r="AL27" s="2339"/>
      <c r="AM27" s="2340"/>
      <c r="AN27" s="2340"/>
      <c r="AO27" s="2340"/>
      <c r="AP27" s="2340"/>
      <c r="AQ27" s="2341"/>
      <c r="AR27" s="1100"/>
      <c r="AS27" s="1105"/>
      <c r="AT27" s="2325"/>
      <c r="AU27" s="2342" t="s">
        <v>995</v>
      </c>
      <c r="AV27" s="2343"/>
      <c r="AW27" s="2343"/>
      <c r="AX27" s="2343"/>
      <c r="AY27" s="2339"/>
      <c r="AZ27" s="2340"/>
      <c r="BA27" s="2340"/>
      <c r="BB27" s="2340"/>
      <c r="BC27" s="2340"/>
      <c r="BD27" s="2341"/>
      <c r="BE27" s="1100"/>
      <c r="BF27" s="1105"/>
      <c r="BG27" s="2325"/>
      <c r="BH27" s="2342" t="s">
        <v>995</v>
      </c>
      <c r="BI27" s="2343"/>
      <c r="BJ27" s="2343"/>
      <c r="BK27" s="2343"/>
      <c r="BL27" s="2339"/>
      <c r="BM27" s="2340"/>
      <c r="BN27" s="2340"/>
      <c r="BO27" s="2340"/>
      <c r="BP27" s="2340"/>
      <c r="BQ27" s="2341"/>
      <c r="BR27" s="971"/>
      <c r="CC27" s="971"/>
      <c r="CD27" s="971"/>
    </row>
    <row r="28" spans="2:82" s="1099" customFormat="1" ht="16.149999999999999" customHeight="1">
      <c r="B28" s="1098"/>
      <c r="H28" s="1100"/>
      <c r="I28" s="1098"/>
      <c r="J28" s="1098"/>
      <c r="K28" s="1098"/>
      <c r="L28" s="1098"/>
      <c r="M28" s="1098"/>
      <c r="N28" s="1098"/>
      <c r="O28" s="1098"/>
      <c r="P28" s="1098"/>
      <c r="Q28" s="1098"/>
      <c r="R28" s="1100"/>
      <c r="S28" s="1102"/>
      <c r="T28" s="2325"/>
      <c r="U28" s="2418" t="s">
        <v>996</v>
      </c>
      <c r="V28" s="2343"/>
      <c r="W28" s="2343"/>
      <c r="X28" s="2343"/>
      <c r="Y28" s="2339"/>
      <c r="Z28" s="2340"/>
      <c r="AA28" s="2340"/>
      <c r="AB28" s="2340"/>
      <c r="AC28" s="2340"/>
      <c r="AD28" s="2341"/>
      <c r="AE28" s="1100"/>
      <c r="AF28" s="1100"/>
      <c r="AG28" s="2325"/>
      <c r="AH28" s="2418" t="s">
        <v>996</v>
      </c>
      <c r="AI28" s="2343"/>
      <c r="AJ28" s="2343"/>
      <c r="AK28" s="2343"/>
      <c r="AL28" s="2339"/>
      <c r="AM28" s="2340"/>
      <c r="AN28" s="2340"/>
      <c r="AO28" s="2340"/>
      <c r="AP28" s="2340"/>
      <c r="AQ28" s="2341"/>
      <c r="AR28" s="1100"/>
      <c r="AS28" s="1105"/>
      <c r="AT28" s="2325"/>
      <c r="AU28" s="2418" t="s">
        <v>996</v>
      </c>
      <c r="AV28" s="2343"/>
      <c r="AW28" s="2343"/>
      <c r="AX28" s="2343"/>
      <c r="AY28" s="2339"/>
      <c r="AZ28" s="2340"/>
      <c r="BA28" s="2340"/>
      <c r="BB28" s="2340"/>
      <c r="BC28" s="2340"/>
      <c r="BD28" s="2341"/>
      <c r="BE28" s="1100"/>
      <c r="BF28" s="1105"/>
      <c r="BG28" s="2325"/>
      <c r="BH28" s="2418" t="s">
        <v>996</v>
      </c>
      <c r="BI28" s="2343"/>
      <c r="BJ28" s="2343"/>
      <c r="BK28" s="2343"/>
      <c r="BL28" s="2339"/>
      <c r="BM28" s="2340"/>
      <c r="BN28" s="2340"/>
      <c r="BO28" s="2340"/>
      <c r="BP28" s="2340"/>
      <c r="BQ28" s="2341"/>
      <c r="BR28" s="971"/>
      <c r="CC28" s="971"/>
      <c r="CD28" s="971"/>
    </row>
    <row r="29" spans="2:82" s="1099" customFormat="1" ht="16.149999999999999" customHeight="1">
      <c r="B29" s="1098"/>
      <c r="H29" s="1100"/>
      <c r="I29" s="1098"/>
      <c r="J29" s="1098"/>
      <c r="K29" s="1098"/>
      <c r="L29" s="1098"/>
      <c r="M29" s="1098"/>
      <c r="N29" s="1098"/>
      <c r="O29" s="1098"/>
      <c r="P29" s="1098"/>
      <c r="Q29" s="1098"/>
      <c r="R29" s="1100"/>
      <c r="S29" s="1102"/>
      <c r="T29" s="2325"/>
      <c r="U29" s="1108"/>
      <c r="V29" s="2332" t="s">
        <v>1003</v>
      </c>
      <c r="W29" s="2333"/>
      <c r="X29" s="2333"/>
      <c r="Y29" s="2339"/>
      <c r="Z29" s="2340"/>
      <c r="AA29" s="2340"/>
      <c r="AB29" s="2340"/>
      <c r="AC29" s="2340"/>
      <c r="AD29" s="2341"/>
      <c r="AE29" s="1100"/>
      <c r="AF29" s="1100"/>
      <c r="AG29" s="2325"/>
      <c r="AH29" s="1108"/>
      <c r="AI29" s="2332" t="s">
        <v>1003</v>
      </c>
      <c r="AJ29" s="2333"/>
      <c r="AK29" s="2333"/>
      <c r="AL29" s="2339"/>
      <c r="AM29" s="2340"/>
      <c r="AN29" s="2340"/>
      <c r="AO29" s="2340"/>
      <c r="AP29" s="2340"/>
      <c r="AQ29" s="2341"/>
      <c r="AR29" s="1100"/>
      <c r="AS29" s="1105"/>
      <c r="AT29" s="2325"/>
      <c r="AU29" s="1108"/>
      <c r="AV29" s="2332" t="s">
        <v>1003</v>
      </c>
      <c r="AW29" s="2333"/>
      <c r="AX29" s="2333"/>
      <c r="AY29" s="2339"/>
      <c r="AZ29" s="2340"/>
      <c r="BA29" s="2340"/>
      <c r="BB29" s="2340"/>
      <c r="BC29" s="2340"/>
      <c r="BD29" s="2341"/>
      <c r="BE29" s="1100"/>
      <c r="BF29" s="1105"/>
      <c r="BG29" s="2325"/>
      <c r="BH29" s="1108"/>
      <c r="BI29" s="2332" t="s">
        <v>1003</v>
      </c>
      <c r="BJ29" s="2333"/>
      <c r="BK29" s="2333"/>
      <c r="BL29" s="2339"/>
      <c r="BM29" s="2340"/>
      <c r="BN29" s="2340"/>
      <c r="BO29" s="2340"/>
      <c r="BP29" s="2340"/>
      <c r="BQ29" s="2341"/>
      <c r="BR29" s="971"/>
      <c r="CC29" s="971"/>
      <c r="CD29" s="971"/>
    </row>
    <row r="30" spans="2:82" s="1099" customFormat="1" ht="16.149999999999999" customHeight="1">
      <c r="B30" s="1098"/>
      <c r="C30" s="1098"/>
      <c r="D30" s="1098"/>
      <c r="E30" s="1098"/>
      <c r="F30" s="1098"/>
      <c r="G30" s="1098"/>
      <c r="H30" s="1098"/>
      <c r="I30" s="1098"/>
      <c r="J30" s="1098"/>
      <c r="K30" s="1098"/>
      <c r="L30" s="1098"/>
      <c r="M30" s="1098"/>
      <c r="N30" s="1098"/>
      <c r="O30" s="1098"/>
      <c r="P30" s="1098"/>
      <c r="Q30" s="1098"/>
      <c r="R30" s="1098"/>
      <c r="S30" s="1102"/>
      <c r="T30" s="2325"/>
      <c r="U30" s="1109"/>
      <c r="V30" s="2333"/>
      <c r="W30" s="2333"/>
      <c r="X30" s="2333"/>
      <c r="Y30" s="2340"/>
      <c r="Z30" s="2340"/>
      <c r="AA30" s="2340"/>
      <c r="AB30" s="2340"/>
      <c r="AC30" s="2340"/>
      <c r="AD30" s="2341"/>
      <c r="AE30" s="1100"/>
      <c r="AF30" s="1100"/>
      <c r="AG30" s="2325"/>
      <c r="AH30" s="1109"/>
      <c r="AI30" s="2333"/>
      <c r="AJ30" s="2333"/>
      <c r="AK30" s="2333"/>
      <c r="AL30" s="2340"/>
      <c r="AM30" s="2340"/>
      <c r="AN30" s="2340"/>
      <c r="AO30" s="2340"/>
      <c r="AP30" s="2340"/>
      <c r="AQ30" s="2341"/>
      <c r="AR30" s="1100"/>
      <c r="AS30" s="1105"/>
      <c r="AT30" s="2325"/>
      <c r="AU30" s="1109"/>
      <c r="AV30" s="2333"/>
      <c r="AW30" s="2333"/>
      <c r="AX30" s="2333"/>
      <c r="AY30" s="2340"/>
      <c r="AZ30" s="2340"/>
      <c r="BA30" s="2340"/>
      <c r="BB30" s="2340"/>
      <c r="BC30" s="2340"/>
      <c r="BD30" s="2341"/>
      <c r="BE30" s="1100"/>
      <c r="BF30" s="1105"/>
      <c r="BG30" s="2325"/>
      <c r="BH30" s="1109"/>
      <c r="BI30" s="2333"/>
      <c r="BJ30" s="2333"/>
      <c r="BK30" s="2333"/>
      <c r="BL30" s="2340"/>
      <c r="BM30" s="2340"/>
      <c r="BN30" s="2340"/>
      <c r="BO30" s="2340"/>
      <c r="BP30" s="2340"/>
      <c r="BQ30" s="2341"/>
      <c r="BR30" s="971"/>
      <c r="CC30" s="971"/>
      <c r="CD30" s="971"/>
    </row>
    <row r="31" spans="2:82" s="1099" customFormat="1" ht="16.149999999999999" customHeight="1">
      <c r="B31" s="1098"/>
      <c r="R31" s="1120"/>
      <c r="S31" s="1102"/>
      <c r="T31" s="2326"/>
      <c r="U31" s="2345" t="s">
        <v>997</v>
      </c>
      <c r="V31" s="2346"/>
      <c r="W31" s="2346"/>
      <c r="X31" s="2346"/>
      <c r="Y31" s="2339"/>
      <c r="Z31" s="2340"/>
      <c r="AA31" s="2340"/>
      <c r="AB31" s="2340"/>
      <c r="AC31" s="2340"/>
      <c r="AD31" s="2341"/>
      <c r="AE31" s="1100"/>
      <c r="AF31" s="1100"/>
      <c r="AG31" s="2326"/>
      <c r="AH31" s="2345" t="s">
        <v>997</v>
      </c>
      <c r="AI31" s="2346"/>
      <c r="AJ31" s="2346"/>
      <c r="AK31" s="2346"/>
      <c r="AL31" s="2339"/>
      <c r="AM31" s="2340"/>
      <c r="AN31" s="2340"/>
      <c r="AO31" s="2340"/>
      <c r="AP31" s="2340"/>
      <c r="AQ31" s="2341"/>
      <c r="AR31" s="1100"/>
      <c r="AS31" s="1105"/>
      <c r="AT31" s="2326"/>
      <c r="AU31" s="2345" t="s">
        <v>997</v>
      </c>
      <c r="AV31" s="2346"/>
      <c r="AW31" s="2346"/>
      <c r="AX31" s="2346"/>
      <c r="AY31" s="2339"/>
      <c r="AZ31" s="2340"/>
      <c r="BA31" s="2340"/>
      <c r="BB31" s="2340"/>
      <c r="BC31" s="2340"/>
      <c r="BD31" s="2341"/>
      <c r="BE31" s="1100"/>
      <c r="BF31" s="1105"/>
      <c r="BG31" s="2326"/>
      <c r="BH31" s="2345" t="s">
        <v>997</v>
      </c>
      <c r="BI31" s="2346"/>
      <c r="BJ31" s="2346"/>
      <c r="BK31" s="2346"/>
      <c r="BL31" s="2339"/>
      <c r="BM31" s="2340"/>
      <c r="BN31" s="2340"/>
      <c r="BO31" s="2340"/>
      <c r="BP31" s="2340"/>
      <c r="BQ31" s="2341"/>
      <c r="BR31" s="971"/>
      <c r="CC31" s="971"/>
      <c r="CD31" s="971"/>
    </row>
    <row r="32" spans="2:82" s="1099" customFormat="1" ht="31.9" customHeight="1">
      <c r="B32" s="1098"/>
      <c r="R32" s="1098"/>
      <c r="S32" s="1102"/>
      <c r="T32" s="1111" t="s">
        <v>998</v>
      </c>
      <c r="U32" s="1108"/>
      <c r="V32" s="2337" t="s">
        <v>967</v>
      </c>
      <c r="W32" s="2338"/>
      <c r="X32" s="2338"/>
      <c r="Y32" s="2217"/>
      <c r="Z32" s="2218"/>
      <c r="AA32" s="2218"/>
      <c r="AB32" s="2218"/>
      <c r="AC32" s="2218"/>
      <c r="AD32" s="2219"/>
      <c r="AE32" s="1100"/>
      <c r="AF32" s="1100"/>
      <c r="AG32" s="1111" t="s">
        <v>998</v>
      </c>
      <c r="AH32" s="1108"/>
      <c r="AI32" s="2337" t="s">
        <v>967</v>
      </c>
      <c r="AJ32" s="2338"/>
      <c r="AK32" s="2338"/>
      <c r="AL32" s="2217"/>
      <c r="AM32" s="2218"/>
      <c r="AN32" s="2218"/>
      <c r="AO32" s="2218"/>
      <c r="AP32" s="2218"/>
      <c r="AQ32" s="2219"/>
      <c r="AR32" s="1100"/>
      <c r="AS32" s="1105"/>
      <c r="AT32" s="1111" t="s">
        <v>998</v>
      </c>
      <c r="AU32" s="1108"/>
      <c r="AV32" s="2337" t="s">
        <v>967</v>
      </c>
      <c r="AW32" s="2338"/>
      <c r="AX32" s="2338"/>
      <c r="AY32" s="2217"/>
      <c r="AZ32" s="2218"/>
      <c r="BA32" s="2218"/>
      <c r="BB32" s="2218"/>
      <c r="BC32" s="2218"/>
      <c r="BD32" s="2219"/>
      <c r="BE32" s="1100"/>
      <c r="BF32" s="1105"/>
      <c r="BG32" s="1111" t="s">
        <v>998</v>
      </c>
      <c r="BH32" s="1108"/>
      <c r="BI32" s="2337" t="s">
        <v>967</v>
      </c>
      <c r="BJ32" s="2338"/>
      <c r="BK32" s="2338"/>
      <c r="BL32" s="2217"/>
      <c r="BM32" s="2218"/>
      <c r="BN32" s="2218"/>
      <c r="BO32" s="2218"/>
      <c r="BP32" s="2218"/>
      <c r="BQ32" s="2219"/>
      <c r="BR32" s="971"/>
      <c r="CC32" s="971"/>
      <c r="CD32" s="971"/>
    </row>
    <row r="33" spans="2:82" s="1099" customFormat="1" ht="16.149999999999999" customHeight="1">
      <c r="B33" s="1098"/>
      <c r="S33" s="1102"/>
      <c r="T33" s="2293" t="s">
        <v>917</v>
      </c>
      <c r="U33" s="2294"/>
      <c r="V33" s="2291"/>
      <c r="W33" s="2292"/>
      <c r="X33" s="2292"/>
      <c r="Y33" s="2292"/>
      <c r="Z33" s="1112" t="s">
        <v>922</v>
      </c>
      <c r="AA33" s="2220"/>
      <c r="AB33" s="2221"/>
      <c r="AC33" s="2221"/>
      <c r="AD33" s="2222"/>
      <c r="AE33" s="1100"/>
      <c r="AF33" s="1100"/>
      <c r="AG33" s="2293" t="s">
        <v>917</v>
      </c>
      <c r="AH33" s="2294"/>
      <c r="AI33" s="2291"/>
      <c r="AJ33" s="2292"/>
      <c r="AK33" s="2292"/>
      <c r="AL33" s="2292"/>
      <c r="AM33" s="1112" t="s">
        <v>922</v>
      </c>
      <c r="AN33" s="2220"/>
      <c r="AO33" s="2221"/>
      <c r="AP33" s="2221"/>
      <c r="AQ33" s="2222"/>
      <c r="AR33" s="1100"/>
      <c r="AS33" s="1105"/>
      <c r="AT33" s="2293" t="s">
        <v>917</v>
      </c>
      <c r="AU33" s="2294"/>
      <c r="AV33" s="2291"/>
      <c r="AW33" s="2292"/>
      <c r="AX33" s="2292"/>
      <c r="AY33" s="2292"/>
      <c r="AZ33" s="1112" t="s">
        <v>922</v>
      </c>
      <c r="BA33" s="2220"/>
      <c r="BB33" s="2221"/>
      <c r="BC33" s="2221"/>
      <c r="BD33" s="2222"/>
      <c r="BE33" s="1100"/>
      <c r="BF33" s="1105"/>
      <c r="BG33" s="2293" t="s">
        <v>917</v>
      </c>
      <c r="BH33" s="2294"/>
      <c r="BI33" s="2291"/>
      <c r="BJ33" s="2292"/>
      <c r="BK33" s="2292"/>
      <c r="BL33" s="2292"/>
      <c r="BM33" s="1112" t="s">
        <v>922</v>
      </c>
      <c r="BN33" s="2220"/>
      <c r="BO33" s="2221"/>
      <c r="BP33" s="2221"/>
      <c r="BQ33" s="2222"/>
      <c r="BR33" s="971"/>
      <c r="CC33" s="971"/>
      <c r="CD33" s="971"/>
    </row>
    <row r="34" spans="2:82" s="1099" customFormat="1" ht="16.149999999999999" customHeight="1">
      <c r="B34" s="1098"/>
      <c r="C34" s="1098"/>
      <c r="D34" s="1098"/>
      <c r="E34" s="1098"/>
      <c r="F34" s="1098"/>
      <c r="G34" s="1098"/>
      <c r="H34" s="1098"/>
      <c r="I34" s="1098"/>
      <c r="J34" s="1098"/>
      <c r="K34" s="1098"/>
      <c r="L34" s="1098"/>
      <c r="M34" s="1098"/>
      <c r="N34" s="1098"/>
      <c r="O34" s="1098"/>
      <c r="P34" s="1098"/>
      <c r="Q34" s="1098"/>
      <c r="R34" s="1098"/>
      <c r="S34" s="1102"/>
      <c r="T34" s="1098"/>
      <c r="U34" s="1098"/>
      <c r="V34" s="1098"/>
      <c r="W34" s="1098"/>
      <c r="X34" s="1098"/>
      <c r="Y34" s="1098"/>
      <c r="Z34" s="1098"/>
      <c r="AA34" s="1098"/>
      <c r="AB34" s="1098"/>
      <c r="AC34" s="1098"/>
      <c r="AD34" s="1098"/>
      <c r="AE34" s="1100"/>
      <c r="AF34" s="1100"/>
      <c r="AG34" s="1098"/>
      <c r="AH34" s="1098"/>
      <c r="AI34" s="1098"/>
      <c r="AJ34" s="1098"/>
      <c r="AK34" s="1098"/>
      <c r="AL34" s="1100"/>
      <c r="AM34" s="1114"/>
      <c r="AN34" s="1098"/>
      <c r="AO34" s="1098"/>
      <c r="AP34" s="1098"/>
      <c r="AQ34" s="1098"/>
      <c r="AR34" s="1098"/>
      <c r="AS34" s="1100"/>
      <c r="AT34" s="1114"/>
      <c r="AU34" s="1098"/>
      <c r="AV34" s="1098"/>
      <c r="AW34" s="1098"/>
      <c r="AX34" s="1098"/>
      <c r="AY34" s="1098"/>
      <c r="BR34" s="971"/>
      <c r="CC34" s="971"/>
      <c r="CD34" s="971"/>
    </row>
    <row r="35" spans="2:82" s="1099" customFormat="1" ht="16.149999999999999" customHeight="1">
      <c r="B35" s="1098"/>
      <c r="C35" s="1098"/>
      <c r="D35" s="1098"/>
      <c r="E35" s="1098"/>
      <c r="F35" s="1098"/>
      <c r="G35" s="1098"/>
      <c r="H35" s="1098"/>
      <c r="I35" s="1098"/>
      <c r="J35" s="1098"/>
      <c r="K35" s="1098"/>
      <c r="L35" s="1098"/>
      <c r="M35" s="1098"/>
      <c r="N35" s="1098"/>
      <c r="O35" s="1098"/>
      <c r="P35" s="1098"/>
      <c r="Q35" s="1098"/>
      <c r="R35" s="1098"/>
      <c r="S35" s="1102"/>
      <c r="T35" s="1098"/>
      <c r="U35" s="1098"/>
      <c r="V35" s="1098"/>
      <c r="W35" s="1098"/>
      <c r="X35" s="1098"/>
      <c r="Y35" s="2492" t="s">
        <v>2163</v>
      </c>
      <c r="Z35" s="2493"/>
      <c r="AA35" s="1100"/>
      <c r="AB35" s="1100"/>
      <c r="AC35" s="1100"/>
      <c r="AD35" s="1100"/>
      <c r="AE35" s="1100"/>
      <c r="AF35" s="1100"/>
      <c r="AG35" s="1100"/>
      <c r="AH35" s="1100"/>
      <c r="AI35" s="1100"/>
      <c r="AJ35" s="1100"/>
      <c r="AK35" s="1100"/>
      <c r="AL35" s="2492"/>
      <c r="AM35" s="2493"/>
      <c r="AN35" s="1098"/>
      <c r="AO35" s="1098"/>
      <c r="AP35" s="1098"/>
      <c r="AQ35" s="1098"/>
      <c r="AR35" s="1098"/>
      <c r="AS35" s="1098"/>
      <c r="AT35" s="1098"/>
      <c r="AU35" s="1098"/>
      <c r="AV35" s="1098"/>
      <c r="AW35" s="1098"/>
      <c r="AY35" s="2492"/>
      <c r="AZ35" s="2493"/>
      <c r="BL35" s="2492"/>
      <c r="BM35" s="2493"/>
      <c r="BR35" s="971"/>
      <c r="CC35" s="971"/>
      <c r="CD35" s="971"/>
    </row>
    <row r="36" spans="2:82" s="1099" customFormat="1" ht="16.149999999999999" customHeight="1">
      <c r="B36" s="1098"/>
      <c r="C36" s="1098"/>
      <c r="D36" s="1098"/>
      <c r="E36" s="1098"/>
      <c r="F36" s="1098"/>
      <c r="G36" s="1098"/>
      <c r="H36" s="1098"/>
      <c r="I36" s="1098"/>
      <c r="J36" s="1098"/>
      <c r="K36" s="1098"/>
      <c r="L36" s="1098"/>
      <c r="M36" s="1098"/>
      <c r="N36" s="1098"/>
      <c r="O36" s="1098"/>
      <c r="P36" s="1098"/>
      <c r="Q36" s="1098"/>
      <c r="R36" s="1098"/>
      <c r="S36" s="1102"/>
      <c r="T36" s="2324"/>
      <c r="U36" s="2327" t="s">
        <v>988</v>
      </c>
      <c r="V36" s="2328"/>
      <c r="W36" s="2328"/>
      <c r="X36" s="2328"/>
      <c r="Y36" s="2329"/>
      <c r="Z36" s="2330"/>
      <c r="AA36" s="2330"/>
      <c r="AB36" s="2330"/>
      <c r="AC36" s="2330"/>
      <c r="AD36" s="2331"/>
      <c r="AE36" s="1100"/>
      <c r="AF36" s="1098"/>
      <c r="AG36" s="2324"/>
      <c r="AH36" s="2327" t="s">
        <v>988</v>
      </c>
      <c r="AI36" s="2328"/>
      <c r="AJ36" s="2328"/>
      <c r="AK36" s="2328"/>
      <c r="AL36" s="2329"/>
      <c r="AM36" s="2330"/>
      <c r="AN36" s="2330"/>
      <c r="AO36" s="2330"/>
      <c r="AP36" s="2330"/>
      <c r="AQ36" s="2331"/>
      <c r="AR36" s="1100"/>
      <c r="AS36" s="1098"/>
      <c r="AT36" s="2324"/>
      <c r="AU36" s="2327" t="s">
        <v>988</v>
      </c>
      <c r="AV36" s="2328"/>
      <c r="AW36" s="2328"/>
      <c r="AX36" s="2328"/>
      <c r="AY36" s="2329"/>
      <c r="AZ36" s="2330"/>
      <c r="BA36" s="2330"/>
      <c r="BB36" s="2330"/>
      <c r="BC36" s="2330"/>
      <c r="BD36" s="2331"/>
      <c r="BE36" s="1100"/>
      <c r="BF36" s="1098"/>
      <c r="BG36" s="2324"/>
      <c r="BH36" s="2327" t="s">
        <v>988</v>
      </c>
      <c r="BI36" s="2328"/>
      <c r="BJ36" s="2328"/>
      <c r="BK36" s="2328"/>
      <c r="BL36" s="2329"/>
      <c r="BM36" s="2330"/>
      <c r="BN36" s="2330"/>
      <c r="BO36" s="2330"/>
      <c r="BP36" s="2330"/>
      <c r="BQ36" s="2331"/>
      <c r="BR36" s="971"/>
      <c r="CC36" s="971"/>
      <c r="CD36" s="971"/>
    </row>
    <row r="37" spans="2:82" s="1099" customFormat="1" ht="16.149999999999999" customHeight="1">
      <c r="B37" s="1098"/>
      <c r="C37" s="1098"/>
      <c r="D37" s="1098"/>
      <c r="E37" s="1098"/>
      <c r="F37" s="1098"/>
      <c r="G37" s="1098"/>
      <c r="H37" s="1098"/>
      <c r="I37" s="1098"/>
      <c r="J37" s="1098"/>
      <c r="K37" s="1098"/>
      <c r="L37" s="1098"/>
      <c r="M37" s="1098"/>
      <c r="N37" s="1098"/>
      <c r="O37" s="1098"/>
      <c r="P37" s="1098"/>
      <c r="Q37" s="1098"/>
      <c r="R37" s="1098"/>
      <c r="S37" s="1102"/>
      <c r="T37" s="2325"/>
      <c r="U37" s="2342" t="s">
        <v>990</v>
      </c>
      <c r="V37" s="2343"/>
      <c r="W37" s="2343"/>
      <c r="X37" s="2343"/>
      <c r="Y37" s="2334"/>
      <c r="Z37" s="2335"/>
      <c r="AA37" s="2335"/>
      <c r="AB37" s="2335"/>
      <c r="AC37" s="2335"/>
      <c r="AD37" s="2336"/>
      <c r="AE37" s="1100"/>
      <c r="AF37" s="1098"/>
      <c r="AG37" s="2325"/>
      <c r="AH37" s="2342" t="s">
        <v>990</v>
      </c>
      <c r="AI37" s="2343"/>
      <c r="AJ37" s="2343"/>
      <c r="AK37" s="2343"/>
      <c r="AL37" s="2334"/>
      <c r="AM37" s="2335"/>
      <c r="AN37" s="2335"/>
      <c r="AO37" s="2335"/>
      <c r="AP37" s="2335"/>
      <c r="AQ37" s="2336"/>
      <c r="AR37" s="1100"/>
      <c r="AS37" s="1098"/>
      <c r="AT37" s="2325"/>
      <c r="AU37" s="2342" t="s">
        <v>990</v>
      </c>
      <c r="AV37" s="2343"/>
      <c r="AW37" s="2343"/>
      <c r="AX37" s="2343"/>
      <c r="AY37" s="2334"/>
      <c r="AZ37" s="2335"/>
      <c r="BA37" s="2335"/>
      <c r="BB37" s="2335"/>
      <c r="BC37" s="2335"/>
      <c r="BD37" s="2336"/>
      <c r="BE37" s="1100"/>
      <c r="BF37" s="1098"/>
      <c r="BG37" s="2325"/>
      <c r="BH37" s="2342" t="s">
        <v>990</v>
      </c>
      <c r="BI37" s="2343"/>
      <c r="BJ37" s="2343"/>
      <c r="BK37" s="2343"/>
      <c r="BL37" s="2334"/>
      <c r="BM37" s="2335"/>
      <c r="BN37" s="2335"/>
      <c r="BO37" s="2335"/>
      <c r="BP37" s="2335"/>
      <c r="BQ37" s="2336"/>
      <c r="BR37" s="971"/>
      <c r="CC37" s="971"/>
      <c r="CD37" s="971"/>
    </row>
    <row r="38" spans="2:82" s="1099" customFormat="1" ht="16.149999999999999" customHeight="1">
      <c r="B38" s="1098"/>
      <c r="C38" s="1098"/>
      <c r="D38" s="1098"/>
      <c r="E38" s="1098"/>
      <c r="F38" s="1098"/>
      <c r="G38" s="1098"/>
      <c r="H38" s="1098"/>
      <c r="I38" s="1098"/>
      <c r="J38" s="1098"/>
      <c r="K38" s="1098"/>
      <c r="L38" s="1098"/>
      <c r="M38" s="1098"/>
      <c r="N38" s="1098"/>
      <c r="O38" s="1098"/>
      <c r="P38" s="1098"/>
      <c r="Q38" s="1098"/>
      <c r="R38" s="1098"/>
      <c r="S38" s="1119"/>
      <c r="T38" s="2325"/>
      <c r="U38" s="2342" t="s">
        <v>991</v>
      </c>
      <c r="V38" s="2343"/>
      <c r="W38" s="2343"/>
      <c r="X38" s="2343"/>
      <c r="Y38" s="2344"/>
      <c r="Z38" s="2340"/>
      <c r="AA38" s="2340"/>
      <c r="AB38" s="2340"/>
      <c r="AC38" s="2340"/>
      <c r="AD38" s="2341"/>
      <c r="AE38" s="1100"/>
      <c r="AF38" s="1098"/>
      <c r="AG38" s="2325"/>
      <c r="AH38" s="2342" t="s">
        <v>991</v>
      </c>
      <c r="AI38" s="2343"/>
      <c r="AJ38" s="2343"/>
      <c r="AK38" s="2343"/>
      <c r="AL38" s="2344"/>
      <c r="AM38" s="2340"/>
      <c r="AN38" s="2340"/>
      <c r="AO38" s="2340"/>
      <c r="AP38" s="2340"/>
      <c r="AQ38" s="2341"/>
      <c r="AR38" s="1100"/>
      <c r="AS38" s="1098"/>
      <c r="AT38" s="2325"/>
      <c r="AU38" s="2342" t="s">
        <v>991</v>
      </c>
      <c r="AV38" s="2343"/>
      <c r="AW38" s="2343"/>
      <c r="AX38" s="2343"/>
      <c r="AY38" s="2344"/>
      <c r="AZ38" s="2340"/>
      <c r="BA38" s="2340"/>
      <c r="BB38" s="2340"/>
      <c r="BC38" s="2340"/>
      <c r="BD38" s="2341"/>
      <c r="BE38" s="1100"/>
      <c r="BF38" s="1098"/>
      <c r="BG38" s="2325"/>
      <c r="BH38" s="2342" t="s">
        <v>991</v>
      </c>
      <c r="BI38" s="2343"/>
      <c r="BJ38" s="2343"/>
      <c r="BK38" s="2343"/>
      <c r="BL38" s="2344"/>
      <c r="BM38" s="2340"/>
      <c r="BN38" s="2340"/>
      <c r="BO38" s="2340"/>
      <c r="BP38" s="2340"/>
      <c r="BQ38" s="2341"/>
      <c r="BR38" s="971"/>
      <c r="CC38" s="971"/>
      <c r="CD38" s="971"/>
    </row>
    <row r="39" spans="2:82" s="1099" customFormat="1" ht="16.149999999999999" customHeight="1">
      <c r="B39" s="1098"/>
      <c r="C39" s="1098"/>
      <c r="D39" s="1098"/>
      <c r="E39" s="1098"/>
      <c r="F39" s="1098"/>
      <c r="G39" s="1098"/>
      <c r="H39" s="1098"/>
      <c r="I39" s="1098"/>
      <c r="J39" s="1098"/>
      <c r="K39" s="1098"/>
      <c r="L39" s="1098"/>
      <c r="M39" s="1098"/>
      <c r="N39" s="1098"/>
      <c r="O39" s="1098"/>
      <c r="P39" s="1098"/>
      <c r="Q39" s="1098"/>
      <c r="R39" s="1098"/>
      <c r="S39" s="1102"/>
      <c r="T39" s="2325"/>
      <c r="U39" s="2343"/>
      <c r="V39" s="2343"/>
      <c r="W39" s="2343"/>
      <c r="X39" s="2343"/>
      <c r="Y39" s="2334"/>
      <c r="Z39" s="2335"/>
      <c r="AA39" s="2335"/>
      <c r="AB39" s="2335"/>
      <c r="AC39" s="2335"/>
      <c r="AD39" s="2336"/>
      <c r="AE39" s="1103"/>
      <c r="AF39" s="1103"/>
      <c r="AG39" s="2325"/>
      <c r="AH39" s="2343"/>
      <c r="AI39" s="2343"/>
      <c r="AJ39" s="2343"/>
      <c r="AK39" s="2343"/>
      <c r="AL39" s="2334"/>
      <c r="AM39" s="2335"/>
      <c r="AN39" s="2335"/>
      <c r="AO39" s="2335"/>
      <c r="AP39" s="2335"/>
      <c r="AQ39" s="2336"/>
      <c r="AR39" s="1103"/>
      <c r="AS39" s="1104"/>
      <c r="AT39" s="2325"/>
      <c r="AU39" s="2343"/>
      <c r="AV39" s="2343"/>
      <c r="AW39" s="2343"/>
      <c r="AX39" s="2343"/>
      <c r="AY39" s="2334"/>
      <c r="AZ39" s="2335"/>
      <c r="BA39" s="2335"/>
      <c r="BB39" s="2335"/>
      <c r="BC39" s="2335"/>
      <c r="BD39" s="2336"/>
      <c r="BE39" s="1103"/>
      <c r="BF39" s="1104"/>
      <c r="BG39" s="2325"/>
      <c r="BH39" s="2343"/>
      <c r="BI39" s="2343"/>
      <c r="BJ39" s="2343"/>
      <c r="BK39" s="2343"/>
      <c r="BL39" s="2334"/>
      <c r="BM39" s="2335"/>
      <c r="BN39" s="2335"/>
      <c r="BO39" s="2335"/>
      <c r="BP39" s="2335"/>
      <c r="BQ39" s="2336"/>
      <c r="BR39" s="971"/>
      <c r="CC39" s="971"/>
      <c r="CD39" s="971"/>
    </row>
    <row r="40" spans="2:82" s="1099" customFormat="1" ht="16.149999999999999" customHeight="1">
      <c r="B40" s="1098"/>
      <c r="C40" s="1098"/>
      <c r="D40" s="1098"/>
      <c r="E40" s="1098"/>
      <c r="F40" s="1098"/>
      <c r="G40" s="1098"/>
      <c r="H40" s="1098"/>
      <c r="I40" s="1098"/>
      <c r="J40" s="1098"/>
      <c r="K40" s="1098"/>
      <c r="L40" s="1098"/>
      <c r="M40" s="1098"/>
      <c r="N40" s="1098"/>
      <c r="O40" s="1098"/>
      <c r="P40" s="1098"/>
      <c r="Q40" s="1098"/>
      <c r="R40" s="1098"/>
      <c r="S40" s="1102"/>
      <c r="T40" s="2325"/>
      <c r="U40" s="2342" t="s">
        <v>994</v>
      </c>
      <c r="V40" s="2343"/>
      <c r="W40" s="2343"/>
      <c r="X40" s="2343"/>
      <c r="Y40" s="2334"/>
      <c r="Z40" s="2335"/>
      <c r="AA40" s="2335"/>
      <c r="AB40" s="2335"/>
      <c r="AC40" s="2335"/>
      <c r="AD40" s="2336"/>
      <c r="AE40" s="1100"/>
      <c r="AF40" s="1100"/>
      <c r="AG40" s="2325"/>
      <c r="AH40" s="2342" t="s">
        <v>994</v>
      </c>
      <c r="AI40" s="2343"/>
      <c r="AJ40" s="2343"/>
      <c r="AK40" s="2343"/>
      <c r="AL40" s="2334"/>
      <c r="AM40" s="2335"/>
      <c r="AN40" s="2335"/>
      <c r="AO40" s="2335"/>
      <c r="AP40" s="2335"/>
      <c r="AQ40" s="2336"/>
      <c r="AR40" s="1100"/>
      <c r="AS40" s="1105"/>
      <c r="AT40" s="2325"/>
      <c r="AU40" s="2342" t="s">
        <v>994</v>
      </c>
      <c r="AV40" s="2343"/>
      <c r="AW40" s="2343"/>
      <c r="AX40" s="2343"/>
      <c r="AY40" s="2334"/>
      <c r="AZ40" s="2335"/>
      <c r="BA40" s="2335"/>
      <c r="BB40" s="2335"/>
      <c r="BC40" s="2335"/>
      <c r="BD40" s="2336"/>
      <c r="BE40" s="1100"/>
      <c r="BF40" s="1105"/>
      <c r="BG40" s="2325"/>
      <c r="BH40" s="2342" t="s">
        <v>994</v>
      </c>
      <c r="BI40" s="2343"/>
      <c r="BJ40" s="2343"/>
      <c r="BK40" s="2343"/>
      <c r="BL40" s="2334"/>
      <c r="BM40" s="2335"/>
      <c r="BN40" s="2335"/>
      <c r="BO40" s="2335"/>
      <c r="BP40" s="2335"/>
      <c r="BQ40" s="2336"/>
      <c r="BR40" s="971"/>
      <c r="CC40" s="971"/>
      <c r="CD40" s="971"/>
    </row>
    <row r="41" spans="2:82" s="1099" customFormat="1" ht="16.149999999999999" customHeight="1">
      <c r="B41" s="1098"/>
      <c r="C41" s="1098"/>
      <c r="D41" s="1098"/>
      <c r="E41" s="1098"/>
      <c r="F41" s="1098"/>
      <c r="G41" s="1098"/>
      <c r="H41" s="1098"/>
      <c r="I41" s="1098"/>
      <c r="J41" s="1098"/>
      <c r="K41" s="1098"/>
      <c r="L41" s="1098"/>
      <c r="M41" s="1098"/>
      <c r="N41" s="1098"/>
      <c r="O41" s="1098"/>
      <c r="P41" s="1098"/>
      <c r="Q41" s="1098"/>
      <c r="R41" s="1098"/>
      <c r="S41" s="1102"/>
      <c r="T41" s="2325"/>
      <c r="U41" s="2342" t="s">
        <v>995</v>
      </c>
      <c r="V41" s="2343"/>
      <c r="W41" s="2343"/>
      <c r="X41" s="2343"/>
      <c r="Y41" s="2339"/>
      <c r="Z41" s="2340"/>
      <c r="AA41" s="2340"/>
      <c r="AB41" s="2340"/>
      <c r="AC41" s="2340"/>
      <c r="AD41" s="2341"/>
      <c r="AE41" s="1100"/>
      <c r="AF41" s="1100"/>
      <c r="AG41" s="2325"/>
      <c r="AH41" s="2342" t="s">
        <v>995</v>
      </c>
      <c r="AI41" s="2343"/>
      <c r="AJ41" s="2343"/>
      <c r="AK41" s="2343"/>
      <c r="AL41" s="2339"/>
      <c r="AM41" s="2340"/>
      <c r="AN41" s="2340"/>
      <c r="AO41" s="2340"/>
      <c r="AP41" s="2340"/>
      <c r="AQ41" s="2341"/>
      <c r="AR41" s="1100"/>
      <c r="AS41" s="1105"/>
      <c r="AT41" s="2325"/>
      <c r="AU41" s="2342" t="s">
        <v>995</v>
      </c>
      <c r="AV41" s="2343"/>
      <c r="AW41" s="2343"/>
      <c r="AX41" s="2343"/>
      <c r="AY41" s="2339"/>
      <c r="AZ41" s="2340"/>
      <c r="BA41" s="2340"/>
      <c r="BB41" s="2340"/>
      <c r="BC41" s="2340"/>
      <c r="BD41" s="2341"/>
      <c r="BE41" s="1100"/>
      <c r="BF41" s="1105"/>
      <c r="BG41" s="2325"/>
      <c r="BH41" s="2342" t="s">
        <v>995</v>
      </c>
      <c r="BI41" s="2343"/>
      <c r="BJ41" s="2343"/>
      <c r="BK41" s="2343"/>
      <c r="BL41" s="2339"/>
      <c r="BM41" s="2340"/>
      <c r="BN41" s="2340"/>
      <c r="BO41" s="2340"/>
      <c r="BP41" s="2340"/>
      <c r="BQ41" s="2341"/>
      <c r="BR41" s="971"/>
      <c r="CC41" s="971"/>
      <c r="CD41" s="971"/>
    </row>
    <row r="42" spans="2:82" s="1099" customFormat="1" ht="16.149999999999999" customHeight="1">
      <c r="B42" s="1098"/>
      <c r="C42" s="1098"/>
      <c r="D42" s="1098"/>
      <c r="E42" s="1098"/>
      <c r="F42" s="1098"/>
      <c r="G42" s="1098"/>
      <c r="H42" s="1098"/>
      <c r="I42" s="1098"/>
      <c r="J42" s="1098"/>
      <c r="K42" s="1098"/>
      <c r="L42" s="1098"/>
      <c r="M42" s="1098"/>
      <c r="N42" s="1098"/>
      <c r="O42" s="1098"/>
      <c r="P42" s="1098"/>
      <c r="Q42" s="1098"/>
      <c r="R42" s="1098"/>
      <c r="S42" s="1102"/>
      <c r="T42" s="2325"/>
      <c r="U42" s="2418" t="s">
        <v>996</v>
      </c>
      <c r="V42" s="2343"/>
      <c r="W42" s="2343"/>
      <c r="X42" s="2343"/>
      <c r="Y42" s="2339"/>
      <c r="Z42" s="2340"/>
      <c r="AA42" s="2340"/>
      <c r="AB42" s="2340"/>
      <c r="AC42" s="2340"/>
      <c r="AD42" s="2341"/>
      <c r="AE42" s="1100"/>
      <c r="AF42" s="1100"/>
      <c r="AG42" s="2325"/>
      <c r="AH42" s="2418" t="s">
        <v>996</v>
      </c>
      <c r="AI42" s="2343"/>
      <c r="AJ42" s="2343"/>
      <c r="AK42" s="2343"/>
      <c r="AL42" s="2339"/>
      <c r="AM42" s="2340"/>
      <c r="AN42" s="2340"/>
      <c r="AO42" s="2340"/>
      <c r="AP42" s="2340"/>
      <c r="AQ42" s="2341"/>
      <c r="AR42" s="1100"/>
      <c r="AS42" s="1105"/>
      <c r="AT42" s="2325"/>
      <c r="AU42" s="2418" t="s">
        <v>996</v>
      </c>
      <c r="AV42" s="2343"/>
      <c r="AW42" s="2343"/>
      <c r="AX42" s="2343"/>
      <c r="AY42" s="2339"/>
      <c r="AZ42" s="2340"/>
      <c r="BA42" s="2340"/>
      <c r="BB42" s="2340"/>
      <c r="BC42" s="2340"/>
      <c r="BD42" s="2341"/>
      <c r="BE42" s="1100"/>
      <c r="BF42" s="1105"/>
      <c r="BG42" s="2325"/>
      <c r="BH42" s="2418" t="s">
        <v>996</v>
      </c>
      <c r="BI42" s="2343"/>
      <c r="BJ42" s="2343"/>
      <c r="BK42" s="2343"/>
      <c r="BL42" s="2339"/>
      <c r="BM42" s="2340"/>
      <c r="BN42" s="2340"/>
      <c r="BO42" s="2340"/>
      <c r="BP42" s="2340"/>
      <c r="BQ42" s="2341"/>
      <c r="BR42" s="971"/>
      <c r="CC42" s="971"/>
      <c r="CD42" s="971"/>
    </row>
    <row r="43" spans="2:82" s="1099" customFormat="1" ht="16.149999999999999" customHeight="1">
      <c r="B43" s="1098"/>
      <c r="C43" s="1098"/>
      <c r="D43" s="1098"/>
      <c r="E43" s="1098"/>
      <c r="F43" s="1098"/>
      <c r="G43" s="1098"/>
      <c r="H43" s="1098"/>
      <c r="I43" s="1098"/>
      <c r="J43" s="1098"/>
      <c r="K43" s="1098"/>
      <c r="L43" s="1098"/>
      <c r="M43" s="1098"/>
      <c r="N43" s="1098"/>
      <c r="O43" s="1098"/>
      <c r="P43" s="1098"/>
      <c r="Q43" s="1098"/>
      <c r="R43" s="1098"/>
      <c r="S43" s="1102"/>
      <c r="T43" s="2325"/>
      <c r="U43" s="1108"/>
      <c r="V43" s="2332" t="s">
        <v>1003</v>
      </c>
      <c r="W43" s="2333"/>
      <c r="X43" s="2333"/>
      <c r="Y43" s="2339"/>
      <c r="Z43" s="2340"/>
      <c r="AA43" s="2340"/>
      <c r="AB43" s="2340"/>
      <c r="AC43" s="2340"/>
      <c r="AD43" s="2341"/>
      <c r="AE43" s="1100"/>
      <c r="AF43" s="1100"/>
      <c r="AG43" s="2325"/>
      <c r="AH43" s="1108"/>
      <c r="AI43" s="2332" t="s">
        <v>1003</v>
      </c>
      <c r="AJ43" s="2333"/>
      <c r="AK43" s="2333"/>
      <c r="AL43" s="2339"/>
      <c r="AM43" s="2340"/>
      <c r="AN43" s="2340"/>
      <c r="AO43" s="2340"/>
      <c r="AP43" s="2340"/>
      <c r="AQ43" s="2341"/>
      <c r="AR43" s="1100"/>
      <c r="AS43" s="1105"/>
      <c r="AT43" s="2325"/>
      <c r="AU43" s="1108"/>
      <c r="AV43" s="2332" t="s">
        <v>1003</v>
      </c>
      <c r="AW43" s="2333"/>
      <c r="AX43" s="2333"/>
      <c r="AY43" s="2339"/>
      <c r="AZ43" s="2340"/>
      <c r="BA43" s="2340"/>
      <c r="BB43" s="2340"/>
      <c r="BC43" s="2340"/>
      <c r="BD43" s="2341"/>
      <c r="BE43" s="1100"/>
      <c r="BF43" s="1105"/>
      <c r="BG43" s="2325"/>
      <c r="BH43" s="1108"/>
      <c r="BI43" s="2332" t="s">
        <v>1003</v>
      </c>
      <c r="BJ43" s="2333"/>
      <c r="BK43" s="2333"/>
      <c r="BL43" s="2339"/>
      <c r="BM43" s="2340"/>
      <c r="BN43" s="2340"/>
      <c r="BO43" s="2340"/>
      <c r="BP43" s="2340"/>
      <c r="BQ43" s="2341"/>
      <c r="BR43" s="971"/>
      <c r="CC43" s="971"/>
      <c r="CD43" s="971"/>
    </row>
    <row r="44" spans="2:82" s="1099" customFormat="1" ht="16.149999999999999" customHeight="1">
      <c r="B44" s="1098"/>
      <c r="C44" s="1098"/>
      <c r="D44" s="1098"/>
      <c r="E44" s="1098"/>
      <c r="F44" s="1098"/>
      <c r="G44" s="1098"/>
      <c r="H44" s="1098"/>
      <c r="I44" s="1098"/>
      <c r="J44" s="1098"/>
      <c r="K44" s="1098"/>
      <c r="L44" s="1098"/>
      <c r="M44" s="1098"/>
      <c r="N44" s="1098"/>
      <c r="O44" s="1098"/>
      <c r="P44" s="1098"/>
      <c r="Q44" s="1098"/>
      <c r="R44" s="1098"/>
      <c r="S44" s="1102"/>
      <c r="T44" s="2325"/>
      <c r="U44" s="1109"/>
      <c r="V44" s="2333"/>
      <c r="W44" s="2333"/>
      <c r="X44" s="2333"/>
      <c r="Y44" s="2340"/>
      <c r="Z44" s="2340"/>
      <c r="AA44" s="2340"/>
      <c r="AB44" s="2340"/>
      <c r="AC44" s="2340"/>
      <c r="AD44" s="2341"/>
      <c r="AE44" s="1100"/>
      <c r="AF44" s="1100"/>
      <c r="AG44" s="2325"/>
      <c r="AH44" s="1109"/>
      <c r="AI44" s="2333"/>
      <c r="AJ44" s="2333"/>
      <c r="AK44" s="2333"/>
      <c r="AL44" s="2340"/>
      <c r="AM44" s="2340"/>
      <c r="AN44" s="2340"/>
      <c r="AO44" s="2340"/>
      <c r="AP44" s="2340"/>
      <c r="AQ44" s="2341"/>
      <c r="AR44" s="1100"/>
      <c r="AS44" s="1105"/>
      <c r="AT44" s="2325"/>
      <c r="AU44" s="1109"/>
      <c r="AV44" s="2333"/>
      <c r="AW44" s="2333"/>
      <c r="AX44" s="2333"/>
      <c r="AY44" s="2340"/>
      <c r="AZ44" s="2340"/>
      <c r="BA44" s="2340"/>
      <c r="BB44" s="2340"/>
      <c r="BC44" s="2340"/>
      <c r="BD44" s="2341"/>
      <c r="BE44" s="1100"/>
      <c r="BF44" s="1105"/>
      <c r="BG44" s="2325"/>
      <c r="BH44" s="1109"/>
      <c r="BI44" s="2333"/>
      <c r="BJ44" s="2333"/>
      <c r="BK44" s="2333"/>
      <c r="BL44" s="2340"/>
      <c r="BM44" s="2340"/>
      <c r="BN44" s="2340"/>
      <c r="BO44" s="2340"/>
      <c r="BP44" s="2340"/>
      <c r="BQ44" s="2341"/>
      <c r="BR44" s="971"/>
      <c r="CC44" s="971"/>
      <c r="CD44" s="971"/>
    </row>
    <row r="45" spans="2:82" s="1099" customFormat="1" ht="16.149999999999999" customHeight="1">
      <c r="B45" s="1098"/>
      <c r="C45" s="1098"/>
      <c r="D45" s="1098"/>
      <c r="E45" s="1098"/>
      <c r="F45" s="1098"/>
      <c r="G45" s="1098"/>
      <c r="H45" s="1098"/>
      <c r="I45" s="1098"/>
      <c r="J45" s="1098"/>
      <c r="K45" s="1098"/>
      <c r="L45" s="1098"/>
      <c r="M45" s="1098"/>
      <c r="N45" s="1098"/>
      <c r="O45" s="1098"/>
      <c r="P45" s="1098"/>
      <c r="Q45" s="1098"/>
      <c r="R45" s="1098"/>
      <c r="S45" s="1102"/>
      <c r="T45" s="2326"/>
      <c r="U45" s="2345" t="s">
        <v>997</v>
      </c>
      <c r="V45" s="2346"/>
      <c r="W45" s="2346"/>
      <c r="X45" s="2346"/>
      <c r="Y45" s="2339"/>
      <c r="Z45" s="2340"/>
      <c r="AA45" s="2340"/>
      <c r="AB45" s="2340"/>
      <c r="AC45" s="2340"/>
      <c r="AD45" s="2341"/>
      <c r="AE45" s="1100"/>
      <c r="AF45" s="1100"/>
      <c r="AG45" s="2326"/>
      <c r="AH45" s="2345" t="s">
        <v>997</v>
      </c>
      <c r="AI45" s="2346"/>
      <c r="AJ45" s="2346"/>
      <c r="AK45" s="2346"/>
      <c r="AL45" s="2339"/>
      <c r="AM45" s="2340"/>
      <c r="AN45" s="2340"/>
      <c r="AO45" s="2340"/>
      <c r="AP45" s="2340"/>
      <c r="AQ45" s="2341"/>
      <c r="AR45" s="1100"/>
      <c r="AS45" s="1105"/>
      <c r="AT45" s="2326"/>
      <c r="AU45" s="2345" t="s">
        <v>997</v>
      </c>
      <c r="AV45" s="2346"/>
      <c r="AW45" s="2346"/>
      <c r="AX45" s="2346"/>
      <c r="AY45" s="2339"/>
      <c r="AZ45" s="2340"/>
      <c r="BA45" s="2340"/>
      <c r="BB45" s="2340"/>
      <c r="BC45" s="2340"/>
      <c r="BD45" s="2341"/>
      <c r="BE45" s="1100"/>
      <c r="BF45" s="1105"/>
      <c r="BG45" s="2326"/>
      <c r="BH45" s="2345" t="s">
        <v>997</v>
      </c>
      <c r="BI45" s="2346"/>
      <c r="BJ45" s="2346"/>
      <c r="BK45" s="2346"/>
      <c r="BL45" s="2339"/>
      <c r="BM45" s="2340"/>
      <c r="BN45" s="2340"/>
      <c r="BO45" s="2340"/>
      <c r="BP45" s="2340"/>
      <c r="BQ45" s="2341"/>
      <c r="BR45" s="971"/>
      <c r="CC45" s="971"/>
      <c r="CD45" s="971"/>
    </row>
    <row r="46" spans="2:82" s="1099" customFormat="1" ht="31.9" customHeight="1">
      <c r="B46" s="1098"/>
      <c r="C46" s="1098"/>
      <c r="D46" s="1098"/>
      <c r="E46" s="1098"/>
      <c r="F46" s="1098"/>
      <c r="G46" s="1098"/>
      <c r="H46" s="1098"/>
      <c r="I46" s="1098"/>
      <c r="J46" s="1098"/>
      <c r="K46" s="1098"/>
      <c r="L46" s="1098"/>
      <c r="M46" s="1098"/>
      <c r="N46" s="1098"/>
      <c r="O46" s="1098"/>
      <c r="P46" s="1098"/>
      <c r="Q46" s="1098"/>
      <c r="R46" s="1098"/>
      <c r="S46" s="1102"/>
      <c r="T46" s="1111" t="s">
        <v>998</v>
      </c>
      <c r="U46" s="1108"/>
      <c r="V46" s="2337" t="s">
        <v>967</v>
      </c>
      <c r="W46" s="2338"/>
      <c r="X46" s="2338"/>
      <c r="Y46" s="2217"/>
      <c r="Z46" s="2218"/>
      <c r="AA46" s="2218"/>
      <c r="AB46" s="2218"/>
      <c r="AC46" s="2218"/>
      <c r="AD46" s="2219"/>
      <c r="AE46" s="1100"/>
      <c r="AF46" s="1100"/>
      <c r="AG46" s="1111" t="s">
        <v>998</v>
      </c>
      <c r="AH46" s="1108"/>
      <c r="AI46" s="2337" t="s">
        <v>967</v>
      </c>
      <c r="AJ46" s="2338"/>
      <c r="AK46" s="2338"/>
      <c r="AL46" s="2217"/>
      <c r="AM46" s="2218"/>
      <c r="AN46" s="2218"/>
      <c r="AO46" s="2218"/>
      <c r="AP46" s="2218"/>
      <c r="AQ46" s="2219"/>
      <c r="AR46" s="1100"/>
      <c r="AS46" s="1105"/>
      <c r="AT46" s="1111" t="s">
        <v>998</v>
      </c>
      <c r="AU46" s="1108"/>
      <c r="AV46" s="2337" t="s">
        <v>967</v>
      </c>
      <c r="AW46" s="2338"/>
      <c r="AX46" s="2338"/>
      <c r="AY46" s="2217"/>
      <c r="AZ46" s="2218"/>
      <c r="BA46" s="2218"/>
      <c r="BB46" s="2218"/>
      <c r="BC46" s="2218"/>
      <c r="BD46" s="2219"/>
      <c r="BE46" s="1100"/>
      <c r="BF46" s="1105"/>
      <c r="BG46" s="1111" t="s">
        <v>998</v>
      </c>
      <c r="BH46" s="1108"/>
      <c r="BI46" s="2337" t="s">
        <v>967</v>
      </c>
      <c r="BJ46" s="2338"/>
      <c r="BK46" s="2338"/>
      <c r="BL46" s="2217"/>
      <c r="BM46" s="2218"/>
      <c r="BN46" s="2218"/>
      <c r="BO46" s="2218"/>
      <c r="BP46" s="2218"/>
      <c r="BQ46" s="2219"/>
      <c r="BR46" s="971"/>
      <c r="CC46" s="971"/>
      <c r="CD46" s="971"/>
    </row>
    <row r="47" spans="2:82" s="1099" customFormat="1" ht="16.149999999999999" customHeight="1">
      <c r="B47" s="1098"/>
      <c r="C47" s="1098"/>
      <c r="D47" s="1098"/>
      <c r="E47" s="1098"/>
      <c r="F47" s="1098"/>
      <c r="G47" s="1098"/>
      <c r="H47" s="1098"/>
      <c r="I47" s="1098"/>
      <c r="J47" s="1098"/>
      <c r="K47" s="1098"/>
      <c r="L47" s="1098"/>
      <c r="M47" s="1098"/>
      <c r="N47" s="1098"/>
      <c r="O47" s="1098"/>
      <c r="P47" s="1098"/>
      <c r="Q47" s="1098"/>
      <c r="R47" s="1098"/>
      <c r="S47" s="1102"/>
      <c r="T47" s="2293" t="s">
        <v>917</v>
      </c>
      <c r="U47" s="2294"/>
      <c r="V47" s="2291"/>
      <c r="W47" s="2292"/>
      <c r="X47" s="2292"/>
      <c r="Y47" s="2292"/>
      <c r="Z47" s="1112" t="s">
        <v>922</v>
      </c>
      <c r="AA47" s="2220"/>
      <c r="AB47" s="2221"/>
      <c r="AC47" s="2221"/>
      <c r="AD47" s="2222"/>
      <c r="AE47" s="1100"/>
      <c r="AF47" s="1100"/>
      <c r="AG47" s="2293" t="s">
        <v>917</v>
      </c>
      <c r="AH47" s="2294"/>
      <c r="AI47" s="2291"/>
      <c r="AJ47" s="2292"/>
      <c r="AK47" s="2292"/>
      <c r="AL47" s="2292"/>
      <c r="AM47" s="1112" t="s">
        <v>922</v>
      </c>
      <c r="AN47" s="2220"/>
      <c r="AO47" s="2221"/>
      <c r="AP47" s="2221"/>
      <c r="AQ47" s="2222"/>
      <c r="AR47" s="1100"/>
      <c r="AS47" s="1105"/>
      <c r="AT47" s="2293" t="s">
        <v>917</v>
      </c>
      <c r="AU47" s="2294"/>
      <c r="AV47" s="2291"/>
      <c r="AW47" s="2292"/>
      <c r="AX47" s="2292"/>
      <c r="AY47" s="2292"/>
      <c r="AZ47" s="1112" t="s">
        <v>922</v>
      </c>
      <c r="BA47" s="2220"/>
      <c r="BB47" s="2221"/>
      <c r="BC47" s="2221"/>
      <c r="BD47" s="2222"/>
      <c r="BE47" s="1100"/>
      <c r="BF47" s="1105"/>
      <c r="BG47" s="2293" t="s">
        <v>917</v>
      </c>
      <c r="BH47" s="2294"/>
      <c r="BI47" s="2291"/>
      <c r="BJ47" s="2292"/>
      <c r="BK47" s="2292"/>
      <c r="BL47" s="2292"/>
      <c r="BM47" s="1112" t="s">
        <v>922</v>
      </c>
      <c r="BN47" s="2220"/>
      <c r="BO47" s="2221"/>
      <c r="BP47" s="2221"/>
      <c r="BQ47" s="2222"/>
      <c r="BR47" s="971"/>
      <c r="CC47" s="971"/>
      <c r="CD47" s="971"/>
    </row>
    <row r="48" spans="2:82" s="1099" customFormat="1" ht="16.149999999999999" customHeight="1">
      <c r="B48" s="1098"/>
      <c r="C48" s="1098"/>
      <c r="D48" s="1098"/>
      <c r="E48" s="1098"/>
      <c r="F48" s="1098"/>
      <c r="G48" s="1098"/>
      <c r="H48" s="1098"/>
      <c r="I48" s="1098"/>
      <c r="J48" s="1098"/>
      <c r="K48" s="1098"/>
      <c r="L48" s="1098"/>
      <c r="M48" s="1098"/>
      <c r="N48" s="1098"/>
      <c r="O48" s="1098"/>
      <c r="P48" s="1098"/>
      <c r="Q48" s="1098"/>
      <c r="R48" s="1098"/>
      <c r="S48" s="1102"/>
      <c r="T48" s="1098"/>
      <c r="U48" s="1098"/>
      <c r="V48" s="1098"/>
      <c r="W48" s="1098"/>
      <c r="X48" s="1098"/>
      <c r="Y48" s="1098"/>
      <c r="Z48" s="1098"/>
      <c r="AA48" s="1098"/>
      <c r="AB48" s="1098"/>
      <c r="AC48" s="1098"/>
      <c r="AD48" s="1098"/>
      <c r="AE48" s="1100"/>
      <c r="AF48" s="1100"/>
      <c r="AG48" s="1098"/>
      <c r="AH48" s="1098"/>
      <c r="AI48" s="1098"/>
      <c r="AJ48" s="1098"/>
      <c r="AK48" s="1098"/>
      <c r="AL48" s="1100"/>
      <c r="AM48" s="1114"/>
      <c r="AN48" s="1098"/>
      <c r="AO48" s="1098"/>
      <c r="AP48" s="1098"/>
      <c r="AQ48" s="1098"/>
      <c r="AR48" s="1098"/>
      <c r="AS48" s="1100"/>
      <c r="AT48" s="1114"/>
      <c r="AU48" s="1098"/>
      <c r="AV48" s="1098"/>
      <c r="AW48" s="1098"/>
      <c r="AX48" s="1098"/>
      <c r="AY48" s="1098"/>
      <c r="BR48" s="971"/>
      <c r="CC48" s="971"/>
      <c r="CD48" s="971"/>
    </row>
    <row r="49" spans="2:82" s="1099" customFormat="1" ht="16.149999999999999" customHeight="1">
      <c r="B49" s="1098"/>
      <c r="C49" s="1098"/>
      <c r="D49" s="1098"/>
      <c r="E49" s="1098"/>
      <c r="F49" s="1098"/>
      <c r="G49" s="1098"/>
      <c r="H49" s="1098"/>
      <c r="I49" s="1098"/>
      <c r="J49" s="1098"/>
      <c r="K49" s="1098"/>
      <c r="L49" s="1098"/>
      <c r="M49" s="1098"/>
      <c r="N49" s="1098"/>
      <c r="O49" s="1098"/>
      <c r="P49" s="1098"/>
      <c r="Q49" s="1098"/>
      <c r="R49" s="1098"/>
      <c r="S49" s="1102"/>
      <c r="T49" s="1098"/>
      <c r="U49" s="1098"/>
      <c r="V49" s="1098"/>
      <c r="W49" s="1098"/>
      <c r="X49" s="1098"/>
      <c r="Y49" s="2492" t="s">
        <v>2163</v>
      </c>
      <c r="Z49" s="2493"/>
      <c r="AA49" s="1100"/>
      <c r="AB49" s="1100"/>
      <c r="AC49" s="1100"/>
      <c r="AD49" s="1100"/>
      <c r="AE49" s="1100"/>
      <c r="AF49" s="1100"/>
      <c r="AG49" s="1100"/>
      <c r="AH49" s="1100"/>
      <c r="AI49" s="1100"/>
      <c r="AJ49" s="1100"/>
      <c r="AK49" s="1100"/>
      <c r="AL49" s="2492"/>
      <c r="AM49" s="2493"/>
      <c r="AN49" s="1098"/>
      <c r="AO49" s="1098"/>
      <c r="AP49" s="1098"/>
      <c r="AQ49" s="1098"/>
      <c r="AR49" s="1098"/>
      <c r="AS49" s="1098"/>
      <c r="AT49" s="1098"/>
      <c r="AU49" s="1098"/>
      <c r="AV49" s="1098"/>
      <c r="AW49" s="1098"/>
      <c r="AY49" s="2492"/>
      <c r="AZ49" s="2493"/>
      <c r="BL49" s="2492"/>
      <c r="BM49" s="2493"/>
      <c r="BR49" s="971"/>
      <c r="CC49" s="971"/>
      <c r="CD49" s="971"/>
    </row>
    <row r="50" spans="2:82" s="1099" customFormat="1" ht="16.149999999999999" customHeight="1">
      <c r="B50" s="1098"/>
      <c r="C50" s="1098"/>
      <c r="D50" s="1098"/>
      <c r="E50" s="1098"/>
      <c r="F50" s="1098"/>
      <c r="G50" s="1098"/>
      <c r="H50" s="1098"/>
      <c r="I50" s="1098"/>
      <c r="J50" s="1098"/>
      <c r="K50" s="1098"/>
      <c r="L50" s="1098"/>
      <c r="M50" s="1098"/>
      <c r="N50" s="1098"/>
      <c r="O50" s="1098"/>
      <c r="P50" s="1098"/>
      <c r="Q50" s="1098"/>
      <c r="R50" s="1098"/>
      <c r="S50" s="1102"/>
      <c r="T50" s="2324"/>
      <c r="U50" s="2327" t="s">
        <v>988</v>
      </c>
      <c r="V50" s="2328"/>
      <c r="W50" s="2328"/>
      <c r="X50" s="2328"/>
      <c r="Y50" s="2329"/>
      <c r="Z50" s="2330"/>
      <c r="AA50" s="2330"/>
      <c r="AB50" s="2330"/>
      <c r="AC50" s="2330"/>
      <c r="AD50" s="2331"/>
      <c r="AE50" s="1100"/>
      <c r="AF50" s="1098"/>
      <c r="AG50" s="2324"/>
      <c r="AH50" s="2327" t="s">
        <v>988</v>
      </c>
      <c r="AI50" s="2328"/>
      <c r="AJ50" s="2328"/>
      <c r="AK50" s="2328"/>
      <c r="AL50" s="2329"/>
      <c r="AM50" s="2330"/>
      <c r="AN50" s="2330"/>
      <c r="AO50" s="2330"/>
      <c r="AP50" s="2330"/>
      <c r="AQ50" s="2331"/>
      <c r="AR50" s="1100"/>
      <c r="AS50" s="1098"/>
      <c r="AT50" s="2324"/>
      <c r="AU50" s="2327" t="s">
        <v>988</v>
      </c>
      <c r="AV50" s="2328"/>
      <c r="AW50" s="2328"/>
      <c r="AX50" s="2328"/>
      <c r="AY50" s="2329"/>
      <c r="AZ50" s="2330"/>
      <c r="BA50" s="2330"/>
      <c r="BB50" s="2330"/>
      <c r="BC50" s="2330"/>
      <c r="BD50" s="2331"/>
      <c r="BE50" s="1100"/>
      <c r="BF50" s="1098"/>
      <c r="BG50" s="2324"/>
      <c r="BH50" s="2327" t="s">
        <v>988</v>
      </c>
      <c r="BI50" s="2328"/>
      <c r="BJ50" s="2328"/>
      <c r="BK50" s="2328"/>
      <c r="BL50" s="2329"/>
      <c r="BM50" s="2330"/>
      <c r="BN50" s="2330"/>
      <c r="BO50" s="2330"/>
      <c r="BP50" s="2330"/>
      <c r="BQ50" s="2331"/>
      <c r="BR50" s="971"/>
      <c r="CC50" s="971"/>
      <c r="CD50" s="971"/>
    </row>
    <row r="51" spans="2:82" s="1099" customFormat="1" ht="16.149999999999999" customHeight="1">
      <c r="B51" s="1098"/>
      <c r="H51" s="1098"/>
      <c r="I51" s="1098"/>
      <c r="J51" s="1098"/>
      <c r="K51" s="1098"/>
      <c r="L51" s="1098"/>
      <c r="M51" s="1098"/>
      <c r="N51" s="1098"/>
      <c r="O51" s="1098"/>
      <c r="P51" s="1098"/>
      <c r="Q51" s="1098"/>
      <c r="R51" s="1120"/>
      <c r="S51" s="1102"/>
      <c r="T51" s="2325"/>
      <c r="U51" s="2342" t="s">
        <v>990</v>
      </c>
      <c r="V51" s="2343"/>
      <c r="W51" s="2343"/>
      <c r="X51" s="2343"/>
      <c r="Y51" s="2334"/>
      <c r="Z51" s="2335"/>
      <c r="AA51" s="2335"/>
      <c r="AB51" s="2335"/>
      <c r="AC51" s="2335"/>
      <c r="AD51" s="2336"/>
      <c r="AE51" s="1100"/>
      <c r="AF51" s="1098"/>
      <c r="AG51" s="2325"/>
      <c r="AH51" s="2342" t="s">
        <v>990</v>
      </c>
      <c r="AI51" s="2343"/>
      <c r="AJ51" s="2343"/>
      <c r="AK51" s="2343"/>
      <c r="AL51" s="2334"/>
      <c r="AM51" s="2335"/>
      <c r="AN51" s="2335"/>
      <c r="AO51" s="2335"/>
      <c r="AP51" s="2335"/>
      <c r="AQ51" s="2336"/>
      <c r="AR51" s="1100"/>
      <c r="AS51" s="1098"/>
      <c r="AT51" s="2325"/>
      <c r="AU51" s="2342" t="s">
        <v>990</v>
      </c>
      <c r="AV51" s="2343"/>
      <c r="AW51" s="2343"/>
      <c r="AX51" s="2343"/>
      <c r="AY51" s="2334"/>
      <c r="AZ51" s="2335"/>
      <c r="BA51" s="2335"/>
      <c r="BB51" s="2335"/>
      <c r="BC51" s="2335"/>
      <c r="BD51" s="2336"/>
      <c r="BE51" s="1100"/>
      <c r="BF51" s="1098"/>
      <c r="BG51" s="2325"/>
      <c r="BH51" s="2342" t="s">
        <v>990</v>
      </c>
      <c r="BI51" s="2343"/>
      <c r="BJ51" s="2343"/>
      <c r="BK51" s="2343"/>
      <c r="BL51" s="2334"/>
      <c r="BM51" s="2335"/>
      <c r="BN51" s="2335"/>
      <c r="BO51" s="2335"/>
      <c r="BP51" s="2335"/>
      <c r="BQ51" s="2336"/>
      <c r="BR51" s="971"/>
      <c r="CC51" s="971"/>
      <c r="CD51" s="971"/>
    </row>
    <row r="52" spans="2:82" s="1099" customFormat="1" ht="16.149999999999999" customHeight="1">
      <c r="B52" s="1098"/>
      <c r="R52" s="1120"/>
      <c r="S52" s="1119"/>
      <c r="T52" s="2325"/>
      <c r="U52" s="2342" t="s">
        <v>991</v>
      </c>
      <c r="V52" s="2343"/>
      <c r="W52" s="2343"/>
      <c r="X52" s="2343"/>
      <c r="Y52" s="2344"/>
      <c r="Z52" s="2340"/>
      <c r="AA52" s="2340"/>
      <c r="AB52" s="2340"/>
      <c r="AC52" s="2340"/>
      <c r="AD52" s="2341"/>
      <c r="AE52" s="1100"/>
      <c r="AF52" s="1098"/>
      <c r="AG52" s="2325"/>
      <c r="AH52" s="2342" t="s">
        <v>991</v>
      </c>
      <c r="AI52" s="2343"/>
      <c r="AJ52" s="2343"/>
      <c r="AK52" s="2343"/>
      <c r="AL52" s="2344"/>
      <c r="AM52" s="2340"/>
      <c r="AN52" s="2340"/>
      <c r="AO52" s="2340"/>
      <c r="AP52" s="2340"/>
      <c r="AQ52" s="2341"/>
      <c r="AR52" s="1100"/>
      <c r="AS52" s="1098"/>
      <c r="AT52" s="2325"/>
      <c r="AU52" s="2342" t="s">
        <v>991</v>
      </c>
      <c r="AV52" s="2343"/>
      <c r="AW52" s="2343"/>
      <c r="AX52" s="2343"/>
      <c r="AY52" s="2344"/>
      <c r="AZ52" s="2340"/>
      <c r="BA52" s="2340"/>
      <c r="BB52" s="2340"/>
      <c r="BC52" s="2340"/>
      <c r="BD52" s="2341"/>
      <c r="BE52" s="1100"/>
      <c r="BF52" s="1098"/>
      <c r="BG52" s="2325"/>
      <c r="BH52" s="2342" t="s">
        <v>991</v>
      </c>
      <c r="BI52" s="2343"/>
      <c r="BJ52" s="2343"/>
      <c r="BK52" s="2343"/>
      <c r="BL52" s="2344"/>
      <c r="BM52" s="2340"/>
      <c r="BN52" s="2340"/>
      <c r="BO52" s="2340"/>
      <c r="BP52" s="2340"/>
      <c r="BQ52" s="2341"/>
      <c r="BR52" s="971"/>
      <c r="CC52" s="971"/>
      <c r="CD52" s="971"/>
    </row>
    <row r="53" spans="2:82" s="1099" customFormat="1" ht="16.149999999999999" customHeight="1">
      <c r="B53" s="1098"/>
      <c r="R53" s="1120"/>
      <c r="S53" s="1102"/>
      <c r="T53" s="2325"/>
      <c r="U53" s="2343"/>
      <c r="V53" s="2343"/>
      <c r="W53" s="2343"/>
      <c r="X53" s="2343"/>
      <c r="Y53" s="2334"/>
      <c r="Z53" s="2335"/>
      <c r="AA53" s="2335"/>
      <c r="AB53" s="2335"/>
      <c r="AC53" s="2335"/>
      <c r="AD53" s="2336"/>
      <c r="AE53" s="1103"/>
      <c r="AF53" s="1103"/>
      <c r="AG53" s="2325"/>
      <c r="AH53" s="2343"/>
      <c r="AI53" s="2343"/>
      <c r="AJ53" s="2343"/>
      <c r="AK53" s="2343"/>
      <c r="AL53" s="2334"/>
      <c r="AM53" s="2335"/>
      <c r="AN53" s="2335"/>
      <c r="AO53" s="2335"/>
      <c r="AP53" s="2335"/>
      <c r="AQ53" s="2336"/>
      <c r="AR53" s="1103"/>
      <c r="AS53" s="1104"/>
      <c r="AT53" s="2325"/>
      <c r="AU53" s="2343"/>
      <c r="AV53" s="2343"/>
      <c r="AW53" s="2343"/>
      <c r="AX53" s="2343"/>
      <c r="AY53" s="2334"/>
      <c r="AZ53" s="2335"/>
      <c r="BA53" s="2335"/>
      <c r="BB53" s="2335"/>
      <c r="BC53" s="2335"/>
      <c r="BD53" s="2336"/>
      <c r="BE53" s="1103"/>
      <c r="BF53" s="1104"/>
      <c r="BG53" s="2325"/>
      <c r="BH53" s="2343"/>
      <c r="BI53" s="2343"/>
      <c r="BJ53" s="2343"/>
      <c r="BK53" s="2343"/>
      <c r="BL53" s="2334"/>
      <c r="BM53" s="2335"/>
      <c r="BN53" s="2335"/>
      <c r="BO53" s="2335"/>
      <c r="BP53" s="2335"/>
      <c r="BQ53" s="2336"/>
      <c r="BR53" s="971"/>
      <c r="CC53" s="971"/>
      <c r="CD53" s="971"/>
    </row>
    <row r="54" spans="2:82" s="1099" customFormat="1" ht="16.149999999999999" customHeight="1">
      <c r="B54" s="1098"/>
      <c r="R54" s="1120"/>
      <c r="S54" s="1102"/>
      <c r="T54" s="2325"/>
      <c r="U54" s="2342" t="s">
        <v>994</v>
      </c>
      <c r="V54" s="2343"/>
      <c r="W54" s="2343"/>
      <c r="X54" s="2343"/>
      <c r="Y54" s="2334"/>
      <c r="Z54" s="2335"/>
      <c r="AA54" s="2335"/>
      <c r="AB54" s="2335"/>
      <c r="AC54" s="2335"/>
      <c r="AD54" s="2336"/>
      <c r="AE54" s="1100"/>
      <c r="AF54" s="1100"/>
      <c r="AG54" s="2325"/>
      <c r="AH54" s="2342" t="s">
        <v>994</v>
      </c>
      <c r="AI54" s="2343"/>
      <c r="AJ54" s="2343"/>
      <c r="AK54" s="2343"/>
      <c r="AL54" s="2334"/>
      <c r="AM54" s="2335"/>
      <c r="AN54" s="2335"/>
      <c r="AO54" s="2335"/>
      <c r="AP54" s="2335"/>
      <c r="AQ54" s="2336"/>
      <c r="AR54" s="1100"/>
      <c r="AS54" s="1105"/>
      <c r="AT54" s="2325"/>
      <c r="AU54" s="2342" t="s">
        <v>994</v>
      </c>
      <c r="AV54" s="2343"/>
      <c r="AW54" s="2343"/>
      <c r="AX54" s="2343"/>
      <c r="AY54" s="2334"/>
      <c r="AZ54" s="2335"/>
      <c r="BA54" s="2335"/>
      <c r="BB54" s="2335"/>
      <c r="BC54" s="2335"/>
      <c r="BD54" s="2336"/>
      <c r="BE54" s="1100"/>
      <c r="BF54" s="1105"/>
      <c r="BG54" s="2325"/>
      <c r="BH54" s="2342" t="s">
        <v>994</v>
      </c>
      <c r="BI54" s="2343"/>
      <c r="BJ54" s="2343"/>
      <c r="BK54" s="2343"/>
      <c r="BL54" s="2334"/>
      <c r="BM54" s="2335"/>
      <c r="BN54" s="2335"/>
      <c r="BO54" s="2335"/>
      <c r="BP54" s="2335"/>
      <c r="BQ54" s="2336"/>
      <c r="BR54" s="971"/>
      <c r="CC54" s="971"/>
      <c r="CD54" s="971"/>
    </row>
    <row r="55" spans="2:82" s="1099" customFormat="1" ht="16.149999999999999" customHeight="1">
      <c r="B55" s="1098"/>
      <c r="R55" s="1120"/>
      <c r="S55" s="1102"/>
      <c r="T55" s="2325"/>
      <c r="U55" s="2342" t="s">
        <v>995</v>
      </c>
      <c r="V55" s="2343"/>
      <c r="W55" s="2343"/>
      <c r="X55" s="2343"/>
      <c r="Y55" s="2339"/>
      <c r="Z55" s="2340"/>
      <c r="AA55" s="2340"/>
      <c r="AB55" s="2340"/>
      <c r="AC55" s="2340"/>
      <c r="AD55" s="2341"/>
      <c r="AE55" s="1100"/>
      <c r="AF55" s="1100"/>
      <c r="AG55" s="2325"/>
      <c r="AH55" s="2342" t="s">
        <v>995</v>
      </c>
      <c r="AI55" s="2343"/>
      <c r="AJ55" s="2343"/>
      <c r="AK55" s="2343"/>
      <c r="AL55" s="2339"/>
      <c r="AM55" s="2340"/>
      <c r="AN55" s="2340"/>
      <c r="AO55" s="2340"/>
      <c r="AP55" s="2340"/>
      <c r="AQ55" s="2341"/>
      <c r="AR55" s="1100"/>
      <c r="AS55" s="1105"/>
      <c r="AT55" s="2325"/>
      <c r="AU55" s="2342" t="s">
        <v>995</v>
      </c>
      <c r="AV55" s="2343"/>
      <c r="AW55" s="2343"/>
      <c r="AX55" s="2343"/>
      <c r="AY55" s="2339"/>
      <c r="AZ55" s="2340"/>
      <c r="BA55" s="2340"/>
      <c r="BB55" s="2340"/>
      <c r="BC55" s="2340"/>
      <c r="BD55" s="2341"/>
      <c r="BE55" s="1100"/>
      <c r="BF55" s="1105"/>
      <c r="BG55" s="2325"/>
      <c r="BH55" s="2342" t="s">
        <v>995</v>
      </c>
      <c r="BI55" s="2343"/>
      <c r="BJ55" s="2343"/>
      <c r="BK55" s="2343"/>
      <c r="BL55" s="2339"/>
      <c r="BM55" s="2340"/>
      <c r="BN55" s="2340"/>
      <c r="BO55" s="2340"/>
      <c r="BP55" s="2340"/>
      <c r="BQ55" s="2341"/>
      <c r="BR55" s="971"/>
      <c r="CC55" s="971"/>
      <c r="CD55" s="971"/>
    </row>
    <row r="56" spans="2:82" s="1099" customFormat="1" ht="16.149999999999999" customHeight="1">
      <c r="B56" s="1098"/>
      <c r="R56" s="1120"/>
      <c r="S56" s="1102"/>
      <c r="T56" s="2325"/>
      <c r="U56" s="2418" t="s">
        <v>996</v>
      </c>
      <c r="V56" s="2343"/>
      <c r="W56" s="2343"/>
      <c r="X56" s="2343"/>
      <c r="Y56" s="2339"/>
      <c r="Z56" s="2340"/>
      <c r="AA56" s="2340"/>
      <c r="AB56" s="2340"/>
      <c r="AC56" s="2340"/>
      <c r="AD56" s="2341"/>
      <c r="AE56" s="1100"/>
      <c r="AF56" s="1100"/>
      <c r="AG56" s="2325"/>
      <c r="AH56" s="2418" t="s">
        <v>996</v>
      </c>
      <c r="AI56" s="2343"/>
      <c r="AJ56" s="2343"/>
      <c r="AK56" s="2343"/>
      <c r="AL56" s="2339"/>
      <c r="AM56" s="2340"/>
      <c r="AN56" s="2340"/>
      <c r="AO56" s="2340"/>
      <c r="AP56" s="2340"/>
      <c r="AQ56" s="2341"/>
      <c r="AR56" s="1100"/>
      <c r="AS56" s="1105"/>
      <c r="AT56" s="2325"/>
      <c r="AU56" s="2418" t="s">
        <v>996</v>
      </c>
      <c r="AV56" s="2343"/>
      <c r="AW56" s="2343"/>
      <c r="AX56" s="2343"/>
      <c r="AY56" s="2339"/>
      <c r="AZ56" s="2340"/>
      <c r="BA56" s="2340"/>
      <c r="BB56" s="2340"/>
      <c r="BC56" s="2340"/>
      <c r="BD56" s="2341"/>
      <c r="BE56" s="1100"/>
      <c r="BF56" s="1105"/>
      <c r="BG56" s="2325"/>
      <c r="BH56" s="2418" t="s">
        <v>996</v>
      </c>
      <c r="BI56" s="2343"/>
      <c r="BJ56" s="2343"/>
      <c r="BK56" s="2343"/>
      <c r="BL56" s="2339"/>
      <c r="BM56" s="2340"/>
      <c r="BN56" s="2340"/>
      <c r="BO56" s="2340"/>
      <c r="BP56" s="2340"/>
      <c r="BQ56" s="2341"/>
      <c r="BR56" s="971"/>
      <c r="CC56" s="971"/>
      <c r="CD56" s="971"/>
    </row>
    <row r="57" spans="2:82" s="1099" customFormat="1" ht="16.149999999999999" customHeight="1">
      <c r="B57" s="1098"/>
      <c r="R57" s="1120"/>
      <c r="S57" s="1102"/>
      <c r="T57" s="2325"/>
      <c r="U57" s="1108"/>
      <c r="V57" s="2332" t="s">
        <v>1003</v>
      </c>
      <c r="W57" s="2333"/>
      <c r="X57" s="2333"/>
      <c r="Y57" s="2339"/>
      <c r="Z57" s="2340"/>
      <c r="AA57" s="2340"/>
      <c r="AB57" s="2340"/>
      <c r="AC57" s="2340"/>
      <c r="AD57" s="2341"/>
      <c r="AE57" s="1100"/>
      <c r="AF57" s="1100"/>
      <c r="AG57" s="2325"/>
      <c r="AH57" s="1108"/>
      <c r="AI57" s="2332" t="s">
        <v>1003</v>
      </c>
      <c r="AJ57" s="2333"/>
      <c r="AK57" s="2333"/>
      <c r="AL57" s="2339"/>
      <c r="AM57" s="2340"/>
      <c r="AN57" s="2340"/>
      <c r="AO57" s="2340"/>
      <c r="AP57" s="2340"/>
      <c r="AQ57" s="2341"/>
      <c r="AR57" s="1100"/>
      <c r="AS57" s="1105"/>
      <c r="AT57" s="2325"/>
      <c r="AU57" s="1108"/>
      <c r="AV57" s="2332" t="s">
        <v>1003</v>
      </c>
      <c r="AW57" s="2333"/>
      <c r="AX57" s="2333"/>
      <c r="AY57" s="2339"/>
      <c r="AZ57" s="2340"/>
      <c r="BA57" s="2340"/>
      <c r="BB57" s="2340"/>
      <c r="BC57" s="2340"/>
      <c r="BD57" s="2341"/>
      <c r="BE57" s="1100"/>
      <c r="BF57" s="1105"/>
      <c r="BG57" s="2325"/>
      <c r="BH57" s="1108"/>
      <c r="BI57" s="2332" t="s">
        <v>1003</v>
      </c>
      <c r="BJ57" s="2333"/>
      <c r="BK57" s="2333"/>
      <c r="BL57" s="2339"/>
      <c r="BM57" s="2340"/>
      <c r="BN57" s="2340"/>
      <c r="BO57" s="2340"/>
      <c r="BP57" s="2340"/>
      <c r="BQ57" s="2341"/>
      <c r="BR57" s="971"/>
      <c r="CC57" s="971"/>
      <c r="CD57" s="971"/>
    </row>
    <row r="58" spans="2:82" s="1099" customFormat="1" ht="16.149999999999999" customHeight="1">
      <c r="B58" s="1098"/>
      <c r="R58" s="1120"/>
      <c r="S58" s="1102"/>
      <c r="T58" s="2325"/>
      <c r="U58" s="1109"/>
      <c r="V58" s="2333"/>
      <c r="W58" s="2333"/>
      <c r="X58" s="2333"/>
      <c r="Y58" s="2340"/>
      <c r="Z58" s="2340"/>
      <c r="AA58" s="2340"/>
      <c r="AB58" s="2340"/>
      <c r="AC58" s="2340"/>
      <c r="AD58" s="2341"/>
      <c r="AE58" s="1100"/>
      <c r="AF58" s="1100"/>
      <c r="AG58" s="2325"/>
      <c r="AH58" s="1109"/>
      <c r="AI58" s="2333"/>
      <c r="AJ58" s="2333"/>
      <c r="AK58" s="2333"/>
      <c r="AL58" s="2340"/>
      <c r="AM58" s="2340"/>
      <c r="AN58" s="2340"/>
      <c r="AO58" s="2340"/>
      <c r="AP58" s="2340"/>
      <c r="AQ58" s="2341"/>
      <c r="AR58" s="1100"/>
      <c r="AS58" s="1105"/>
      <c r="AT58" s="2325"/>
      <c r="AU58" s="1109"/>
      <c r="AV58" s="2333"/>
      <c r="AW58" s="2333"/>
      <c r="AX58" s="2333"/>
      <c r="AY58" s="2340"/>
      <c r="AZ58" s="2340"/>
      <c r="BA58" s="2340"/>
      <c r="BB58" s="2340"/>
      <c r="BC58" s="2340"/>
      <c r="BD58" s="2341"/>
      <c r="BE58" s="1100"/>
      <c r="BF58" s="1105"/>
      <c r="BG58" s="2325"/>
      <c r="BH58" s="1109"/>
      <c r="BI58" s="2333"/>
      <c r="BJ58" s="2333"/>
      <c r="BK58" s="2333"/>
      <c r="BL58" s="2340"/>
      <c r="BM58" s="2340"/>
      <c r="BN58" s="2340"/>
      <c r="BO58" s="2340"/>
      <c r="BP58" s="2340"/>
      <c r="BQ58" s="2341"/>
      <c r="BR58" s="971"/>
      <c r="CC58" s="971"/>
      <c r="CD58" s="971"/>
    </row>
    <row r="59" spans="2:82" s="1099" customFormat="1" ht="16.149999999999999" customHeight="1">
      <c r="B59" s="1098"/>
      <c r="R59" s="1120"/>
      <c r="S59" s="1102"/>
      <c r="T59" s="2326"/>
      <c r="U59" s="2345" t="s">
        <v>997</v>
      </c>
      <c r="V59" s="2346"/>
      <c r="W59" s="2346"/>
      <c r="X59" s="2346"/>
      <c r="Y59" s="2339"/>
      <c r="Z59" s="2340"/>
      <c r="AA59" s="2340"/>
      <c r="AB59" s="2340"/>
      <c r="AC59" s="2340"/>
      <c r="AD59" s="2341"/>
      <c r="AE59" s="1100"/>
      <c r="AF59" s="1100"/>
      <c r="AG59" s="2326"/>
      <c r="AH59" s="2345" t="s">
        <v>997</v>
      </c>
      <c r="AI59" s="2346"/>
      <c r="AJ59" s="2346"/>
      <c r="AK59" s="2346"/>
      <c r="AL59" s="2339"/>
      <c r="AM59" s="2340"/>
      <c r="AN59" s="2340"/>
      <c r="AO59" s="2340"/>
      <c r="AP59" s="2340"/>
      <c r="AQ59" s="2341"/>
      <c r="AR59" s="1100"/>
      <c r="AS59" s="1105"/>
      <c r="AT59" s="2326"/>
      <c r="AU59" s="2345" t="s">
        <v>997</v>
      </c>
      <c r="AV59" s="2346"/>
      <c r="AW59" s="2346"/>
      <c r="AX59" s="2346"/>
      <c r="AY59" s="2339"/>
      <c r="AZ59" s="2340"/>
      <c r="BA59" s="2340"/>
      <c r="BB59" s="2340"/>
      <c r="BC59" s="2340"/>
      <c r="BD59" s="2341"/>
      <c r="BE59" s="1100"/>
      <c r="BF59" s="1105"/>
      <c r="BG59" s="2326"/>
      <c r="BH59" s="2345" t="s">
        <v>997</v>
      </c>
      <c r="BI59" s="2346"/>
      <c r="BJ59" s="2346"/>
      <c r="BK59" s="2346"/>
      <c r="BL59" s="2339"/>
      <c r="BM59" s="2340"/>
      <c r="BN59" s="2340"/>
      <c r="BO59" s="2340"/>
      <c r="BP59" s="2340"/>
      <c r="BQ59" s="2341"/>
      <c r="BR59" s="971"/>
      <c r="CC59" s="971"/>
      <c r="CD59" s="971"/>
    </row>
    <row r="60" spans="2:82" s="1099" customFormat="1" ht="31.9" customHeight="1">
      <c r="B60" s="1098"/>
      <c r="R60" s="1120"/>
      <c r="S60" s="1102"/>
      <c r="T60" s="1111" t="s">
        <v>998</v>
      </c>
      <c r="U60" s="1108"/>
      <c r="V60" s="2337" t="s">
        <v>967</v>
      </c>
      <c r="W60" s="2338"/>
      <c r="X60" s="2338"/>
      <c r="Y60" s="2217"/>
      <c r="Z60" s="2218"/>
      <c r="AA60" s="2218"/>
      <c r="AB60" s="2218"/>
      <c r="AC60" s="2218"/>
      <c r="AD60" s="2219"/>
      <c r="AE60" s="1100"/>
      <c r="AF60" s="1100"/>
      <c r="AG60" s="1111" t="s">
        <v>998</v>
      </c>
      <c r="AH60" s="1108"/>
      <c r="AI60" s="2337" t="s">
        <v>967</v>
      </c>
      <c r="AJ60" s="2338"/>
      <c r="AK60" s="2338"/>
      <c r="AL60" s="2217"/>
      <c r="AM60" s="2218"/>
      <c r="AN60" s="2218"/>
      <c r="AO60" s="2218"/>
      <c r="AP60" s="2218"/>
      <c r="AQ60" s="2219"/>
      <c r="AR60" s="1100"/>
      <c r="AS60" s="1105"/>
      <c r="AT60" s="1111" t="s">
        <v>998</v>
      </c>
      <c r="AU60" s="1108"/>
      <c r="AV60" s="2337" t="s">
        <v>967</v>
      </c>
      <c r="AW60" s="2338"/>
      <c r="AX60" s="2338"/>
      <c r="AY60" s="2217"/>
      <c r="AZ60" s="2218"/>
      <c r="BA60" s="2218"/>
      <c r="BB60" s="2218"/>
      <c r="BC60" s="2218"/>
      <c r="BD60" s="2219"/>
      <c r="BE60" s="1100"/>
      <c r="BF60" s="1105"/>
      <c r="BG60" s="1111" t="s">
        <v>998</v>
      </c>
      <c r="BH60" s="1108"/>
      <c r="BI60" s="2337" t="s">
        <v>967</v>
      </c>
      <c r="BJ60" s="2338"/>
      <c r="BK60" s="2338"/>
      <c r="BL60" s="2217"/>
      <c r="BM60" s="2218"/>
      <c r="BN60" s="2218"/>
      <c r="BO60" s="2218"/>
      <c r="BP60" s="2218"/>
      <c r="BQ60" s="2219"/>
      <c r="BR60" s="971"/>
      <c r="CC60" s="971"/>
      <c r="CD60" s="971"/>
    </row>
    <row r="61" spans="2:82" s="1099" customFormat="1" ht="16.149999999999999" customHeight="1">
      <c r="B61" s="1098"/>
      <c r="R61" s="1120"/>
      <c r="S61" s="1102"/>
      <c r="T61" s="2293" t="s">
        <v>917</v>
      </c>
      <c r="U61" s="2294"/>
      <c r="V61" s="2291"/>
      <c r="W61" s="2292"/>
      <c r="X61" s="2292"/>
      <c r="Y61" s="2292"/>
      <c r="Z61" s="1112" t="s">
        <v>922</v>
      </c>
      <c r="AA61" s="2220"/>
      <c r="AB61" s="2221"/>
      <c r="AC61" s="2221"/>
      <c r="AD61" s="2222"/>
      <c r="AE61" s="1100"/>
      <c r="AF61" s="1100"/>
      <c r="AG61" s="2293" t="s">
        <v>917</v>
      </c>
      <c r="AH61" s="2294"/>
      <c r="AI61" s="2291"/>
      <c r="AJ61" s="2292"/>
      <c r="AK61" s="2292"/>
      <c r="AL61" s="2292"/>
      <c r="AM61" s="1112" t="s">
        <v>922</v>
      </c>
      <c r="AN61" s="2220"/>
      <c r="AO61" s="2221"/>
      <c r="AP61" s="2221"/>
      <c r="AQ61" s="2222"/>
      <c r="AR61" s="1100"/>
      <c r="AS61" s="1105"/>
      <c r="AT61" s="2293" t="s">
        <v>917</v>
      </c>
      <c r="AU61" s="2294"/>
      <c r="AV61" s="2291"/>
      <c r="AW61" s="2292"/>
      <c r="AX61" s="2292"/>
      <c r="AY61" s="2292"/>
      <c r="AZ61" s="1112" t="s">
        <v>922</v>
      </c>
      <c r="BA61" s="2220"/>
      <c r="BB61" s="2221"/>
      <c r="BC61" s="2221"/>
      <c r="BD61" s="2222"/>
      <c r="BE61" s="1100"/>
      <c r="BF61" s="1105"/>
      <c r="BG61" s="2293" t="s">
        <v>917</v>
      </c>
      <c r="BH61" s="2294"/>
      <c r="BI61" s="2291"/>
      <c r="BJ61" s="2292"/>
      <c r="BK61" s="2292"/>
      <c r="BL61" s="2292"/>
      <c r="BM61" s="1112" t="s">
        <v>922</v>
      </c>
      <c r="BN61" s="2220"/>
      <c r="BO61" s="2221"/>
      <c r="BP61" s="2221"/>
      <c r="BQ61" s="2222"/>
      <c r="BR61" s="971"/>
      <c r="CC61" s="971"/>
      <c r="CD61" s="971"/>
    </row>
    <row r="62" spans="2:82" s="1099" customFormat="1" ht="16.149999999999999" customHeight="1">
      <c r="B62" s="1098"/>
      <c r="C62" s="1098"/>
      <c r="D62" s="1098"/>
      <c r="E62" s="1098"/>
      <c r="F62" s="1098"/>
      <c r="G62" s="1098"/>
      <c r="H62" s="1098"/>
      <c r="I62" s="1098"/>
      <c r="J62" s="1098"/>
      <c r="K62" s="1098"/>
      <c r="L62" s="1098"/>
      <c r="M62" s="1098"/>
      <c r="N62" s="1098"/>
      <c r="O62" s="1098"/>
      <c r="P62" s="1098"/>
      <c r="Q62" s="1098"/>
      <c r="R62" s="1098"/>
      <c r="S62" s="1102"/>
      <c r="T62" s="1098"/>
      <c r="U62" s="1098"/>
      <c r="V62" s="1098"/>
      <c r="W62" s="1098"/>
      <c r="X62" s="1098"/>
      <c r="Y62" s="1098"/>
      <c r="Z62" s="1098"/>
      <c r="AA62" s="1098"/>
      <c r="AB62" s="1098"/>
      <c r="AC62" s="1098"/>
      <c r="AD62" s="1098"/>
      <c r="AE62" s="1100"/>
      <c r="AF62" s="1100"/>
      <c r="AG62" s="1098"/>
      <c r="AH62" s="1098"/>
      <c r="AI62" s="1098"/>
      <c r="AJ62" s="1098"/>
      <c r="AK62" s="1098"/>
      <c r="AL62" s="1100"/>
      <c r="AM62" s="1114"/>
      <c r="AN62" s="1098"/>
      <c r="AO62" s="1098"/>
      <c r="AP62" s="1098"/>
      <c r="AQ62" s="1098"/>
      <c r="AR62" s="1098"/>
      <c r="AS62" s="1100"/>
      <c r="AT62" s="1114"/>
      <c r="AU62" s="1098"/>
      <c r="AV62" s="1098"/>
      <c r="AW62" s="1098"/>
      <c r="AX62" s="1098"/>
      <c r="AY62" s="1098"/>
      <c r="BR62" s="971"/>
      <c r="CC62" s="971"/>
      <c r="CD62" s="971"/>
    </row>
    <row r="63" spans="2:82" s="1099" customFormat="1" ht="16.149999999999999" customHeight="1">
      <c r="B63" s="1098"/>
      <c r="C63" s="1098"/>
      <c r="D63" s="1098"/>
      <c r="E63" s="1098"/>
      <c r="F63" s="1098"/>
      <c r="G63" s="1098"/>
      <c r="H63" s="1098"/>
      <c r="I63" s="1098"/>
      <c r="J63" s="1098"/>
      <c r="K63" s="1098"/>
      <c r="L63" s="1098"/>
      <c r="M63" s="1098"/>
      <c r="N63" s="1098"/>
      <c r="O63" s="1098"/>
      <c r="P63" s="1098"/>
      <c r="Q63" s="1098"/>
      <c r="R63" s="1098"/>
      <c r="S63" s="1102"/>
      <c r="T63" s="1098"/>
      <c r="U63" s="1098"/>
      <c r="V63" s="1098"/>
      <c r="W63" s="1098"/>
      <c r="X63" s="1098"/>
      <c r="Y63" s="2492" t="s">
        <v>2163</v>
      </c>
      <c r="Z63" s="2493"/>
      <c r="AA63" s="1100"/>
      <c r="AB63" s="1100"/>
      <c r="AC63" s="1100"/>
      <c r="AD63" s="1100"/>
      <c r="AE63" s="1100"/>
      <c r="AF63" s="1100"/>
      <c r="AG63" s="1100"/>
      <c r="AH63" s="1100"/>
      <c r="AI63" s="1100"/>
      <c r="AJ63" s="1100"/>
      <c r="AK63" s="1100"/>
      <c r="AL63" s="2492"/>
      <c r="AM63" s="2493"/>
      <c r="AN63" s="1098"/>
      <c r="AO63" s="1098"/>
      <c r="AP63" s="1098"/>
      <c r="AQ63" s="1098"/>
      <c r="AR63" s="1098"/>
      <c r="AS63" s="1098"/>
      <c r="AT63" s="1098"/>
      <c r="AU63" s="1098"/>
      <c r="AV63" s="1098"/>
      <c r="AW63" s="1098"/>
      <c r="AY63" s="2492"/>
      <c r="AZ63" s="2493"/>
      <c r="BL63" s="2492"/>
      <c r="BM63" s="2493"/>
      <c r="BR63" s="971"/>
      <c r="CC63" s="971"/>
      <c r="CD63" s="971"/>
    </row>
    <row r="64" spans="2:82" s="1099" customFormat="1" ht="16.149999999999999" customHeight="1">
      <c r="B64" s="1098"/>
      <c r="C64" s="1098"/>
      <c r="D64" s="1098"/>
      <c r="E64" s="1098"/>
      <c r="F64" s="1098"/>
      <c r="G64" s="1098"/>
      <c r="H64" s="1098"/>
      <c r="I64" s="1098"/>
      <c r="J64" s="1098"/>
      <c r="K64" s="1098"/>
      <c r="L64" s="1098"/>
      <c r="M64" s="1098"/>
      <c r="N64" s="1098"/>
      <c r="O64" s="1098"/>
      <c r="P64" s="1098"/>
      <c r="Q64" s="1098"/>
      <c r="R64" s="1098"/>
      <c r="S64" s="1102"/>
      <c r="T64" s="2324"/>
      <c r="U64" s="2327" t="s">
        <v>988</v>
      </c>
      <c r="V64" s="2328"/>
      <c r="W64" s="2328"/>
      <c r="X64" s="2328"/>
      <c r="Y64" s="2329"/>
      <c r="Z64" s="2330"/>
      <c r="AA64" s="2330"/>
      <c r="AB64" s="2330"/>
      <c r="AC64" s="2330"/>
      <c r="AD64" s="2331"/>
      <c r="AE64" s="1100"/>
      <c r="AF64" s="1098"/>
      <c r="AG64" s="2324"/>
      <c r="AH64" s="2327" t="s">
        <v>988</v>
      </c>
      <c r="AI64" s="2328"/>
      <c r="AJ64" s="2328"/>
      <c r="AK64" s="2328"/>
      <c r="AL64" s="2329"/>
      <c r="AM64" s="2330"/>
      <c r="AN64" s="2330"/>
      <c r="AO64" s="2330"/>
      <c r="AP64" s="2330"/>
      <c r="AQ64" s="2331"/>
      <c r="AR64" s="1100"/>
      <c r="AS64" s="1098"/>
      <c r="AT64" s="2324"/>
      <c r="AU64" s="2327" t="s">
        <v>988</v>
      </c>
      <c r="AV64" s="2328"/>
      <c r="AW64" s="2328"/>
      <c r="AX64" s="2328"/>
      <c r="AY64" s="2329"/>
      <c r="AZ64" s="2330"/>
      <c r="BA64" s="2330"/>
      <c r="BB64" s="2330"/>
      <c r="BC64" s="2330"/>
      <c r="BD64" s="2331"/>
      <c r="BE64" s="1100"/>
      <c r="BF64" s="1098"/>
      <c r="BG64" s="2324"/>
      <c r="BH64" s="2327" t="s">
        <v>988</v>
      </c>
      <c r="BI64" s="2328"/>
      <c r="BJ64" s="2328"/>
      <c r="BK64" s="2328"/>
      <c r="BL64" s="2329"/>
      <c r="BM64" s="2330"/>
      <c r="BN64" s="2330"/>
      <c r="BO64" s="2330"/>
      <c r="BP64" s="2330"/>
      <c r="BQ64" s="2331"/>
      <c r="BR64" s="971"/>
      <c r="CC64" s="971"/>
      <c r="CD64" s="971"/>
    </row>
    <row r="65" spans="2:82" s="1099" customFormat="1" ht="16.149999999999999" customHeight="1">
      <c r="B65" s="1098"/>
      <c r="H65" s="1098"/>
      <c r="I65" s="1098"/>
      <c r="J65" s="1098"/>
      <c r="K65" s="1098"/>
      <c r="L65" s="1098"/>
      <c r="M65" s="1098"/>
      <c r="N65" s="1098"/>
      <c r="O65" s="1098"/>
      <c r="P65" s="1098"/>
      <c r="Q65" s="1098"/>
      <c r="R65" s="1120"/>
      <c r="S65" s="1102"/>
      <c r="T65" s="2325"/>
      <c r="U65" s="2342" t="s">
        <v>990</v>
      </c>
      <c r="V65" s="2343"/>
      <c r="W65" s="2343"/>
      <c r="X65" s="2343"/>
      <c r="Y65" s="2334"/>
      <c r="Z65" s="2335"/>
      <c r="AA65" s="2335"/>
      <c r="AB65" s="2335"/>
      <c r="AC65" s="2335"/>
      <c r="AD65" s="2336"/>
      <c r="AE65" s="1100"/>
      <c r="AF65" s="1098"/>
      <c r="AG65" s="2325"/>
      <c r="AH65" s="2342" t="s">
        <v>990</v>
      </c>
      <c r="AI65" s="2343"/>
      <c r="AJ65" s="2343"/>
      <c r="AK65" s="2343"/>
      <c r="AL65" s="2334"/>
      <c r="AM65" s="2335"/>
      <c r="AN65" s="2335"/>
      <c r="AO65" s="2335"/>
      <c r="AP65" s="2335"/>
      <c r="AQ65" s="2336"/>
      <c r="AR65" s="1100"/>
      <c r="AS65" s="1098"/>
      <c r="AT65" s="2325"/>
      <c r="AU65" s="2342" t="s">
        <v>990</v>
      </c>
      <c r="AV65" s="2343"/>
      <c r="AW65" s="2343"/>
      <c r="AX65" s="2343"/>
      <c r="AY65" s="2334"/>
      <c r="AZ65" s="2335"/>
      <c r="BA65" s="2335"/>
      <c r="BB65" s="2335"/>
      <c r="BC65" s="2335"/>
      <c r="BD65" s="2336"/>
      <c r="BE65" s="1100"/>
      <c r="BF65" s="1098"/>
      <c r="BG65" s="2325"/>
      <c r="BH65" s="2342" t="s">
        <v>990</v>
      </c>
      <c r="BI65" s="2343"/>
      <c r="BJ65" s="2343"/>
      <c r="BK65" s="2343"/>
      <c r="BL65" s="2334"/>
      <c r="BM65" s="2335"/>
      <c r="BN65" s="2335"/>
      <c r="BO65" s="2335"/>
      <c r="BP65" s="2335"/>
      <c r="BQ65" s="2336"/>
      <c r="BR65" s="971"/>
      <c r="CC65" s="971"/>
      <c r="CD65" s="971"/>
    </row>
    <row r="66" spans="2:82" s="1099" customFormat="1" ht="16.149999999999999" customHeight="1">
      <c r="B66" s="1098"/>
      <c r="R66" s="1120"/>
      <c r="S66" s="1119"/>
      <c r="T66" s="2325"/>
      <c r="U66" s="2342" t="s">
        <v>991</v>
      </c>
      <c r="V66" s="2343"/>
      <c r="W66" s="2343"/>
      <c r="X66" s="2343"/>
      <c r="Y66" s="2344"/>
      <c r="Z66" s="2340"/>
      <c r="AA66" s="2340"/>
      <c r="AB66" s="2340"/>
      <c r="AC66" s="2340"/>
      <c r="AD66" s="2341"/>
      <c r="AE66" s="1100"/>
      <c r="AF66" s="1098"/>
      <c r="AG66" s="2325"/>
      <c r="AH66" s="2342" t="s">
        <v>991</v>
      </c>
      <c r="AI66" s="2343"/>
      <c r="AJ66" s="2343"/>
      <c r="AK66" s="2343"/>
      <c r="AL66" s="2344"/>
      <c r="AM66" s="2340"/>
      <c r="AN66" s="2340"/>
      <c r="AO66" s="2340"/>
      <c r="AP66" s="2340"/>
      <c r="AQ66" s="2341"/>
      <c r="AR66" s="1100"/>
      <c r="AS66" s="1098"/>
      <c r="AT66" s="2325"/>
      <c r="AU66" s="2342" t="s">
        <v>991</v>
      </c>
      <c r="AV66" s="2343"/>
      <c r="AW66" s="2343"/>
      <c r="AX66" s="2343"/>
      <c r="AY66" s="2344"/>
      <c r="AZ66" s="2340"/>
      <c r="BA66" s="2340"/>
      <c r="BB66" s="2340"/>
      <c r="BC66" s="2340"/>
      <c r="BD66" s="2341"/>
      <c r="BE66" s="1100"/>
      <c r="BF66" s="1098"/>
      <c r="BG66" s="2325"/>
      <c r="BH66" s="2342" t="s">
        <v>991</v>
      </c>
      <c r="BI66" s="2343"/>
      <c r="BJ66" s="2343"/>
      <c r="BK66" s="2343"/>
      <c r="BL66" s="2344"/>
      <c r="BM66" s="2340"/>
      <c r="BN66" s="2340"/>
      <c r="BO66" s="2340"/>
      <c r="BP66" s="2340"/>
      <c r="BQ66" s="2341"/>
      <c r="BR66" s="971"/>
      <c r="CC66" s="971"/>
      <c r="CD66" s="971"/>
    </row>
    <row r="67" spans="2:82" s="1099" customFormat="1" ht="16.149999999999999" customHeight="1">
      <c r="B67" s="1098"/>
      <c r="R67" s="1120"/>
      <c r="S67" s="1102"/>
      <c r="T67" s="2325"/>
      <c r="U67" s="2343"/>
      <c r="V67" s="2343"/>
      <c r="W67" s="2343"/>
      <c r="X67" s="2343"/>
      <c r="Y67" s="2334"/>
      <c r="Z67" s="2335"/>
      <c r="AA67" s="2335"/>
      <c r="AB67" s="2335"/>
      <c r="AC67" s="2335"/>
      <c r="AD67" s="2336"/>
      <c r="AE67" s="1103"/>
      <c r="AF67" s="1103"/>
      <c r="AG67" s="2325"/>
      <c r="AH67" s="2343"/>
      <c r="AI67" s="2343"/>
      <c r="AJ67" s="2343"/>
      <c r="AK67" s="2343"/>
      <c r="AL67" s="2334"/>
      <c r="AM67" s="2335"/>
      <c r="AN67" s="2335"/>
      <c r="AO67" s="2335"/>
      <c r="AP67" s="2335"/>
      <c r="AQ67" s="2336"/>
      <c r="AR67" s="1103"/>
      <c r="AS67" s="1104"/>
      <c r="AT67" s="2325"/>
      <c r="AU67" s="2343"/>
      <c r="AV67" s="2343"/>
      <c r="AW67" s="2343"/>
      <c r="AX67" s="2343"/>
      <c r="AY67" s="2334"/>
      <c r="AZ67" s="2335"/>
      <c r="BA67" s="2335"/>
      <c r="BB67" s="2335"/>
      <c r="BC67" s="2335"/>
      <c r="BD67" s="2336"/>
      <c r="BE67" s="1103"/>
      <c r="BF67" s="1104"/>
      <c r="BG67" s="2325"/>
      <c r="BH67" s="2343"/>
      <c r="BI67" s="2343"/>
      <c r="BJ67" s="2343"/>
      <c r="BK67" s="2343"/>
      <c r="BL67" s="2334"/>
      <c r="BM67" s="2335"/>
      <c r="BN67" s="2335"/>
      <c r="BO67" s="2335"/>
      <c r="BP67" s="2335"/>
      <c r="BQ67" s="2336"/>
      <c r="BR67" s="971"/>
      <c r="CC67" s="971"/>
      <c r="CD67" s="971"/>
    </row>
    <row r="68" spans="2:82" s="1099" customFormat="1" ht="16.149999999999999" customHeight="1">
      <c r="B68" s="1098"/>
      <c r="R68" s="1120"/>
      <c r="S68" s="1102"/>
      <c r="T68" s="2325"/>
      <c r="U68" s="2342" t="s">
        <v>994</v>
      </c>
      <c r="V68" s="2343"/>
      <c r="W68" s="2343"/>
      <c r="X68" s="2343"/>
      <c r="Y68" s="2334"/>
      <c r="Z68" s="2335"/>
      <c r="AA68" s="2335"/>
      <c r="AB68" s="2335"/>
      <c r="AC68" s="2335"/>
      <c r="AD68" s="2336"/>
      <c r="AE68" s="1100"/>
      <c r="AF68" s="1100"/>
      <c r="AG68" s="2325"/>
      <c r="AH68" s="2342" t="s">
        <v>994</v>
      </c>
      <c r="AI68" s="2343"/>
      <c r="AJ68" s="2343"/>
      <c r="AK68" s="2343"/>
      <c r="AL68" s="2334"/>
      <c r="AM68" s="2335"/>
      <c r="AN68" s="2335"/>
      <c r="AO68" s="2335"/>
      <c r="AP68" s="2335"/>
      <c r="AQ68" s="2336"/>
      <c r="AR68" s="1100"/>
      <c r="AS68" s="1105"/>
      <c r="AT68" s="2325"/>
      <c r="AU68" s="2342" t="s">
        <v>994</v>
      </c>
      <c r="AV68" s="2343"/>
      <c r="AW68" s="2343"/>
      <c r="AX68" s="2343"/>
      <c r="AY68" s="2334"/>
      <c r="AZ68" s="2335"/>
      <c r="BA68" s="2335"/>
      <c r="BB68" s="2335"/>
      <c r="BC68" s="2335"/>
      <c r="BD68" s="2336"/>
      <c r="BE68" s="1100"/>
      <c r="BF68" s="1105"/>
      <c r="BG68" s="2325"/>
      <c r="BH68" s="2342" t="s">
        <v>994</v>
      </c>
      <c r="BI68" s="2343"/>
      <c r="BJ68" s="2343"/>
      <c r="BK68" s="2343"/>
      <c r="BL68" s="2334"/>
      <c r="BM68" s="2335"/>
      <c r="BN68" s="2335"/>
      <c r="BO68" s="2335"/>
      <c r="BP68" s="2335"/>
      <c r="BQ68" s="2336"/>
      <c r="BR68" s="971"/>
      <c r="CC68" s="971"/>
      <c r="CD68" s="971"/>
    </row>
    <row r="69" spans="2:82" s="1099" customFormat="1" ht="16.149999999999999" customHeight="1">
      <c r="B69" s="1098"/>
      <c r="R69" s="1120"/>
      <c r="S69" s="1102"/>
      <c r="T69" s="2325"/>
      <c r="U69" s="2342" t="s">
        <v>995</v>
      </c>
      <c r="V69" s="2343"/>
      <c r="W69" s="2343"/>
      <c r="X69" s="2343"/>
      <c r="Y69" s="2339"/>
      <c r="Z69" s="2340"/>
      <c r="AA69" s="2340"/>
      <c r="AB69" s="2340"/>
      <c r="AC69" s="2340"/>
      <c r="AD69" s="2341"/>
      <c r="AE69" s="1100"/>
      <c r="AF69" s="1100"/>
      <c r="AG69" s="2325"/>
      <c r="AH69" s="2342" t="s">
        <v>995</v>
      </c>
      <c r="AI69" s="2343"/>
      <c r="AJ69" s="2343"/>
      <c r="AK69" s="2343"/>
      <c r="AL69" s="2339"/>
      <c r="AM69" s="2340"/>
      <c r="AN69" s="2340"/>
      <c r="AO69" s="2340"/>
      <c r="AP69" s="2340"/>
      <c r="AQ69" s="2341"/>
      <c r="AR69" s="1100"/>
      <c r="AS69" s="1105"/>
      <c r="AT69" s="2325"/>
      <c r="AU69" s="2342" t="s">
        <v>995</v>
      </c>
      <c r="AV69" s="2343"/>
      <c r="AW69" s="2343"/>
      <c r="AX69" s="2343"/>
      <c r="AY69" s="2339"/>
      <c r="AZ69" s="2340"/>
      <c r="BA69" s="2340"/>
      <c r="BB69" s="2340"/>
      <c r="BC69" s="2340"/>
      <c r="BD69" s="2341"/>
      <c r="BE69" s="1100"/>
      <c r="BF69" s="1105"/>
      <c r="BG69" s="2325"/>
      <c r="BH69" s="2342" t="s">
        <v>995</v>
      </c>
      <c r="BI69" s="2343"/>
      <c r="BJ69" s="2343"/>
      <c r="BK69" s="2343"/>
      <c r="BL69" s="2339"/>
      <c r="BM69" s="2340"/>
      <c r="BN69" s="2340"/>
      <c r="BO69" s="2340"/>
      <c r="BP69" s="2340"/>
      <c r="BQ69" s="2341"/>
      <c r="BR69" s="971"/>
      <c r="CC69" s="971"/>
      <c r="CD69" s="971"/>
    </row>
    <row r="70" spans="2:82" s="1099" customFormat="1" ht="16.149999999999999" customHeight="1">
      <c r="B70" s="1098"/>
      <c r="R70" s="1120"/>
      <c r="S70" s="1102"/>
      <c r="T70" s="2325"/>
      <c r="U70" s="2418" t="s">
        <v>996</v>
      </c>
      <c r="V70" s="2343"/>
      <c r="W70" s="2343"/>
      <c r="X70" s="2343"/>
      <c r="Y70" s="2339"/>
      <c r="Z70" s="2340"/>
      <c r="AA70" s="2340"/>
      <c r="AB70" s="2340"/>
      <c r="AC70" s="2340"/>
      <c r="AD70" s="2341"/>
      <c r="AE70" s="1100"/>
      <c r="AF70" s="1100"/>
      <c r="AG70" s="2325"/>
      <c r="AH70" s="2418" t="s">
        <v>996</v>
      </c>
      <c r="AI70" s="2343"/>
      <c r="AJ70" s="2343"/>
      <c r="AK70" s="2343"/>
      <c r="AL70" s="2339"/>
      <c r="AM70" s="2340"/>
      <c r="AN70" s="2340"/>
      <c r="AO70" s="2340"/>
      <c r="AP70" s="2340"/>
      <c r="AQ70" s="2341"/>
      <c r="AR70" s="1100"/>
      <c r="AS70" s="1105"/>
      <c r="AT70" s="2325"/>
      <c r="AU70" s="2418" t="s">
        <v>996</v>
      </c>
      <c r="AV70" s="2343"/>
      <c r="AW70" s="2343"/>
      <c r="AX70" s="2343"/>
      <c r="AY70" s="2339"/>
      <c r="AZ70" s="2340"/>
      <c r="BA70" s="2340"/>
      <c r="BB70" s="2340"/>
      <c r="BC70" s="2340"/>
      <c r="BD70" s="2341"/>
      <c r="BE70" s="1100"/>
      <c r="BF70" s="1105"/>
      <c r="BG70" s="2325"/>
      <c r="BH70" s="2418" t="s">
        <v>996</v>
      </c>
      <c r="BI70" s="2343"/>
      <c r="BJ70" s="2343"/>
      <c r="BK70" s="2343"/>
      <c r="BL70" s="2339"/>
      <c r="BM70" s="2340"/>
      <c r="BN70" s="2340"/>
      <c r="BO70" s="2340"/>
      <c r="BP70" s="2340"/>
      <c r="BQ70" s="2341"/>
      <c r="BR70" s="971"/>
      <c r="CC70" s="971"/>
      <c r="CD70" s="971"/>
    </row>
    <row r="71" spans="2:82" s="1099" customFormat="1" ht="16.149999999999999" customHeight="1">
      <c r="B71" s="1098"/>
      <c r="R71" s="1120"/>
      <c r="S71" s="1102"/>
      <c r="T71" s="2325"/>
      <c r="U71" s="1108"/>
      <c r="V71" s="2332" t="s">
        <v>1003</v>
      </c>
      <c r="W71" s="2333"/>
      <c r="X71" s="2333"/>
      <c r="Y71" s="2339"/>
      <c r="Z71" s="2340"/>
      <c r="AA71" s="2340"/>
      <c r="AB71" s="2340"/>
      <c r="AC71" s="2340"/>
      <c r="AD71" s="2341"/>
      <c r="AE71" s="1100"/>
      <c r="AF71" s="1100"/>
      <c r="AG71" s="2325"/>
      <c r="AH71" s="1108"/>
      <c r="AI71" s="2332" t="s">
        <v>1003</v>
      </c>
      <c r="AJ71" s="2333"/>
      <c r="AK71" s="2333"/>
      <c r="AL71" s="2339"/>
      <c r="AM71" s="2340"/>
      <c r="AN71" s="2340"/>
      <c r="AO71" s="2340"/>
      <c r="AP71" s="2340"/>
      <c r="AQ71" s="2341"/>
      <c r="AR71" s="1100"/>
      <c r="AS71" s="1105"/>
      <c r="AT71" s="2325"/>
      <c r="AU71" s="1108"/>
      <c r="AV71" s="2332" t="s">
        <v>1003</v>
      </c>
      <c r="AW71" s="2333"/>
      <c r="AX71" s="2333"/>
      <c r="AY71" s="2339"/>
      <c r="AZ71" s="2340"/>
      <c r="BA71" s="2340"/>
      <c r="BB71" s="2340"/>
      <c r="BC71" s="2340"/>
      <c r="BD71" s="2341"/>
      <c r="BE71" s="1100"/>
      <c r="BF71" s="1105"/>
      <c r="BG71" s="2325"/>
      <c r="BH71" s="1108"/>
      <c r="BI71" s="2332" t="s">
        <v>1003</v>
      </c>
      <c r="BJ71" s="2333"/>
      <c r="BK71" s="2333"/>
      <c r="BL71" s="2339"/>
      <c r="BM71" s="2340"/>
      <c r="BN71" s="2340"/>
      <c r="BO71" s="2340"/>
      <c r="BP71" s="2340"/>
      <c r="BQ71" s="2341"/>
      <c r="BR71" s="971"/>
      <c r="CC71" s="971"/>
      <c r="CD71" s="971"/>
    </row>
    <row r="72" spans="2:82" s="1099" customFormat="1" ht="16.149999999999999" customHeight="1">
      <c r="B72" s="1098"/>
      <c r="R72" s="1120"/>
      <c r="S72" s="1102"/>
      <c r="T72" s="2325"/>
      <c r="U72" s="1109"/>
      <c r="V72" s="2333"/>
      <c r="W72" s="2333"/>
      <c r="X72" s="2333"/>
      <c r="Y72" s="2340"/>
      <c r="Z72" s="2340"/>
      <c r="AA72" s="2340"/>
      <c r="AB72" s="2340"/>
      <c r="AC72" s="2340"/>
      <c r="AD72" s="2341"/>
      <c r="AE72" s="1100"/>
      <c r="AF72" s="1100"/>
      <c r="AG72" s="2325"/>
      <c r="AH72" s="1109"/>
      <c r="AI72" s="2333"/>
      <c r="AJ72" s="2333"/>
      <c r="AK72" s="2333"/>
      <c r="AL72" s="2340"/>
      <c r="AM72" s="2340"/>
      <c r="AN72" s="2340"/>
      <c r="AO72" s="2340"/>
      <c r="AP72" s="2340"/>
      <c r="AQ72" s="2341"/>
      <c r="AR72" s="1100"/>
      <c r="AS72" s="1105"/>
      <c r="AT72" s="2325"/>
      <c r="AU72" s="1109"/>
      <c r="AV72" s="2333"/>
      <c r="AW72" s="2333"/>
      <c r="AX72" s="2333"/>
      <c r="AY72" s="2340"/>
      <c r="AZ72" s="2340"/>
      <c r="BA72" s="2340"/>
      <c r="BB72" s="2340"/>
      <c r="BC72" s="2340"/>
      <c r="BD72" s="2341"/>
      <c r="BE72" s="1100"/>
      <c r="BF72" s="1105"/>
      <c r="BG72" s="2325"/>
      <c r="BH72" s="1109"/>
      <c r="BI72" s="2333"/>
      <c r="BJ72" s="2333"/>
      <c r="BK72" s="2333"/>
      <c r="BL72" s="2340"/>
      <c r="BM72" s="2340"/>
      <c r="BN72" s="2340"/>
      <c r="BO72" s="2340"/>
      <c r="BP72" s="2340"/>
      <c r="BQ72" s="2341"/>
      <c r="BR72" s="971"/>
      <c r="CC72" s="971"/>
      <c r="CD72" s="971"/>
    </row>
    <row r="73" spans="2:82" s="1099" customFormat="1" ht="16.149999999999999" customHeight="1">
      <c r="B73" s="1098"/>
      <c r="R73" s="1120"/>
      <c r="S73" s="1102"/>
      <c r="T73" s="2326"/>
      <c r="U73" s="2345" t="s">
        <v>997</v>
      </c>
      <c r="V73" s="2346"/>
      <c r="W73" s="2346"/>
      <c r="X73" s="2346"/>
      <c r="Y73" s="2339"/>
      <c r="Z73" s="2340"/>
      <c r="AA73" s="2340"/>
      <c r="AB73" s="2340"/>
      <c r="AC73" s="2340"/>
      <c r="AD73" s="2341"/>
      <c r="AE73" s="1100"/>
      <c r="AF73" s="1100"/>
      <c r="AG73" s="2326"/>
      <c r="AH73" s="2345" t="s">
        <v>997</v>
      </c>
      <c r="AI73" s="2346"/>
      <c r="AJ73" s="2346"/>
      <c r="AK73" s="2346"/>
      <c r="AL73" s="2339"/>
      <c r="AM73" s="2340"/>
      <c r="AN73" s="2340"/>
      <c r="AO73" s="2340"/>
      <c r="AP73" s="2340"/>
      <c r="AQ73" s="2341"/>
      <c r="AR73" s="1100"/>
      <c r="AS73" s="1105"/>
      <c r="AT73" s="2326"/>
      <c r="AU73" s="2345" t="s">
        <v>997</v>
      </c>
      <c r="AV73" s="2346"/>
      <c r="AW73" s="2346"/>
      <c r="AX73" s="2346"/>
      <c r="AY73" s="2339"/>
      <c r="AZ73" s="2340"/>
      <c r="BA73" s="2340"/>
      <c r="BB73" s="2340"/>
      <c r="BC73" s="2340"/>
      <c r="BD73" s="2341"/>
      <c r="BE73" s="1100"/>
      <c r="BF73" s="1105"/>
      <c r="BG73" s="2326"/>
      <c r="BH73" s="2345" t="s">
        <v>997</v>
      </c>
      <c r="BI73" s="2346"/>
      <c r="BJ73" s="2346"/>
      <c r="BK73" s="2346"/>
      <c r="BL73" s="2339"/>
      <c r="BM73" s="2340"/>
      <c r="BN73" s="2340"/>
      <c r="BO73" s="2340"/>
      <c r="BP73" s="2340"/>
      <c r="BQ73" s="2341"/>
      <c r="BR73" s="971"/>
      <c r="CC73" s="971"/>
      <c r="CD73" s="971"/>
    </row>
    <row r="74" spans="2:82" s="1099" customFormat="1" ht="31.9" customHeight="1">
      <c r="B74" s="1098"/>
      <c r="R74" s="1120"/>
      <c r="S74" s="1102"/>
      <c r="T74" s="1111" t="s">
        <v>998</v>
      </c>
      <c r="U74" s="1108"/>
      <c r="V74" s="2337" t="s">
        <v>967</v>
      </c>
      <c r="W74" s="2338"/>
      <c r="X74" s="2338"/>
      <c r="Y74" s="2217"/>
      <c r="Z74" s="2218"/>
      <c r="AA74" s="2218"/>
      <c r="AB74" s="2218"/>
      <c r="AC74" s="2218"/>
      <c r="AD74" s="2219"/>
      <c r="AE74" s="1100"/>
      <c r="AF74" s="1100"/>
      <c r="AG74" s="1111" t="s">
        <v>998</v>
      </c>
      <c r="AH74" s="1108"/>
      <c r="AI74" s="2337" t="s">
        <v>967</v>
      </c>
      <c r="AJ74" s="2338"/>
      <c r="AK74" s="2338"/>
      <c r="AL74" s="2217"/>
      <c r="AM74" s="2218"/>
      <c r="AN74" s="2218"/>
      <c r="AO74" s="2218"/>
      <c r="AP74" s="2218"/>
      <c r="AQ74" s="2219"/>
      <c r="AR74" s="1100"/>
      <c r="AS74" s="1105"/>
      <c r="AT74" s="1111" t="s">
        <v>998</v>
      </c>
      <c r="AU74" s="1108"/>
      <c r="AV74" s="2337" t="s">
        <v>967</v>
      </c>
      <c r="AW74" s="2338"/>
      <c r="AX74" s="2338"/>
      <c r="AY74" s="2217"/>
      <c r="AZ74" s="2218"/>
      <c r="BA74" s="2218"/>
      <c r="BB74" s="2218"/>
      <c r="BC74" s="2218"/>
      <c r="BD74" s="2219"/>
      <c r="BE74" s="1100"/>
      <c r="BF74" s="1105"/>
      <c r="BG74" s="1111" t="s">
        <v>998</v>
      </c>
      <c r="BH74" s="1108"/>
      <c r="BI74" s="2337" t="s">
        <v>967</v>
      </c>
      <c r="BJ74" s="2338"/>
      <c r="BK74" s="2338"/>
      <c r="BL74" s="2217"/>
      <c r="BM74" s="2218"/>
      <c r="BN74" s="2218"/>
      <c r="BO74" s="2218"/>
      <c r="BP74" s="2218"/>
      <c r="BQ74" s="2219"/>
      <c r="BR74" s="971"/>
      <c r="CC74" s="971"/>
      <c r="CD74" s="971"/>
    </row>
    <row r="75" spans="2:82" s="1099" customFormat="1" ht="16.149999999999999" customHeight="1">
      <c r="B75" s="1098"/>
      <c r="R75" s="1120"/>
      <c r="S75" s="1102"/>
      <c r="T75" s="2293" t="s">
        <v>917</v>
      </c>
      <c r="U75" s="2294"/>
      <c r="V75" s="2291"/>
      <c r="W75" s="2292"/>
      <c r="X75" s="2292"/>
      <c r="Y75" s="2292"/>
      <c r="Z75" s="1112" t="s">
        <v>922</v>
      </c>
      <c r="AA75" s="2220"/>
      <c r="AB75" s="2221"/>
      <c r="AC75" s="2221"/>
      <c r="AD75" s="2222"/>
      <c r="AE75" s="1100"/>
      <c r="AF75" s="1100"/>
      <c r="AG75" s="2293" t="s">
        <v>917</v>
      </c>
      <c r="AH75" s="2294"/>
      <c r="AI75" s="2291"/>
      <c r="AJ75" s="2292"/>
      <c r="AK75" s="2292"/>
      <c r="AL75" s="2292"/>
      <c r="AM75" s="1112" t="s">
        <v>922</v>
      </c>
      <c r="AN75" s="2220"/>
      <c r="AO75" s="2221"/>
      <c r="AP75" s="2221"/>
      <c r="AQ75" s="2222"/>
      <c r="AR75" s="1100"/>
      <c r="AS75" s="1105"/>
      <c r="AT75" s="2293" t="s">
        <v>917</v>
      </c>
      <c r="AU75" s="2294"/>
      <c r="AV75" s="2291"/>
      <c r="AW75" s="2292"/>
      <c r="AX75" s="2292"/>
      <c r="AY75" s="2292"/>
      <c r="AZ75" s="1112" t="s">
        <v>922</v>
      </c>
      <c r="BA75" s="2220"/>
      <c r="BB75" s="2221"/>
      <c r="BC75" s="2221"/>
      <c r="BD75" s="2222"/>
      <c r="BE75" s="1100"/>
      <c r="BF75" s="1105"/>
      <c r="BG75" s="2293" t="s">
        <v>917</v>
      </c>
      <c r="BH75" s="2294"/>
      <c r="BI75" s="2291"/>
      <c r="BJ75" s="2292"/>
      <c r="BK75" s="2292"/>
      <c r="BL75" s="2292"/>
      <c r="BM75" s="1112" t="s">
        <v>922</v>
      </c>
      <c r="BN75" s="2220"/>
      <c r="BO75" s="2221"/>
      <c r="BP75" s="2221"/>
      <c r="BQ75" s="2222"/>
      <c r="BR75" s="971"/>
      <c r="CC75" s="971"/>
      <c r="CD75" s="971"/>
    </row>
    <row r="76" spans="2:82" s="1099" customFormat="1" ht="16.149999999999999" customHeight="1">
      <c r="B76" s="1098"/>
      <c r="C76" s="1098"/>
      <c r="D76" s="1098"/>
      <c r="E76" s="1098"/>
      <c r="F76" s="1098"/>
      <c r="G76" s="1098"/>
      <c r="H76" s="1098"/>
      <c r="I76" s="1098"/>
      <c r="J76" s="1098"/>
      <c r="K76" s="1098"/>
      <c r="L76" s="1098"/>
      <c r="M76" s="1098"/>
      <c r="N76" s="1098"/>
      <c r="O76" s="1098"/>
      <c r="P76" s="1098"/>
      <c r="Q76" s="1098"/>
      <c r="R76" s="1098"/>
      <c r="S76" s="1102"/>
      <c r="T76" s="1098"/>
      <c r="U76" s="1098"/>
      <c r="V76" s="1098"/>
      <c r="W76" s="1098"/>
      <c r="X76" s="1098"/>
      <c r="Y76" s="1098"/>
      <c r="Z76" s="1098"/>
      <c r="AA76" s="1098"/>
      <c r="AB76" s="1098"/>
      <c r="AC76" s="1098"/>
      <c r="AD76" s="1098"/>
      <c r="AE76" s="1100"/>
      <c r="AF76" s="1100"/>
      <c r="AG76" s="1098"/>
      <c r="AH76" s="1098"/>
      <c r="AI76" s="1098"/>
      <c r="AJ76" s="1098"/>
      <c r="AK76" s="1098"/>
      <c r="AL76" s="1100"/>
      <c r="AM76" s="1114"/>
      <c r="AN76" s="1098"/>
      <c r="AO76" s="1098"/>
      <c r="AP76" s="1098"/>
      <c r="AQ76" s="1098"/>
      <c r="AR76" s="1098"/>
      <c r="AS76" s="1100"/>
      <c r="AT76" s="1114"/>
      <c r="AU76" s="1098"/>
      <c r="AV76" s="1098"/>
      <c r="AW76" s="1098"/>
      <c r="AX76" s="1098"/>
      <c r="AY76" s="1098"/>
      <c r="BR76" s="971"/>
      <c r="CC76" s="971"/>
      <c r="CD76" s="971"/>
    </row>
    <row r="77" spans="2:82" s="1099" customFormat="1" ht="16.149999999999999" customHeight="1">
      <c r="B77" s="1098"/>
      <c r="C77" s="1098"/>
      <c r="D77" s="1098"/>
      <c r="E77" s="1098"/>
      <c r="F77" s="1098"/>
      <c r="G77" s="1098"/>
      <c r="H77" s="1098"/>
      <c r="I77" s="1098"/>
      <c r="J77" s="1098"/>
      <c r="K77" s="1098"/>
      <c r="L77" s="1098"/>
      <c r="M77" s="1098"/>
      <c r="N77" s="1098"/>
      <c r="O77" s="1098"/>
      <c r="P77" s="1098"/>
      <c r="Q77" s="1098"/>
      <c r="R77" s="1098"/>
      <c r="S77" s="1102"/>
      <c r="T77" s="1098"/>
      <c r="U77" s="1098"/>
      <c r="V77" s="1098"/>
      <c r="W77" s="1098"/>
      <c r="X77" s="1098"/>
      <c r="Y77" s="2492" t="s">
        <v>2163</v>
      </c>
      <c r="Z77" s="2493"/>
      <c r="AA77" s="1100"/>
      <c r="AB77" s="1100"/>
      <c r="AC77" s="1100"/>
      <c r="AD77" s="1100"/>
      <c r="AE77" s="1100"/>
      <c r="AF77" s="1100"/>
      <c r="AG77" s="1100"/>
      <c r="AH77" s="1100"/>
      <c r="AI77" s="1100"/>
      <c r="AJ77" s="1100"/>
      <c r="AK77" s="1100"/>
      <c r="AL77" s="2492"/>
      <c r="AM77" s="2493"/>
      <c r="AN77" s="1098"/>
      <c r="AO77" s="1098"/>
      <c r="AP77" s="1098"/>
      <c r="AQ77" s="1098"/>
      <c r="AR77" s="1098"/>
      <c r="AS77" s="1098"/>
      <c r="AT77" s="1098"/>
      <c r="AU77" s="1098"/>
      <c r="AV77" s="1098"/>
      <c r="AW77" s="1098"/>
      <c r="AY77" s="2492"/>
      <c r="AZ77" s="2493"/>
      <c r="BL77" s="2492"/>
      <c r="BM77" s="2493"/>
      <c r="BR77" s="971"/>
      <c r="CC77" s="971"/>
      <c r="CD77" s="971"/>
    </row>
    <row r="78" spans="2:82" s="1099" customFormat="1" ht="16.149999999999999" customHeight="1">
      <c r="B78" s="1098"/>
      <c r="C78" s="1098"/>
      <c r="D78" s="1098"/>
      <c r="E78" s="1098"/>
      <c r="F78" s="1098"/>
      <c r="G78" s="1098"/>
      <c r="H78" s="1098"/>
      <c r="I78" s="1098"/>
      <c r="J78" s="1098"/>
      <c r="K78" s="1098"/>
      <c r="L78" s="1098"/>
      <c r="M78" s="1098"/>
      <c r="N78" s="1098"/>
      <c r="O78" s="1098"/>
      <c r="P78" s="1098"/>
      <c r="Q78" s="1098"/>
      <c r="R78" s="1098"/>
      <c r="S78" s="1102"/>
      <c r="T78" s="2324"/>
      <c r="U78" s="2327" t="s">
        <v>988</v>
      </c>
      <c r="V78" s="2328"/>
      <c r="W78" s="2328"/>
      <c r="X78" s="2328"/>
      <c r="Y78" s="2329"/>
      <c r="Z78" s="2330"/>
      <c r="AA78" s="2330"/>
      <c r="AB78" s="2330"/>
      <c r="AC78" s="2330"/>
      <c r="AD78" s="2331"/>
      <c r="AE78" s="1100"/>
      <c r="AF78" s="1098"/>
      <c r="AG78" s="2324"/>
      <c r="AH78" s="2327" t="s">
        <v>988</v>
      </c>
      <c r="AI78" s="2328"/>
      <c r="AJ78" s="2328"/>
      <c r="AK78" s="2328"/>
      <c r="AL78" s="2329"/>
      <c r="AM78" s="2330"/>
      <c r="AN78" s="2330"/>
      <c r="AO78" s="2330"/>
      <c r="AP78" s="2330"/>
      <c r="AQ78" s="2331"/>
      <c r="AR78" s="1100"/>
      <c r="AS78" s="1098"/>
      <c r="AT78" s="2324"/>
      <c r="AU78" s="2327" t="s">
        <v>988</v>
      </c>
      <c r="AV78" s="2328"/>
      <c r="AW78" s="2328"/>
      <c r="AX78" s="2328"/>
      <c r="AY78" s="2329"/>
      <c r="AZ78" s="2330"/>
      <c r="BA78" s="2330"/>
      <c r="BB78" s="2330"/>
      <c r="BC78" s="2330"/>
      <c r="BD78" s="2331"/>
      <c r="BE78" s="1100"/>
      <c r="BF78" s="1098"/>
      <c r="BG78" s="2324"/>
      <c r="BH78" s="2327" t="s">
        <v>988</v>
      </c>
      <c r="BI78" s="2328"/>
      <c r="BJ78" s="2328"/>
      <c r="BK78" s="2328"/>
      <c r="BL78" s="2329"/>
      <c r="BM78" s="2330"/>
      <c r="BN78" s="2330"/>
      <c r="BO78" s="2330"/>
      <c r="BP78" s="2330"/>
      <c r="BQ78" s="2331"/>
      <c r="BR78" s="971"/>
      <c r="CC78" s="971"/>
      <c r="CD78" s="971"/>
    </row>
    <row r="79" spans="2:82" s="1099" customFormat="1" ht="16.149999999999999" customHeight="1">
      <c r="B79" s="1098"/>
      <c r="H79" s="1098"/>
      <c r="I79" s="1098"/>
      <c r="J79" s="1098"/>
      <c r="K79" s="1098"/>
      <c r="L79" s="1098"/>
      <c r="M79" s="1098"/>
      <c r="N79" s="1098"/>
      <c r="O79" s="1098"/>
      <c r="P79" s="1098"/>
      <c r="Q79" s="1098"/>
      <c r="R79" s="1120"/>
      <c r="S79" s="1102"/>
      <c r="T79" s="2325"/>
      <c r="U79" s="2342" t="s">
        <v>990</v>
      </c>
      <c r="V79" s="2343"/>
      <c r="W79" s="2343"/>
      <c r="X79" s="2343"/>
      <c r="Y79" s="2334"/>
      <c r="Z79" s="2335"/>
      <c r="AA79" s="2335"/>
      <c r="AB79" s="2335"/>
      <c r="AC79" s="2335"/>
      <c r="AD79" s="2336"/>
      <c r="AE79" s="1100"/>
      <c r="AF79" s="1098"/>
      <c r="AG79" s="2325"/>
      <c r="AH79" s="2342" t="s">
        <v>990</v>
      </c>
      <c r="AI79" s="2343"/>
      <c r="AJ79" s="2343"/>
      <c r="AK79" s="2343"/>
      <c r="AL79" s="2334"/>
      <c r="AM79" s="2335"/>
      <c r="AN79" s="2335"/>
      <c r="AO79" s="2335"/>
      <c r="AP79" s="2335"/>
      <c r="AQ79" s="2336"/>
      <c r="AR79" s="1100"/>
      <c r="AS79" s="1098"/>
      <c r="AT79" s="2325"/>
      <c r="AU79" s="2342" t="s">
        <v>990</v>
      </c>
      <c r="AV79" s="2343"/>
      <c r="AW79" s="2343"/>
      <c r="AX79" s="2343"/>
      <c r="AY79" s="2334"/>
      <c r="AZ79" s="2335"/>
      <c r="BA79" s="2335"/>
      <c r="BB79" s="2335"/>
      <c r="BC79" s="2335"/>
      <c r="BD79" s="2336"/>
      <c r="BE79" s="1100"/>
      <c r="BF79" s="1098"/>
      <c r="BG79" s="2325"/>
      <c r="BH79" s="2342" t="s">
        <v>990</v>
      </c>
      <c r="BI79" s="2343"/>
      <c r="BJ79" s="2343"/>
      <c r="BK79" s="2343"/>
      <c r="BL79" s="2334"/>
      <c r="BM79" s="2335"/>
      <c r="BN79" s="2335"/>
      <c r="BO79" s="2335"/>
      <c r="BP79" s="2335"/>
      <c r="BQ79" s="2336"/>
      <c r="BR79" s="971"/>
      <c r="CC79" s="971"/>
      <c r="CD79" s="971"/>
    </row>
    <row r="80" spans="2:82" s="1099" customFormat="1" ht="16.149999999999999" customHeight="1">
      <c r="B80" s="1098"/>
      <c r="R80" s="1120"/>
      <c r="S80" s="1119"/>
      <c r="T80" s="2325"/>
      <c r="U80" s="2342" t="s">
        <v>991</v>
      </c>
      <c r="V80" s="2343"/>
      <c r="W80" s="2343"/>
      <c r="X80" s="2343"/>
      <c r="Y80" s="2344"/>
      <c r="Z80" s="2340"/>
      <c r="AA80" s="2340"/>
      <c r="AB80" s="2340"/>
      <c r="AC80" s="2340"/>
      <c r="AD80" s="2341"/>
      <c r="AE80" s="1100"/>
      <c r="AF80" s="1098"/>
      <c r="AG80" s="2325"/>
      <c r="AH80" s="2342" t="s">
        <v>991</v>
      </c>
      <c r="AI80" s="2343"/>
      <c r="AJ80" s="2343"/>
      <c r="AK80" s="2343"/>
      <c r="AL80" s="2344"/>
      <c r="AM80" s="2340"/>
      <c r="AN80" s="2340"/>
      <c r="AO80" s="2340"/>
      <c r="AP80" s="2340"/>
      <c r="AQ80" s="2341"/>
      <c r="AR80" s="1100"/>
      <c r="AS80" s="1098"/>
      <c r="AT80" s="2325"/>
      <c r="AU80" s="2342" t="s">
        <v>991</v>
      </c>
      <c r="AV80" s="2343"/>
      <c r="AW80" s="2343"/>
      <c r="AX80" s="2343"/>
      <c r="AY80" s="2344"/>
      <c r="AZ80" s="2340"/>
      <c r="BA80" s="2340"/>
      <c r="BB80" s="2340"/>
      <c r="BC80" s="2340"/>
      <c r="BD80" s="2341"/>
      <c r="BE80" s="1100"/>
      <c r="BF80" s="1098"/>
      <c r="BG80" s="2325"/>
      <c r="BH80" s="2342" t="s">
        <v>991</v>
      </c>
      <c r="BI80" s="2343"/>
      <c r="BJ80" s="2343"/>
      <c r="BK80" s="2343"/>
      <c r="BL80" s="2344"/>
      <c r="BM80" s="2340"/>
      <c r="BN80" s="2340"/>
      <c r="BO80" s="2340"/>
      <c r="BP80" s="2340"/>
      <c r="BQ80" s="2341"/>
      <c r="BR80" s="971"/>
      <c r="CC80" s="971"/>
      <c r="CD80" s="971"/>
    </row>
    <row r="81" spans="1:82" s="1099" customFormat="1" ht="16.149999999999999" customHeight="1">
      <c r="B81" s="1098"/>
      <c r="R81" s="1100"/>
      <c r="S81" s="1104"/>
      <c r="T81" s="2325"/>
      <c r="U81" s="2343"/>
      <c r="V81" s="2343"/>
      <c r="W81" s="2343"/>
      <c r="X81" s="2343"/>
      <c r="Y81" s="2334"/>
      <c r="Z81" s="2335"/>
      <c r="AA81" s="2335"/>
      <c r="AB81" s="2335"/>
      <c r="AC81" s="2335"/>
      <c r="AD81" s="2336"/>
      <c r="AE81" s="1103"/>
      <c r="AF81" s="1103"/>
      <c r="AG81" s="2325"/>
      <c r="AH81" s="2343"/>
      <c r="AI81" s="2343"/>
      <c r="AJ81" s="2343"/>
      <c r="AK81" s="2343"/>
      <c r="AL81" s="2334"/>
      <c r="AM81" s="2335"/>
      <c r="AN81" s="2335"/>
      <c r="AO81" s="2335"/>
      <c r="AP81" s="2335"/>
      <c r="AQ81" s="2336"/>
      <c r="AR81" s="1103"/>
      <c r="AS81" s="1104"/>
      <c r="AT81" s="2325"/>
      <c r="AU81" s="2343"/>
      <c r="AV81" s="2343"/>
      <c r="AW81" s="2343"/>
      <c r="AX81" s="2343"/>
      <c r="AY81" s="2334"/>
      <c r="AZ81" s="2335"/>
      <c r="BA81" s="2335"/>
      <c r="BB81" s="2335"/>
      <c r="BC81" s="2335"/>
      <c r="BD81" s="2336"/>
      <c r="BE81" s="1103"/>
      <c r="BF81" s="1104"/>
      <c r="BG81" s="2325"/>
      <c r="BH81" s="2343"/>
      <c r="BI81" s="2343"/>
      <c r="BJ81" s="2343"/>
      <c r="BK81" s="2343"/>
      <c r="BL81" s="2334"/>
      <c r="BM81" s="2335"/>
      <c r="BN81" s="2335"/>
      <c r="BO81" s="2335"/>
      <c r="BP81" s="2335"/>
      <c r="BQ81" s="2336"/>
      <c r="BR81" s="971"/>
      <c r="CC81" s="971"/>
      <c r="CD81" s="971"/>
    </row>
    <row r="82" spans="1:82" s="1099" customFormat="1" ht="16.149999999999999" customHeight="1">
      <c r="B82" s="1098"/>
      <c r="R82" s="1100"/>
      <c r="S82" s="1105"/>
      <c r="T82" s="2325"/>
      <c r="U82" s="2342" t="s">
        <v>994</v>
      </c>
      <c r="V82" s="2343"/>
      <c r="W82" s="2343"/>
      <c r="X82" s="2343"/>
      <c r="Y82" s="2334"/>
      <c r="Z82" s="2335"/>
      <c r="AA82" s="2335"/>
      <c r="AB82" s="2335"/>
      <c r="AC82" s="2335"/>
      <c r="AD82" s="2336"/>
      <c r="AE82" s="1100"/>
      <c r="AF82" s="1100"/>
      <c r="AG82" s="2325"/>
      <c r="AH82" s="2342" t="s">
        <v>994</v>
      </c>
      <c r="AI82" s="2343"/>
      <c r="AJ82" s="2343"/>
      <c r="AK82" s="2343"/>
      <c r="AL82" s="2334"/>
      <c r="AM82" s="2335"/>
      <c r="AN82" s="2335"/>
      <c r="AO82" s="2335"/>
      <c r="AP82" s="2335"/>
      <c r="AQ82" s="2336"/>
      <c r="AR82" s="1100"/>
      <c r="AS82" s="1105"/>
      <c r="AT82" s="2325"/>
      <c r="AU82" s="2342" t="s">
        <v>994</v>
      </c>
      <c r="AV82" s="2343"/>
      <c r="AW82" s="2343"/>
      <c r="AX82" s="2343"/>
      <c r="AY82" s="2334"/>
      <c r="AZ82" s="2335"/>
      <c r="BA82" s="2335"/>
      <c r="BB82" s="2335"/>
      <c r="BC82" s="2335"/>
      <c r="BD82" s="2336"/>
      <c r="BE82" s="1100"/>
      <c r="BF82" s="1105"/>
      <c r="BG82" s="2325"/>
      <c r="BH82" s="2342" t="s">
        <v>994</v>
      </c>
      <c r="BI82" s="2343"/>
      <c r="BJ82" s="2343"/>
      <c r="BK82" s="2343"/>
      <c r="BL82" s="2334"/>
      <c r="BM82" s="2335"/>
      <c r="BN82" s="2335"/>
      <c r="BO82" s="2335"/>
      <c r="BP82" s="2335"/>
      <c r="BQ82" s="2336"/>
      <c r="BR82" s="971"/>
      <c r="CC82" s="971"/>
      <c r="CD82" s="971"/>
    </row>
    <row r="83" spans="1:82" s="1099" customFormat="1" ht="16.149999999999999" customHeight="1">
      <c r="B83" s="1098"/>
      <c r="R83" s="1100"/>
      <c r="S83" s="1105"/>
      <c r="T83" s="2325"/>
      <c r="U83" s="2342" t="s">
        <v>995</v>
      </c>
      <c r="V83" s="2343"/>
      <c r="W83" s="2343"/>
      <c r="X83" s="2343"/>
      <c r="Y83" s="2339"/>
      <c r="Z83" s="2340"/>
      <c r="AA83" s="2340"/>
      <c r="AB83" s="2340"/>
      <c r="AC83" s="2340"/>
      <c r="AD83" s="2341"/>
      <c r="AE83" s="1100"/>
      <c r="AF83" s="1100"/>
      <c r="AG83" s="2325"/>
      <c r="AH83" s="2342" t="s">
        <v>995</v>
      </c>
      <c r="AI83" s="2343"/>
      <c r="AJ83" s="2343"/>
      <c r="AK83" s="2343"/>
      <c r="AL83" s="2339"/>
      <c r="AM83" s="2340"/>
      <c r="AN83" s="2340"/>
      <c r="AO83" s="2340"/>
      <c r="AP83" s="2340"/>
      <c r="AQ83" s="2341"/>
      <c r="AR83" s="1100"/>
      <c r="AS83" s="1105"/>
      <c r="AT83" s="2325"/>
      <c r="AU83" s="2342" t="s">
        <v>995</v>
      </c>
      <c r="AV83" s="2343"/>
      <c r="AW83" s="2343"/>
      <c r="AX83" s="2343"/>
      <c r="AY83" s="2339"/>
      <c r="AZ83" s="2340"/>
      <c r="BA83" s="2340"/>
      <c r="BB83" s="2340"/>
      <c r="BC83" s="2340"/>
      <c r="BD83" s="2341"/>
      <c r="BE83" s="1100"/>
      <c r="BF83" s="1105"/>
      <c r="BG83" s="2325"/>
      <c r="BH83" s="2342" t="s">
        <v>995</v>
      </c>
      <c r="BI83" s="2343"/>
      <c r="BJ83" s="2343"/>
      <c r="BK83" s="2343"/>
      <c r="BL83" s="2339"/>
      <c r="BM83" s="2340"/>
      <c r="BN83" s="2340"/>
      <c r="BO83" s="2340"/>
      <c r="BP83" s="2340"/>
      <c r="BQ83" s="2341"/>
      <c r="BR83" s="971"/>
      <c r="CC83" s="971"/>
      <c r="CD83" s="971"/>
    </row>
    <row r="84" spans="1:82" s="1099" customFormat="1" ht="16.149999999999999" customHeight="1">
      <c r="B84" s="1098"/>
      <c r="R84" s="1100"/>
      <c r="S84" s="1105"/>
      <c r="T84" s="2325"/>
      <c r="U84" s="2418" t="s">
        <v>996</v>
      </c>
      <c r="V84" s="2343"/>
      <c r="W84" s="2343"/>
      <c r="X84" s="2343"/>
      <c r="Y84" s="2339"/>
      <c r="Z84" s="2340"/>
      <c r="AA84" s="2340"/>
      <c r="AB84" s="2340"/>
      <c r="AC84" s="2340"/>
      <c r="AD84" s="2341"/>
      <c r="AE84" s="1100"/>
      <c r="AF84" s="1100"/>
      <c r="AG84" s="2325"/>
      <c r="AH84" s="2418" t="s">
        <v>996</v>
      </c>
      <c r="AI84" s="2343"/>
      <c r="AJ84" s="2343"/>
      <c r="AK84" s="2343"/>
      <c r="AL84" s="2339"/>
      <c r="AM84" s="2340"/>
      <c r="AN84" s="2340"/>
      <c r="AO84" s="2340"/>
      <c r="AP84" s="2340"/>
      <c r="AQ84" s="2341"/>
      <c r="AR84" s="1100"/>
      <c r="AS84" s="1105"/>
      <c r="AT84" s="2325"/>
      <c r="AU84" s="2418" t="s">
        <v>996</v>
      </c>
      <c r="AV84" s="2343"/>
      <c r="AW84" s="2343"/>
      <c r="AX84" s="2343"/>
      <c r="AY84" s="2339"/>
      <c r="AZ84" s="2340"/>
      <c r="BA84" s="2340"/>
      <c r="BB84" s="2340"/>
      <c r="BC84" s="2340"/>
      <c r="BD84" s="2341"/>
      <c r="BE84" s="1100"/>
      <c r="BF84" s="1105"/>
      <c r="BG84" s="2325"/>
      <c r="BH84" s="2418" t="s">
        <v>996</v>
      </c>
      <c r="BI84" s="2343"/>
      <c r="BJ84" s="2343"/>
      <c r="BK84" s="2343"/>
      <c r="BL84" s="2339"/>
      <c r="BM84" s="2340"/>
      <c r="BN84" s="2340"/>
      <c r="BO84" s="2340"/>
      <c r="BP84" s="2340"/>
      <c r="BQ84" s="2341"/>
      <c r="BR84" s="971"/>
      <c r="CC84" s="971"/>
      <c r="CD84" s="971"/>
    </row>
    <row r="85" spans="1:82" s="1099" customFormat="1" ht="16.149999999999999" customHeight="1">
      <c r="B85" s="1098"/>
      <c r="R85" s="1100"/>
      <c r="S85" s="1105"/>
      <c r="T85" s="2325"/>
      <c r="U85" s="1108"/>
      <c r="V85" s="2332" t="s">
        <v>1003</v>
      </c>
      <c r="W85" s="2333"/>
      <c r="X85" s="2333"/>
      <c r="Y85" s="2339"/>
      <c r="Z85" s="2340"/>
      <c r="AA85" s="2340"/>
      <c r="AB85" s="2340"/>
      <c r="AC85" s="2340"/>
      <c r="AD85" s="2341"/>
      <c r="AE85" s="1100"/>
      <c r="AF85" s="1100"/>
      <c r="AG85" s="2325"/>
      <c r="AH85" s="1108"/>
      <c r="AI85" s="2332" t="s">
        <v>1003</v>
      </c>
      <c r="AJ85" s="2333"/>
      <c r="AK85" s="2333"/>
      <c r="AL85" s="2339"/>
      <c r="AM85" s="2340"/>
      <c r="AN85" s="2340"/>
      <c r="AO85" s="2340"/>
      <c r="AP85" s="2340"/>
      <c r="AQ85" s="2341"/>
      <c r="AR85" s="1100"/>
      <c r="AS85" s="1105"/>
      <c r="AT85" s="2325"/>
      <c r="AU85" s="1108"/>
      <c r="AV85" s="2332" t="s">
        <v>1003</v>
      </c>
      <c r="AW85" s="2333"/>
      <c r="AX85" s="2333"/>
      <c r="AY85" s="2339"/>
      <c r="AZ85" s="2340"/>
      <c r="BA85" s="2340"/>
      <c r="BB85" s="2340"/>
      <c r="BC85" s="2340"/>
      <c r="BD85" s="2341"/>
      <c r="BE85" s="1100"/>
      <c r="BF85" s="1105"/>
      <c r="BG85" s="2325"/>
      <c r="BH85" s="1108"/>
      <c r="BI85" s="2332" t="s">
        <v>1003</v>
      </c>
      <c r="BJ85" s="2333"/>
      <c r="BK85" s="2333"/>
      <c r="BL85" s="2339"/>
      <c r="BM85" s="2340"/>
      <c r="BN85" s="2340"/>
      <c r="BO85" s="2340"/>
      <c r="BP85" s="2340"/>
      <c r="BQ85" s="2341"/>
      <c r="BR85" s="971"/>
      <c r="CC85" s="971"/>
      <c r="CD85" s="971"/>
    </row>
    <row r="86" spans="1:82" s="1099" customFormat="1" ht="16.149999999999999" customHeight="1">
      <c r="B86" s="1098"/>
      <c r="R86" s="1100"/>
      <c r="S86" s="1105"/>
      <c r="T86" s="2325"/>
      <c r="U86" s="1109"/>
      <c r="V86" s="2333"/>
      <c r="W86" s="2333"/>
      <c r="X86" s="2333"/>
      <c r="Y86" s="2340"/>
      <c r="Z86" s="2340"/>
      <c r="AA86" s="2340"/>
      <c r="AB86" s="2340"/>
      <c r="AC86" s="2340"/>
      <c r="AD86" s="2341"/>
      <c r="AE86" s="1100"/>
      <c r="AF86" s="1100"/>
      <c r="AG86" s="2325"/>
      <c r="AH86" s="1109"/>
      <c r="AI86" s="2333"/>
      <c r="AJ86" s="2333"/>
      <c r="AK86" s="2333"/>
      <c r="AL86" s="2340"/>
      <c r="AM86" s="2340"/>
      <c r="AN86" s="2340"/>
      <c r="AO86" s="2340"/>
      <c r="AP86" s="2340"/>
      <c r="AQ86" s="2341"/>
      <c r="AR86" s="1100"/>
      <c r="AS86" s="1105"/>
      <c r="AT86" s="2325"/>
      <c r="AU86" s="1109"/>
      <c r="AV86" s="2333"/>
      <c r="AW86" s="2333"/>
      <c r="AX86" s="2333"/>
      <c r="AY86" s="2340"/>
      <c r="AZ86" s="2340"/>
      <c r="BA86" s="2340"/>
      <c r="BB86" s="2340"/>
      <c r="BC86" s="2340"/>
      <c r="BD86" s="2341"/>
      <c r="BE86" s="1100"/>
      <c r="BF86" s="1105"/>
      <c r="BG86" s="2325"/>
      <c r="BH86" s="1109"/>
      <c r="BI86" s="2333"/>
      <c r="BJ86" s="2333"/>
      <c r="BK86" s="2333"/>
      <c r="BL86" s="2340"/>
      <c r="BM86" s="2340"/>
      <c r="BN86" s="2340"/>
      <c r="BO86" s="2340"/>
      <c r="BP86" s="2340"/>
      <c r="BQ86" s="2341"/>
      <c r="BR86" s="971"/>
      <c r="CC86" s="971"/>
      <c r="CD86" s="971"/>
    </row>
    <row r="87" spans="1:82" s="1099" customFormat="1" ht="16.149999999999999" customHeight="1">
      <c r="B87" s="1098"/>
      <c r="R87" s="1100"/>
      <c r="S87" s="1105"/>
      <c r="T87" s="2326"/>
      <c r="U87" s="2345" t="s">
        <v>997</v>
      </c>
      <c r="V87" s="2346"/>
      <c r="W87" s="2346"/>
      <c r="X87" s="2346"/>
      <c r="Y87" s="2339"/>
      <c r="Z87" s="2340"/>
      <c r="AA87" s="2340"/>
      <c r="AB87" s="2340"/>
      <c r="AC87" s="2340"/>
      <c r="AD87" s="2341"/>
      <c r="AE87" s="1100"/>
      <c r="AF87" s="1100"/>
      <c r="AG87" s="2326"/>
      <c r="AH87" s="2345" t="s">
        <v>997</v>
      </c>
      <c r="AI87" s="2346"/>
      <c r="AJ87" s="2346"/>
      <c r="AK87" s="2346"/>
      <c r="AL87" s="2339"/>
      <c r="AM87" s="2340"/>
      <c r="AN87" s="2340"/>
      <c r="AO87" s="2340"/>
      <c r="AP87" s="2340"/>
      <c r="AQ87" s="2341"/>
      <c r="AR87" s="1100"/>
      <c r="AS87" s="1105"/>
      <c r="AT87" s="2326"/>
      <c r="AU87" s="2345" t="s">
        <v>997</v>
      </c>
      <c r="AV87" s="2346"/>
      <c r="AW87" s="2346"/>
      <c r="AX87" s="2346"/>
      <c r="AY87" s="2339"/>
      <c r="AZ87" s="2340"/>
      <c r="BA87" s="2340"/>
      <c r="BB87" s="2340"/>
      <c r="BC87" s="2340"/>
      <c r="BD87" s="2341"/>
      <c r="BE87" s="1100"/>
      <c r="BF87" s="1105"/>
      <c r="BG87" s="2326"/>
      <c r="BH87" s="2345" t="s">
        <v>997</v>
      </c>
      <c r="BI87" s="2346"/>
      <c r="BJ87" s="2346"/>
      <c r="BK87" s="2346"/>
      <c r="BL87" s="2339"/>
      <c r="BM87" s="2340"/>
      <c r="BN87" s="2340"/>
      <c r="BO87" s="2340"/>
      <c r="BP87" s="2340"/>
      <c r="BQ87" s="2341"/>
      <c r="BR87" s="971"/>
      <c r="CC87" s="971"/>
      <c r="CD87" s="971"/>
    </row>
    <row r="88" spans="1:82" s="1099" customFormat="1" ht="31.9" customHeight="1">
      <c r="B88" s="1098"/>
      <c r="R88" s="1100"/>
      <c r="S88" s="1105"/>
      <c r="T88" s="1111" t="s">
        <v>998</v>
      </c>
      <c r="U88" s="1108"/>
      <c r="V88" s="2337" t="s">
        <v>967</v>
      </c>
      <c r="W88" s="2338"/>
      <c r="X88" s="2338"/>
      <c r="Y88" s="2217"/>
      <c r="Z88" s="2218"/>
      <c r="AA88" s="2218"/>
      <c r="AB88" s="2218"/>
      <c r="AC88" s="2218"/>
      <c r="AD88" s="2219"/>
      <c r="AE88" s="1100"/>
      <c r="AF88" s="1100"/>
      <c r="AG88" s="1111" t="s">
        <v>998</v>
      </c>
      <c r="AH88" s="1108"/>
      <c r="AI88" s="2337" t="s">
        <v>967</v>
      </c>
      <c r="AJ88" s="2338"/>
      <c r="AK88" s="2338"/>
      <c r="AL88" s="2217"/>
      <c r="AM88" s="2218"/>
      <c r="AN88" s="2218"/>
      <c r="AO88" s="2218"/>
      <c r="AP88" s="2218"/>
      <c r="AQ88" s="2219"/>
      <c r="AR88" s="1100"/>
      <c r="AS88" s="1105"/>
      <c r="AT88" s="1111" t="s">
        <v>998</v>
      </c>
      <c r="AU88" s="1108"/>
      <c r="AV88" s="2337" t="s">
        <v>967</v>
      </c>
      <c r="AW88" s="2338"/>
      <c r="AX88" s="2338"/>
      <c r="AY88" s="2217"/>
      <c r="AZ88" s="2218"/>
      <c r="BA88" s="2218"/>
      <c r="BB88" s="2218"/>
      <c r="BC88" s="2218"/>
      <c r="BD88" s="2219"/>
      <c r="BE88" s="1100"/>
      <c r="BF88" s="1105"/>
      <c r="BG88" s="1111" t="s">
        <v>998</v>
      </c>
      <c r="BH88" s="1108"/>
      <c r="BI88" s="2337" t="s">
        <v>967</v>
      </c>
      <c r="BJ88" s="2338"/>
      <c r="BK88" s="2338"/>
      <c r="BL88" s="2217"/>
      <c r="BM88" s="2218"/>
      <c r="BN88" s="2218"/>
      <c r="BO88" s="2218"/>
      <c r="BP88" s="2218"/>
      <c r="BQ88" s="2219"/>
      <c r="BR88" s="971"/>
      <c r="CC88" s="971"/>
      <c r="CD88" s="971"/>
    </row>
    <row r="89" spans="1:82" s="1099" customFormat="1" ht="16.149999999999999" customHeight="1">
      <c r="B89" s="1098"/>
      <c r="R89" s="1100"/>
      <c r="S89" s="1105"/>
      <c r="T89" s="2293" t="s">
        <v>917</v>
      </c>
      <c r="U89" s="2294"/>
      <c r="V89" s="2291"/>
      <c r="W89" s="2292"/>
      <c r="X89" s="2292"/>
      <c r="Y89" s="2292"/>
      <c r="Z89" s="1112" t="s">
        <v>922</v>
      </c>
      <c r="AA89" s="2220"/>
      <c r="AB89" s="2221"/>
      <c r="AC89" s="2221"/>
      <c r="AD89" s="2222"/>
      <c r="AE89" s="1100"/>
      <c r="AF89" s="1100"/>
      <c r="AG89" s="2293" t="s">
        <v>917</v>
      </c>
      <c r="AH89" s="2294"/>
      <c r="AI89" s="2291"/>
      <c r="AJ89" s="2292"/>
      <c r="AK89" s="2292"/>
      <c r="AL89" s="2292"/>
      <c r="AM89" s="1112" t="s">
        <v>922</v>
      </c>
      <c r="AN89" s="2220"/>
      <c r="AO89" s="2221"/>
      <c r="AP89" s="2221"/>
      <c r="AQ89" s="2222"/>
      <c r="AR89" s="1100"/>
      <c r="AS89" s="1105"/>
      <c r="AT89" s="2293" t="s">
        <v>917</v>
      </c>
      <c r="AU89" s="2294"/>
      <c r="AV89" s="2291"/>
      <c r="AW89" s="2292"/>
      <c r="AX89" s="2292"/>
      <c r="AY89" s="2292"/>
      <c r="AZ89" s="1112" t="s">
        <v>922</v>
      </c>
      <c r="BA89" s="2220"/>
      <c r="BB89" s="2221"/>
      <c r="BC89" s="2221"/>
      <c r="BD89" s="2222"/>
      <c r="BE89" s="1100"/>
      <c r="BF89" s="1105"/>
      <c r="BG89" s="2293" t="s">
        <v>917</v>
      </c>
      <c r="BH89" s="2294"/>
      <c r="BI89" s="2291"/>
      <c r="BJ89" s="2292"/>
      <c r="BK89" s="2292"/>
      <c r="BL89" s="2292"/>
      <c r="BM89" s="1112" t="s">
        <v>922</v>
      </c>
      <c r="BN89" s="2220"/>
      <c r="BO89" s="2221"/>
      <c r="BP89" s="2221"/>
      <c r="BQ89" s="2222"/>
      <c r="BR89" s="971"/>
      <c r="CC89" s="971"/>
      <c r="CD89" s="971"/>
    </row>
    <row r="90" spans="1:82" s="1121" customFormat="1" ht="18.95" customHeight="1">
      <c r="B90" s="1100"/>
      <c r="I90" s="1100"/>
      <c r="J90" s="1100"/>
      <c r="K90" s="1100"/>
      <c r="L90" s="1100"/>
      <c r="M90" s="1122"/>
      <c r="N90" s="1100"/>
      <c r="O90" s="1100"/>
      <c r="P90" s="1100"/>
      <c r="Q90" s="1100"/>
      <c r="R90" s="1100"/>
      <c r="S90" s="1100"/>
      <c r="T90" s="1100"/>
      <c r="U90" s="1100"/>
      <c r="V90" s="1100"/>
      <c r="W90" s="1100"/>
      <c r="X90" s="1100"/>
      <c r="Y90" s="1122"/>
      <c r="Z90" s="1122"/>
      <c r="AA90" s="1122"/>
      <c r="AB90" s="1122"/>
      <c r="AC90" s="1122"/>
      <c r="AD90" s="1100"/>
      <c r="AE90" s="1100"/>
      <c r="AF90" s="1100"/>
      <c r="AG90" s="1100"/>
      <c r="AH90" s="1100"/>
      <c r="AI90" s="1100"/>
      <c r="AJ90" s="1122"/>
      <c r="AK90" s="1100"/>
      <c r="AL90" s="1100"/>
      <c r="AM90" s="1100"/>
      <c r="AN90" s="1100"/>
      <c r="AO90" s="1100"/>
      <c r="AP90" s="1100"/>
      <c r="AQ90" s="1122"/>
      <c r="AR90" s="1100"/>
      <c r="AS90" s="1100"/>
      <c r="AT90" s="1100"/>
      <c r="AU90" s="1100"/>
      <c r="BR90" s="972"/>
      <c r="CC90" s="972"/>
      <c r="CD90" s="972"/>
    </row>
    <row r="91" spans="1:82" ht="14.45" customHeight="1">
      <c r="Y91" s="572"/>
      <c r="Z91" s="572"/>
      <c r="AA91" s="572"/>
      <c r="AB91" s="572"/>
      <c r="AC91" s="572"/>
      <c r="AD91" s="572"/>
      <c r="AE91" s="572"/>
      <c r="AF91" s="572"/>
      <c r="AG91" s="573" t="s">
        <v>921</v>
      </c>
      <c r="AH91" s="553"/>
      <c r="AI91" s="553"/>
      <c r="AJ91" s="553"/>
    </row>
    <row r="92" spans="1:82" ht="14.45" customHeight="1"/>
    <row r="93" spans="1:82" ht="14.45" customHeight="1">
      <c r="A93" s="1124"/>
      <c r="B93" s="2510" t="s">
        <v>1006</v>
      </c>
      <c r="C93" s="2511"/>
      <c r="D93" s="2511"/>
      <c r="E93" s="2511"/>
      <c r="F93" s="2511"/>
      <c r="G93" s="2511"/>
      <c r="H93" s="2511"/>
      <c r="I93" s="2511"/>
      <c r="J93" s="2511"/>
      <c r="K93" s="2511"/>
      <c r="L93" s="2511"/>
      <c r="M93" s="2511"/>
      <c r="N93" s="2511"/>
      <c r="O93" s="2511"/>
      <c r="P93" s="2511"/>
      <c r="Q93" s="2511"/>
      <c r="R93" s="2511"/>
      <c r="S93" s="2511"/>
      <c r="T93" s="2511"/>
      <c r="U93" s="2511"/>
      <c r="V93" s="2511"/>
      <c r="W93" s="2511"/>
      <c r="X93" s="2511"/>
      <c r="Y93" s="2511"/>
      <c r="Z93" s="2511"/>
      <c r="AA93" s="2511"/>
      <c r="AB93" s="2511"/>
      <c r="AC93" s="2511"/>
      <c r="AD93" s="2511"/>
      <c r="AE93" s="2511"/>
      <c r="AF93" s="1124"/>
      <c r="AG93" s="1124"/>
      <c r="AH93" s="1124"/>
      <c r="AI93" s="1124"/>
      <c r="AJ93" s="1124"/>
      <c r="AK93" s="1124"/>
      <c r="AL93" s="1124"/>
      <c r="AM93" s="1124"/>
      <c r="AO93" s="1125"/>
      <c r="AP93" s="1125"/>
      <c r="AQ93" s="1125"/>
      <c r="AR93" s="1125"/>
      <c r="AS93" s="1125"/>
      <c r="AT93" s="1125"/>
      <c r="AU93" s="1125"/>
      <c r="AV93" s="1125"/>
      <c r="AW93" s="1125"/>
    </row>
    <row r="94" spans="1:82" ht="14.45" customHeight="1">
      <c r="A94" s="1124"/>
      <c r="B94" s="2511"/>
      <c r="C94" s="2511"/>
      <c r="D94" s="2511"/>
      <c r="E94" s="2511"/>
      <c r="F94" s="2511"/>
      <c r="G94" s="2511"/>
      <c r="H94" s="2511"/>
      <c r="I94" s="2511"/>
      <c r="J94" s="2511"/>
      <c r="K94" s="2511"/>
      <c r="L94" s="2511"/>
      <c r="M94" s="2511"/>
      <c r="N94" s="2511"/>
      <c r="O94" s="2511"/>
      <c r="P94" s="2511"/>
      <c r="Q94" s="2511"/>
      <c r="R94" s="2511"/>
      <c r="S94" s="2511"/>
      <c r="T94" s="2511"/>
      <c r="U94" s="2511"/>
      <c r="V94" s="2511"/>
      <c r="W94" s="2511"/>
      <c r="X94" s="2511"/>
      <c r="Y94" s="2511"/>
      <c r="Z94" s="2511"/>
      <c r="AA94" s="2511"/>
      <c r="AB94" s="2511"/>
      <c r="AC94" s="2511"/>
      <c r="AD94" s="2511"/>
      <c r="AE94" s="2511"/>
      <c r="AF94" s="1124"/>
      <c r="AG94" s="1124"/>
      <c r="AH94" s="1124"/>
      <c r="AI94" s="1124"/>
      <c r="AJ94" s="1124"/>
      <c r="AK94" s="1124"/>
      <c r="AL94" s="1124"/>
      <c r="AM94" s="1124"/>
      <c r="AN94" s="1126" t="s">
        <v>923</v>
      </c>
      <c r="AO94" s="1127"/>
      <c r="AP94" s="1127"/>
      <c r="AQ94" s="1127"/>
      <c r="AR94" s="1127"/>
      <c r="AS94" s="1127"/>
      <c r="AT94" s="1127"/>
      <c r="AU94" s="1127"/>
      <c r="AV94" s="1127"/>
      <c r="AW94" s="1127"/>
    </row>
    <row r="95" spans="1:82" ht="14.45" customHeight="1">
      <c r="H95" s="2532"/>
      <c r="I95" s="2532"/>
      <c r="J95" s="2532"/>
      <c r="K95" s="2532"/>
      <c r="L95" s="2532"/>
      <c r="M95" s="2532"/>
      <c r="N95" s="2532"/>
      <c r="O95" s="2532"/>
      <c r="P95" s="2532"/>
      <c r="Q95" s="2532"/>
      <c r="R95" s="2532"/>
      <c r="S95" s="2532"/>
      <c r="T95" s="2532"/>
      <c r="U95" s="2532"/>
      <c r="V95" s="2532"/>
      <c r="W95" s="2532"/>
      <c r="X95" s="2532"/>
      <c r="Y95" s="2532"/>
      <c r="Z95" s="2532"/>
      <c r="AA95" s="2532"/>
      <c r="AB95" s="2532"/>
      <c r="AC95" s="2532"/>
      <c r="AM95" s="1128"/>
      <c r="AN95" s="2285" t="s">
        <v>924</v>
      </c>
      <c r="AO95" s="2286"/>
      <c r="AP95" s="2286"/>
      <c r="AQ95" s="2287"/>
      <c r="AR95" s="2494"/>
      <c r="AS95" s="2495"/>
      <c r="AT95" s="2495"/>
      <c r="AU95" s="2495"/>
      <c r="AV95" s="2495"/>
      <c r="AW95" s="2495"/>
      <c r="AX95" s="2495"/>
      <c r="AY95" s="2495"/>
      <c r="AZ95" s="2495"/>
      <c r="BA95" s="2495"/>
      <c r="BB95" s="2496"/>
      <c r="BC95" s="2290" t="s">
        <v>925</v>
      </c>
      <c r="BD95" s="2088"/>
      <c r="BE95" s="2088"/>
      <c r="BF95" s="2089"/>
      <c r="BG95" s="2512" t="s">
        <v>977</v>
      </c>
      <c r="BH95" s="2262"/>
      <c r="BI95" s="2262"/>
      <c r="BJ95" s="2262"/>
      <c r="BK95" s="2262"/>
      <c r="BL95" s="2262"/>
      <c r="BM95" s="2262"/>
      <c r="BN95" s="2262"/>
      <c r="BO95" s="2262"/>
      <c r="BP95" s="2262"/>
      <c r="BQ95" s="2513"/>
      <c r="BS95" s="1099"/>
      <c r="BT95" s="1099"/>
      <c r="BU95" s="1099"/>
      <c r="BV95" s="1099"/>
      <c r="BW95" s="1099"/>
      <c r="BX95" s="1099"/>
      <c r="BY95" s="1099"/>
      <c r="BZ95" s="1099"/>
      <c r="CA95" s="1099"/>
      <c r="CB95" s="1099"/>
      <c r="CC95" s="1099"/>
    </row>
    <row r="96" spans="1:82" ht="14.45" customHeight="1">
      <c r="B96" s="1123" t="s">
        <v>926</v>
      </c>
      <c r="F96" s="1129"/>
      <c r="H96" s="2533"/>
      <c r="I96" s="2533"/>
      <c r="J96" s="2533"/>
      <c r="K96" s="2533"/>
      <c r="L96" s="2533"/>
      <c r="M96" s="2533"/>
      <c r="N96" s="2533"/>
      <c r="O96" s="2533"/>
      <c r="P96" s="2533"/>
      <c r="Q96" s="2533"/>
      <c r="R96" s="2533"/>
      <c r="S96" s="2533"/>
      <c r="T96" s="2533"/>
      <c r="U96" s="2533"/>
      <c r="V96" s="2533"/>
      <c r="W96" s="2533"/>
      <c r="X96" s="2533"/>
      <c r="Y96" s="2533"/>
      <c r="Z96" s="2533"/>
      <c r="AA96" s="2533"/>
      <c r="AB96" s="2533"/>
      <c r="AC96" s="2533"/>
      <c r="AM96" s="1128"/>
      <c r="AN96" s="2270"/>
      <c r="AO96" s="2288"/>
      <c r="AP96" s="2288"/>
      <c r="AQ96" s="2289"/>
      <c r="AR96" s="2497"/>
      <c r="AS96" s="2498"/>
      <c r="AT96" s="2498"/>
      <c r="AU96" s="2498"/>
      <c r="AV96" s="2498"/>
      <c r="AW96" s="2498"/>
      <c r="AX96" s="2498"/>
      <c r="AY96" s="2498"/>
      <c r="AZ96" s="2498"/>
      <c r="BA96" s="2498"/>
      <c r="BB96" s="2499"/>
      <c r="BC96" s="2093"/>
      <c r="BD96" s="2094"/>
      <c r="BE96" s="2094"/>
      <c r="BF96" s="2095"/>
      <c r="BG96" s="2376"/>
      <c r="BH96" s="2377"/>
      <c r="BI96" s="2377"/>
      <c r="BJ96" s="2377"/>
      <c r="BK96" s="2377"/>
      <c r="BL96" s="2377"/>
      <c r="BM96" s="2377"/>
      <c r="BN96" s="2377"/>
      <c r="BO96" s="2377"/>
      <c r="BP96" s="2377"/>
      <c r="BQ96" s="2378"/>
      <c r="BS96" s="1099"/>
      <c r="BT96" s="1099"/>
      <c r="BU96" s="1099"/>
      <c r="BV96" s="1099"/>
      <c r="BW96" s="1099"/>
      <c r="BX96" s="1099"/>
      <c r="BY96" s="1099"/>
      <c r="BZ96" s="1099"/>
      <c r="CA96" s="1099"/>
      <c r="CB96" s="1099"/>
      <c r="CC96" s="1099"/>
    </row>
    <row r="97" spans="2:81" ht="14.45" customHeight="1">
      <c r="F97" s="1129"/>
      <c r="H97" s="2520"/>
      <c r="I97" s="2520"/>
      <c r="J97" s="2520"/>
      <c r="K97" s="2520"/>
      <c r="L97" s="2520"/>
      <c r="M97" s="2520"/>
      <c r="N97" s="2520"/>
      <c r="O97" s="2520"/>
      <c r="P97" s="2520"/>
      <c r="Q97" s="2520"/>
      <c r="R97" s="2520"/>
      <c r="S97" s="2520"/>
      <c r="T97" s="2520"/>
      <c r="U97" s="2520"/>
      <c r="V97" s="2520"/>
      <c r="W97" s="2520"/>
      <c r="X97" s="2520"/>
      <c r="Y97" s="2520"/>
      <c r="Z97" s="2520"/>
      <c r="AA97" s="2520"/>
      <c r="AB97" s="2520"/>
      <c r="AC97" s="2520"/>
      <c r="AM97" s="1128"/>
      <c r="AN97" s="2285" t="s">
        <v>927</v>
      </c>
      <c r="AO97" s="2286"/>
      <c r="AP97" s="2286"/>
      <c r="AQ97" s="2287"/>
      <c r="AR97" s="1130"/>
      <c r="AS97" s="1131" t="s">
        <v>975</v>
      </c>
      <c r="AT97" s="2277" t="s">
        <v>977</v>
      </c>
      <c r="AU97" s="2278"/>
      <c r="AV97" s="2278"/>
      <c r="AW97" s="2278"/>
      <c r="AX97" s="2278"/>
      <c r="AY97" s="2278"/>
      <c r="AZ97" s="2278"/>
      <c r="BA97" s="2278"/>
      <c r="BB97" s="2278"/>
      <c r="BC97" s="2278"/>
      <c r="BD97" s="2278"/>
      <c r="BE97" s="2278"/>
      <c r="BF97" s="2278"/>
      <c r="BG97" s="2278"/>
      <c r="BH97" s="1132"/>
      <c r="BI97" s="1132"/>
      <c r="BJ97" s="1132"/>
      <c r="BK97" s="1132"/>
      <c r="BL97" s="1132"/>
      <c r="BM97" s="1132"/>
      <c r="BN97" s="1132"/>
      <c r="BO97" s="1132"/>
      <c r="BP97" s="1132"/>
      <c r="BQ97" s="1133"/>
      <c r="BS97" s="1099"/>
      <c r="BT97" s="1099"/>
      <c r="BU97" s="1099"/>
      <c r="BV97" s="1099"/>
      <c r="BW97" s="1099"/>
      <c r="BX97" s="1099"/>
      <c r="BY97" s="1099"/>
      <c r="BZ97" s="1099"/>
      <c r="CA97" s="1099"/>
      <c r="CB97" s="1099"/>
      <c r="CC97" s="1099"/>
    </row>
    <row r="98" spans="2:81" ht="14.45" customHeight="1">
      <c r="B98" s="1123" t="s">
        <v>928</v>
      </c>
      <c r="F98" s="1129"/>
      <c r="H98" s="2521"/>
      <c r="I98" s="2521"/>
      <c r="J98" s="2521"/>
      <c r="K98" s="2521"/>
      <c r="L98" s="2521"/>
      <c r="M98" s="2521"/>
      <c r="N98" s="2521"/>
      <c r="O98" s="2521"/>
      <c r="P98" s="2521"/>
      <c r="Q98" s="2521"/>
      <c r="R98" s="2521"/>
      <c r="S98" s="2521"/>
      <c r="T98" s="2521"/>
      <c r="U98" s="2521"/>
      <c r="V98" s="2521"/>
      <c r="W98" s="2521"/>
      <c r="X98" s="2521"/>
      <c r="Y98" s="2521"/>
      <c r="Z98" s="2521"/>
      <c r="AA98" s="2521"/>
      <c r="AB98" s="2521"/>
      <c r="AC98" s="2521"/>
      <c r="AM98" s="1128"/>
      <c r="AN98" s="2522"/>
      <c r="AO98" s="2523"/>
      <c r="AP98" s="2523"/>
      <c r="AQ98" s="2524"/>
      <c r="AR98" s="2373" t="s">
        <v>977</v>
      </c>
      <c r="AS98" s="2374"/>
      <c r="AT98" s="2374"/>
      <c r="AU98" s="2374"/>
      <c r="AV98" s="2374"/>
      <c r="AW98" s="2374"/>
      <c r="AX98" s="2374"/>
      <c r="AY98" s="2374"/>
      <c r="AZ98" s="2374"/>
      <c r="BA98" s="2374"/>
      <c r="BB98" s="2374"/>
      <c r="BC98" s="2374"/>
      <c r="BD98" s="2374"/>
      <c r="BE98" s="2374"/>
      <c r="BF98" s="2374"/>
      <c r="BG98" s="2374"/>
      <c r="BH98" s="2374"/>
      <c r="BI98" s="2374"/>
      <c r="BJ98" s="2374"/>
      <c r="BK98" s="2374"/>
      <c r="BL98" s="2374"/>
      <c r="BM98" s="2374"/>
      <c r="BN98" s="2374"/>
      <c r="BO98" s="2374"/>
      <c r="BP98" s="2374"/>
      <c r="BQ98" s="2375"/>
      <c r="BS98" s="1099"/>
      <c r="BT98" s="1099"/>
      <c r="BU98" s="1099"/>
      <c r="BV98" s="1099"/>
      <c r="BW98" s="1099"/>
      <c r="BX98" s="1099"/>
      <c r="BY98" s="1099"/>
      <c r="BZ98" s="1099"/>
      <c r="CA98" s="1099"/>
      <c r="CB98" s="1099"/>
      <c r="CC98" s="1099"/>
    </row>
    <row r="99" spans="2:81" ht="14.45" customHeight="1">
      <c r="AM99" s="1128"/>
      <c r="AN99" s="2270"/>
      <c r="AO99" s="2288"/>
      <c r="AP99" s="2288"/>
      <c r="AQ99" s="2289"/>
      <c r="AR99" s="2376" t="s">
        <v>977</v>
      </c>
      <c r="AS99" s="2377"/>
      <c r="AT99" s="2377"/>
      <c r="AU99" s="2377"/>
      <c r="AV99" s="2377"/>
      <c r="AW99" s="2377"/>
      <c r="AX99" s="2377"/>
      <c r="AY99" s="2377"/>
      <c r="AZ99" s="2377"/>
      <c r="BA99" s="2377"/>
      <c r="BB99" s="2377"/>
      <c r="BC99" s="2377"/>
      <c r="BD99" s="2377"/>
      <c r="BE99" s="2377"/>
      <c r="BF99" s="2377"/>
      <c r="BG99" s="2377"/>
      <c r="BH99" s="2377"/>
      <c r="BI99" s="2377"/>
      <c r="BJ99" s="2377"/>
      <c r="BK99" s="2377"/>
      <c r="BL99" s="2377"/>
      <c r="BM99" s="2377"/>
      <c r="BN99" s="2377"/>
      <c r="BO99" s="2377"/>
      <c r="BP99" s="2377"/>
      <c r="BQ99" s="2378"/>
      <c r="BT99" s="1099"/>
      <c r="BU99" s="1099"/>
      <c r="BW99" s="1099"/>
      <c r="BX99" s="1099"/>
      <c r="BZ99" s="1099"/>
      <c r="CA99" s="1099"/>
      <c r="CC99" s="1099"/>
    </row>
    <row r="100" spans="2:81" ht="14.45" customHeight="1">
      <c r="B100" s="2190" t="s">
        <v>929</v>
      </c>
      <c r="C100" s="2191"/>
      <c r="D100" s="2191"/>
      <c r="E100" s="2192"/>
      <c r="F100" s="2204" t="s">
        <v>930</v>
      </c>
      <c r="G100" s="2205"/>
      <c r="H100" s="2205"/>
      <c r="I100" s="2205"/>
      <c r="J100" s="2205"/>
      <c r="K100" s="2205"/>
      <c r="L100" s="2205"/>
      <c r="M100" s="2205"/>
      <c r="N100" s="2205"/>
      <c r="O100" s="2500"/>
      <c r="P100" s="2299"/>
      <c r="Q100" s="2204" t="s">
        <v>931</v>
      </c>
      <c r="R100" s="2205"/>
      <c r="S100" s="2205"/>
      <c r="T100" s="2205"/>
      <c r="U100" s="2205"/>
      <c r="V100" s="2205"/>
      <c r="W100" s="2205"/>
      <c r="X100" s="2205"/>
      <c r="Y100" s="2205"/>
      <c r="Z100" s="2206"/>
      <c r="AA100" s="2207" t="s">
        <v>932</v>
      </c>
      <c r="AB100" s="2208"/>
      <c r="AC100" s="2208"/>
      <c r="AD100" s="2208"/>
      <c r="AE100" s="2208"/>
      <c r="AF100" s="2208"/>
      <c r="AG100" s="2209"/>
      <c r="AM100" s="1128"/>
      <c r="AN100" s="2252" t="s">
        <v>986</v>
      </c>
      <c r="AO100" s="2253"/>
      <c r="AP100" s="2253"/>
      <c r="AQ100" s="2273"/>
      <c r="AR100" s="2517" t="s">
        <v>2136</v>
      </c>
      <c r="AS100" s="2518"/>
      <c r="AT100" s="2518"/>
      <c r="AU100" s="2518"/>
      <c r="AV100" s="2518"/>
      <c r="AW100" s="2518"/>
      <c r="AX100" s="2518"/>
      <c r="AY100" s="2518"/>
      <c r="AZ100" s="2518"/>
      <c r="BA100" s="2518"/>
      <c r="BB100" s="2518"/>
      <c r="BC100" s="2518"/>
      <c r="BD100" s="2518"/>
      <c r="BE100" s="2518"/>
      <c r="BF100" s="2518"/>
      <c r="BG100" s="2518"/>
      <c r="BH100" s="2518"/>
      <c r="BI100" s="2518"/>
      <c r="BJ100" s="2518"/>
      <c r="BK100" s="2518"/>
      <c r="BL100" s="2518"/>
      <c r="BM100" s="2518"/>
      <c r="BN100" s="2518"/>
      <c r="BO100" s="2518"/>
      <c r="BP100" s="2518"/>
      <c r="BQ100" s="2519"/>
      <c r="BS100" s="1099"/>
      <c r="BT100" s="1412"/>
      <c r="BU100" s="1412"/>
      <c r="BV100" s="1099"/>
      <c r="BW100" s="1412"/>
      <c r="BX100" s="1412"/>
      <c r="BY100" s="1099"/>
      <c r="BZ100" s="1412"/>
      <c r="CA100" s="1412"/>
      <c r="CB100" s="1099"/>
      <c r="CC100" s="1412"/>
    </row>
    <row r="101" spans="2:81" ht="14.45" customHeight="1">
      <c r="B101" s="2193"/>
      <c r="C101" s="2194"/>
      <c r="D101" s="2194"/>
      <c r="E101" s="2195"/>
      <c r="F101" s="2501"/>
      <c r="G101" s="2502"/>
      <c r="H101" s="2502"/>
      <c r="I101" s="2502"/>
      <c r="J101" s="2502"/>
      <c r="K101" s="2502"/>
      <c r="L101" s="2503"/>
      <c r="M101" s="2503"/>
      <c r="N101" s="2503"/>
      <c r="O101" s="2500"/>
      <c r="P101" s="2299"/>
      <c r="Q101" s="2087"/>
      <c r="R101" s="2088"/>
      <c r="S101" s="2223"/>
      <c r="T101" s="2223"/>
      <c r="U101" s="2223"/>
      <c r="V101" s="2223"/>
      <c r="W101" s="2223"/>
      <c r="X101" s="2223"/>
      <c r="Y101" s="2223"/>
      <c r="Z101" s="2224"/>
      <c r="AA101" s="2408" t="s">
        <v>977</v>
      </c>
      <c r="AB101" s="2409"/>
      <c r="AC101" s="2409"/>
      <c r="AD101" s="2409"/>
      <c r="AE101" s="2409"/>
      <c r="AF101" s="2409"/>
      <c r="AG101" s="2410"/>
      <c r="AM101" s="1128"/>
      <c r="AN101" s="2274" t="s">
        <v>1026</v>
      </c>
      <c r="AO101" s="2275"/>
      <c r="AP101" s="2275"/>
      <c r="AQ101" s="2276"/>
      <c r="AR101" s="2507" t="s">
        <v>2133</v>
      </c>
      <c r="AS101" s="2508"/>
      <c r="AT101" s="2508"/>
      <c r="AU101" s="2508"/>
      <c r="AV101" s="2508"/>
      <c r="AW101" s="2508"/>
      <c r="AX101" s="2508"/>
      <c r="AY101" s="2508"/>
      <c r="AZ101" s="2508"/>
      <c r="BA101" s="2508"/>
      <c r="BB101" s="2508"/>
      <c r="BC101" s="2508"/>
      <c r="BD101" s="2508"/>
      <c r="BE101" s="2508"/>
      <c r="BF101" s="2508"/>
      <c r="BG101" s="2508"/>
      <c r="BH101" s="2508"/>
      <c r="BI101" s="2508"/>
      <c r="BJ101" s="2508"/>
      <c r="BK101" s="2508"/>
      <c r="BL101" s="2508"/>
      <c r="BM101" s="2508"/>
      <c r="BN101" s="2508"/>
      <c r="BO101" s="2508"/>
      <c r="BP101" s="2508"/>
      <c r="BQ101" s="2509"/>
      <c r="BS101" s="1099"/>
      <c r="BT101" s="1099"/>
      <c r="BU101" s="1099"/>
      <c r="BV101" s="1099"/>
      <c r="BW101" s="1099"/>
      <c r="BX101" s="1099"/>
      <c r="BY101" s="1099"/>
      <c r="BZ101" s="1099"/>
      <c r="CA101" s="1099"/>
      <c r="CB101" s="1099"/>
      <c r="CC101" s="1099"/>
    </row>
    <row r="102" spans="2:81" ht="14.45" customHeight="1">
      <c r="B102" s="2193"/>
      <c r="C102" s="2194"/>
      <c r="D102" s="2194"/>
      <c r="E102" s="2195"/>
      <c r="F102" s="2504"/>
      <c r="G102" s="2502"/>
      <c r="H102" s="2502"/>
      <c r="I102" s="2502"/>
      <c r="J102" s="2502"/>
      <c r="K102" s="2502"/>
      <c r="L102" s="2503"/>
      <c r="M102" s="2503"/>
      <c r="N102" s="2503"/>
      <c r="O102" s="2500"/>
      <c r="P102" s="2299"/>
      <c r="Q102" s="2093"/>
      <c r="R102" s="2094"/>
      <c r="S102" s="2225"/>
      <c r="T102" s="2225"/>
      <c r="U102" s="2225"/>
      <c r="V102" s="2225"/>
      <c r="W102" s="2225"/>
      <c r="X102" s="2225"/>
      <c r="Y102" s="2225"/>
      <c r="Z102" s="2226"/>
      <c r="AA102" s="2411"/>
      <c r="AB102" s="2412"/>
      <c r="AC102" s="2412"/>
      <c r="AD102" s="2412"/>
      <c r="AE102" s="2412"/>
      <c r="AF102" s="2412"/>
      <c r="AG102" s="2413"/>
      <c r="AM102" s="1128"/>
      <c r="AN102" s="2235" t="s">
        <v>933</v>
      </c>
      <c r="AO102" s="2236"/>
      <c r="AP102" s="2236"/>
      <c r="AQ102" s="2237"/>
      <c r="AR102" s="2514"/>
      <c r="AS102" s="2515"/>
      <c r="AT102" s="2515"/>
      <c r="AU102" s="2515"/>
      <c r="AV102" s="2515"/>
      <c r="AW102" s="2515"/>
      <c r="AX102" s="2515"/>
      <c r="AY102" s="2515"/>
      <c r="AZ102" s="2515"/>
      <c r="BA102" s="2515"/>
      <c r="BB102" s="2515"/>
      <c r="BC102" s="2515"/>
      <c r="BD102" s="2515"/>
      <c r="BE102" s="2515"/>
      <c r="BF102" s="2515"/>
      <c r="BG102" s="2515"/>
      <c r="BH102" s="2515"/>
      <c r="BI102" s="2515"/>
      <c r="BJ102" s="2515"/>
      <c r="BK102" s="2515"/>
      <c r="BL102" s="2515"/>
      <c r="BM102" s="2515"/>
      <c r="BN102" s="2515"/>
      <c r="BO102" s="2515"/>
      <c r="BP102" s="2515"/>
      <c r="BQ102" s="2516"/>
      <c r="BS102" s="1099"/>
      <c r="BT102" s="1099"/>
      <c r="BU102" s="1099"/>
      <c r="BV102" s="1099"/>
      <c r="BW102" s="1099"/>
      <c r="BX102" s="1099"/>
      <c r="BY102" s="1099"/>
      <c r="BZ102" s="1099"/>
      <c r="CA102" s="1099"/>
      <c r="CB102" s="1099"/>
      <c r="CC102" s="1099"/>
    </row>
    <row r="103" spans="2:81" ht="14.45" customHeight="1">
      <c r="B103" s="2193"/>
      <c r="C103" s="2194"/>
      <c r="D103" s="2194"/>
      <c r="E103" s="2195"/>
      <c r="F103" s="2501"/>
      <c r="G103" s="2502"/>
      <c r="H103" s="2502"/>
      <c r="I103" s="2502"/>
      <c r="J103" s="2502"/>
      <c r="K103" s="2502"/>
      <c r="L103" s="2503"/>
      <c r="M103" s="2503"/>
      <c r="N103" s="2503"/>
      <c r="O103" s="2500"/>
      <c r="P103" s="2299"/>
      <c r="Q103" s="2087"/>
      <c r="R103" s="2088"/>
      <c r="S103" s="2223"/>
      <c r="T103" s="2223"/>
      <c r="U103" s="2223"/>
      <c r="V103" s="2223"/>
      <c r="W103" s="2223"/>
      <c r="X103" s="2223"/>
      <c r="Y103" s="2223"/>
      <c r="Z103" s="2224"/>
      <c r="AA103" s="2408" t="s">
        <v>977</v>
      </c>
      <c r="AB103" s="2409"/>
      <c r="AC103" s="2409"/>
      <c r="AD103" s="2409"/>
      <c r="AE103" s="2409"/>
      <c r="AF103" s="2409"/>
      <c r="AG103" s="2410"/>
      <c r="AM103" s="1128"/>
      <c r="AN103" s="2190" t="s">
        <v>934</v>
      </c>
      <c r="AO103" s="2191"/>
      <c r="AP103" s="2191"/>
      <c r="AQ103" s="2192"/>
      <c r="AR103" s="2252" t="s">
        <v>935</v>
      </c>
      <c r="AS103" s="2253"/>
      <c r="AT103" s="2395"/>
      <c r="AU103" s="2395"/>
      <c r="AV103" s="2395"/>
      <c r="AW103" s="2395"/>
      <c r="AX103" s="2395"/>
      <c r="AY103" s="2395"/>
      <c r="AZ103" s="2395"/>
      <c r="BA103" s="2395"/>
      <c r="BB103" s="2395"/>
      <c r="BC103" s="2396"/>
      <c r="BD103" s="2108" t="s">
        <v>936</v>
      </c>
      <c r="BE103" s="2109"/>
      <c r="BF103" s="2109"/>
      <c r="BG103" s="2110"/>
      <c r="BH103" s="2397"/>
      <c r="BI103" s="2395"/>
      <c r="BJ103" s="2395"/>
      <c r="BK103" s="2395"/>
      <c r="BL103" s="2395"/>
      <c r="BM103" s="2395"/>
      <c r="BN103" s="2395"/>
      <c r="BO103" s="2395"/>
      <c r="BP103" s="2395"/>
      <c r="BQ103" s="2396"/>
      <c r="BS103" s="1099"/>
      <c r="BT103" s="1099"/>
      <c r="BU103" s="1099"/>
      <c r="BV103" s="1099"/>
      <c r="BW103" s="1099"/>
      <c r="BX103" s="1099"/>
      <c r="BY103" s="1099"/>
      <c r="BZ103" s="1099"/>
      <c r="CA103" s="1099"/>
      <c r="CB103" s="1099"/>
      <c r="CC103" s="1099"/>
    </row>
    <row r="104" spans="2:81" ht="14.45" customHeight="1">
      <c r="B104" s="2196"/>
      <c r="C104" s="2197"/>
      <c r="D104" s="2197"/>
      <c r="E104" s="2198"/>
      <c r="F104" s="2504"/>
      <c r="G104" s="2502"/>
      <c r="H104" s="2502"/>
      <c r="I104" s="2502"/>
      <c r="J104" s="2502"/>
      <c r="K104" s="2502"/>
      <c r="L104" s="2503"/>
      <c r="M104" s="2503"/>
      <c r="N104" s="2503"/>
      <c r="O104" s="2500"/>
      <c r="P104" s="2299"/>
      <c r="Q104" s="2093"/>
      <c r="R104" s="2094"/>
      <c r="S104" s="2225"/>
      <c r="T104" s="2225"/>
      <c r="U104" s="2225"/>
      <c r="V104" s="2225"/>
      <c r="W104" s="2225"/>
      <c r="X104" s="2225"/>
      <c r="Y104" s="2225"/>
      <c r="Z104" s="2226"/>
      <c r="AA104" s="2411"/>
      <c r="AB104" s="2412"/>
      <c r="AC104" s="2412"/>
      <c r="AD104" s="2412"/>
      <c r="AE104" s="2412"/>
      <c r="AF104" s="2412"/>
      <c r="AG104" s="2413"/>
      <c r="AM104" s="1128"/>
      <c r="AN104" s="2196"/>
      <c r="AO104" s="2197"/>
      <c r="AP104" s="2197"/>
      <c r="AQ104" s="2198"/>
      <c r="AR104" s="2235" t="s">
        <v>937</v>
      </c>
      <c r="AS104" s="2236"/>
      <c r="AT104" s="2399"/>
      <c r="AU104" s="2399"/>
      <c r="AV104" s="2399"/>
      <c r="AW104" s="2399"/>
      <c r="AX104" s="2399"/>
      <c r="AY104" s="2399"/>
      <c r="AZ104" s="2399"/>
      <c r="BA104" s="2399"/>
      <c r="BB104" s="2399"/>
      <c r="BC104" s="2400"/>
      <c r="BD104" s="2111"/>
      <c r="BE104" s="2112"/>
      <c r="BF104" s="2112"/>
      <c r="BG104" s="2113"/>
      <c r="BH104" s="2398"/>
      <c r="BI104" s="2399"/>
      <c r="BJ104" s="2399"/>
      <c r="BK104" s="2399"/>
      <c r="BL104" s="2399"/>
      <c r="BM104" s="2399"/>
      <c r="BN104" s="2399"/>
      <c r="BO104" s="2399"/>
      <c r="BP104" s="2399"/>
      <c r="BQ104" s="2400"/>
      <c r="BS104" s="1099"/>
      <c r="BT104" s="1099"/>
      <c r="BU104" s="1099"/>
      <c r="BV104" s="1099"/>
      <c r="BW104" s="1099"/>
      <c r="BX104" s="1099"/>
      <c r="BY104" s="1099"/>
      <c r="BZ104" s="1099"/>
      <c r="CA104" s="1099"/>
      <c r="CB104" s="1099"/>
      <c r="CC104" s="1099"/>
    </row>
    <row r="105" spans="2:81" ht="14.45" customHeight="1">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1134"/>
      <c r="AE105" s="1134"/>
      <c r="AM105" s="1128"/>
      <c r="AN105" s="1128"/>
      <c r="AO105" s="1128"/>
      <c r="AP105" s="1128"/>
      <c r="AQ105" s="1128"/>
      <c r="AR105" s="1128"/>
      <c r="AS105" s="1128"/>
      <c r="AT105" s="1128"/>
      <c r="AU105" s="1128"/>
      <c r="AV105" s="1128"/>
      <c r="AW105" s="1128"/>
      <c r="AX105" s="1128"/>
      <c r="AY105" s="1128"/>
      <c r="AZ105" s="1128"/>
      <c r="BA105" s="1128"/>
      <c r="BB105" s="1128"/>
      <c r="BC105" s="1128"/>
      <c r="BD105" s="1128"/>
      <c r="BE105" s="1128"/>
      <c r="BF105" s="1128"/>
      <c r="BG105" s="1128"/>
      <c r="BH105" s="1128"/>
      <c r="BI105" s="1128"/>
      <c r="BJ105" s="1128"/>
      <c r="BK105" s="1128"/>
      <c r="BL105" s="1128"/>
      <c r="BM105" s="1128"/>
      <c r="BN105" s="1128"/>
      <c r="BO105" s="1128"/>
      <c r="BP105" s="1128"/>
      <c r="BQ105" s="1128"/>
      <c r="BS105" s="1099"/>
      <c r="BT105" s="1099"/>
      <c r="BU105" s="1099"/>
      <c r="BV105" s="1099"/>
      <c r="BW105" s="1099"/>
      <c r="BX105" s="1099"/>
      <c r="BY105" s="1099"/>
      <c r="BZ105" s="1099"/>
      <c r="CA105" s="1099"/>
      <c r="CB105" s="1099"/>
      <c r="CC105" s="1099"/>
    </row>
    <row r="106" spans="2:81" ht="14.45" customHeight="1">
      <c r="B106" s="2252" t="s">
        <v>986</v>
      </c>
      <c r="C106" s="2253"/>
      <c r="D106" s="2253"/>
      <c r="E106" s="2273"/>
      <c r="F106" s="2386"/>
      <c r="G106" s="2263"/>
      <c r="H106" s="2263"/>
      <c r="I106" s="2263"/>
      <c r="J106" s="2263"/>
      <c r="K106" s="2263"/>
      <c r="L106" s="2263"/>
      <c r="M106" s="2263"/>
      <c r="N106" s="2263"/>
      <c r="O106" s="2263"/>
      <c r="P106" s="2263"/>
      <c r="Q106" s="2263"/>
      <c r="R106" s="2263"/>
      <c r="S106" s="2263"/>
      <c r="T106" s="2263"/>
      <c r="U106" s="2263"/>
      <c r="V106" s="2263"/>
      <c r="W106" s="2263"/>
      <c r="X106" s="2263"/>
      <c r="Y106" s="2263"/>
      <c r="Z106" s="2263"/>
      <c r="AA106" s="2263"/>
      <c r="AB106" s="2263"/>
      <c r="AC106" s="2263"/>
      <c r="AD106" s="2263"/>
      <c r="AE106" s="2263"/>
      <c r="AF106" s="1135"/>
      <c r="AG106" s="1136"/>
      <c r="AM106" s="1128"/>
      <c r="AN106" s="2190" t="s">
        <v>929</v>
      </c>
      <c r="AO106" s="2191"/>
      <c r="AP106" s="2191"/>
      <c r="AQ106" s="2192"/>
      <c r="AR106" s="2204" t="s">
        <v>938</v>
      </c>
      <c r="AS106" s="2205"/>
      <c r="AT106" s="2205"/>
      <c r="AU106" s="2205"/>
      <c r="AV106" s="2205"/>
      <c r="AW106" s="2205"/>
      <c r="AX106" s="2205"/>
      <c r="AY106" s="2205"/>
      <c r="AZ106" s="2206"/>
      <c r="BA106" s="2204" t="s">
        <v>931</v>
      </c>
      <c r="BB106" s="2205"/>
      <c r="BC106" s="2205"/>
      <c r="BD106" s="2205"/>
      <c r="BE106" s="2205"/>
      <c r="BF106" s="2205"/>
      <c r="BG106" s="2205"/>
      <c r="BH106" s="2205"/>
      <c r="BI106" s="2205"/>
      <c r="BJ106" s="2206"/>
      <c r="BK106" s="2207" t="s">
        <v>932</v>
      </c>
      <c r="BL106" s="2208"/>
      <c r="BM106" s="2208"/>
      <c r="BN106" s="2208"/>
      <c r="BO106" s="2208"/>
      <c r="BP106" s="2208"/>
      <c r="BQ106" s="2209"/>
      <c r="BS106" s="1099"/>
      <c r="BT106" s="1099"/>
      <c r="BU106" s="1099"/>
      <c r="BV106" s="1099"/>
      <c r="BW106" s="1099"/>
      <c r="BX106" s="1099"/>
      <c r="BY106" s="1099"/>
      <c r="BZ106" s="1099"/>
      <c r="CA106" s="1099"/>
      <c r="CB106" s="1099"/>
      <c r="CC106" s="1099"/>
    </row>
    <row r="107" spans="2:81" ht="14.45" customHeight="1">
      <c r="B107" s="2274" t="s">
        <v>1026</v>
      </c>
      <c r="C107" s="2275"/>
      <c r="D107" s="2275"/>
      <c r="E107" s="2276"/>
      <c r="F107" s="2387"/>
      <c r="G107" s="2388"/>
      <c r="H107" s="2388"/>
      <c r="I107" s="2388"/>
      <c r="J107" s="2388"/>
      <c r="K107" s="2388"/>
      <c r="L107" s="2388"/>
      <c r="M107" s="2388"/>
      <c r="N107" s="2388"/>
      <c r="O107" s="2388"/>
      <c r="P107" s="2388"/>
      <c r="Q107" s="2388"/>
      <c r="R107" s="2388"/>
      <c r="S107" s="2388"/>
      <c r="T107" s="2388"/>
      <c r="U107" s="2388"/>
      <c r="V107" s="2388"/>
      <c r="W107" s="2388"/>
      <c r="X107" s="2388"/>
      <c r="Y107" s="2388"/>
      <c r="Z107" s="2388"/>
      <c r="AA107" s="2388"/>
      <c r="AB107" s="2388"/>
      <c r="AC107" s="2388"/>
      <c r="AD107" s="2388"/>
      <c r="AE107" s="2388"/>
      <c r="AF107" s="1129"/>
      <c r="AG107" s="1137"/>
      <c r="AM107" s="1128"/>
      <c r="AN107" s="2193"/>
      <c r="AO107" s="2194"/>
      <c r="AP107" s="2194"/>
      <c r="AQ107" s="2195"/>
      <c r="AR107" s="2389"/>
      <c r="AS107" s="2390"/>
      <c r="AT107" s="2390"/>
      <c r="AU107" s="2390"/>
      <c r="AV107" s="2390"/>
      <c r="AW107" s="2390"/>
      <c r="AX107" s="2390"/>
      <c r="AY107" s="2390"/>
      <c r="AZ107" s="2391"/>
      <c r="BA107" s="2027" t="s">
        <v>977</v>
      </c>
      <c r="BB107" s="2046"/>
      <c r="BC107" s="2169"/>
      <c r="BD107" s="2169"/>
      <c r="BE107" s="2169"/>
      <c r="BF107" s="2169"/>
      <c r="BG107" s="2169"/>
      <c r="BH107" s="2169"/>
      <c r="BI107" s="2169"/>
      <c r="BJ107" s="2170"/>
      <c r="BK107" s="2102" t="s">
        <v>977</v>
      </c>
      <c r="BL107" s="2379"/>
      <c r="BM107" s="2379"/>
      <c r="BN107" s="2379"/>
      <c r="BO107" s="2379"/>
      <c r="BP107" s="2379"/>
      <c r="BQ107" s="2380"/>
      <c r="BS107" s="1099"/>
      <c r="BV107" s="1099"/>
      <c r="BY107" s="1099"/>
      <c r="CB107" s="1099"/>
    </row>
    <row r="108" spans="2:81" ht="14.45" customHeight="1">
      <c r="B108" s="2235" t="s">
        <v>933</v>
      </c>
      <c r="C108" s="2236"/>
      <c r="D108" s="2236"/>
      <c r="E108" s="2237"/>
      <c r="F108" s="2384"/>
      <c r="G108" s="2385"/>
      <c r="H108" s="2385"/>
      <c r="I108" s="2385"/>
      <c r="J108" s="2385"/>
      <c r="K108" s="2385"/>
      <c r="L108" s="2385"/>
      <c r="M108" s="2385"/>
      <c r="N108" s="2385"/>
      <c r="O108" s="2385"/>
      <c r="P108" s="2385"/>
      <c r="Q108" s="2385"/>
      <c r="R108" s="2385"/>
      <c r="S108" s="2385"/>
      <c r="T108" s="2385"/>
      <c r="U108" s="2385"/>
      <c r="V108" s="2385"/>
      <c r="W108" s="2385"/>
      <c r="X108" s="2385"/>
      <c r="Y108" s="2385"/>
      <c r="Z108" s="2385"/>
      <c r="AA108" s="2385"/>
      <c r="AB108" s="2385"/>
      <c r="AC108" s="2385"/>
      <c r="AD108" s="2385"/>
      <c r="AE108" s="2385"/>
      <c r="AF108" s="1129"/>
      <c r="AG108" s="1137"/>
      <c r="AM108" s="1128"/>
      <c r="AN108" s="2193"/>
      <c r="AO108" s="2194"/>
      <c r="AP108" s="2194"/>
      <c r="AQ108" s="2195"/>
      <c r="AR108" s="2392"/>
      <c r="AS108" s="2393"/>
      <c r="AT108" s="2393"/>
      <c r="AU108" s="2393"/>
      <c r="AV108" s="2393"/>
      <c r="AW108" s="2393"/>
      <c r="AX108" s="2393"/>
      <c r="AY108" s="2393"/>
      <c r="AZ108" s="2394"/>
      <c r="BA108" s="2171"/>
      <c r="BB108" s="2172"/>
      <c r="BC108" s="2173"/>
      <c r="BD108" s="2173"/>
      <c r="BE108" s="2173"/>
      <c r="BF108" s="2173"/>
      <c r="BG108" s="2173"/>
      <c r="BH108" s="2173"/>
      <c r="BI108" s="2173"/>
      <c r="BJ108" s="2174"/>
      <c r="BK108" s="2381"/>
      <c r="BL108" s="2382"/>
      <c r="BM108" s="2382"/>
      <c r="BN108" s="2382"/>
      <c r="BO108" s="2382"/>
      <c r="BP108" s="2382"/>
      <c r="BQ108" s="2383"/>
      <c r="BS108" s="1099"/>
      <c r="BV108" s="1099"/>
      <c r="BY108" s="1099"/>
      <c r="CB108" s="1099"/>
    </row>
    <row r="109" spans="2:81" ht="14.45" customHeight="1">
      <c r="B109" s="2285" t="s">
        <v>939</v>
      </c>
      <c r="C109" s="2401"/>
      <c r="D109" s="2401"/>
      <c r="E109" s="2402"/>
      <c r="F109" s="2386" t="str">
        <f>本工事内容!$C$2</f>
        <v>一宮市長　中野　正康</v>
      </c>
      <c r="G109" s="2263"/>
      <c r="H109" s="2263"/>
      <c r="I109" s="2263"/>
      <c r="J109" s="2263"/>
      <c r="K109" s="2263"/>
      <c r="L109" s="2263"/>
      <c r="M109" s="2263"/>
      <c r="N109" s="2263"/>
      <c r="O109" s="2263"/>
      <c r="P109" s="2263"/>
      <c r="Q109" s="2263"/>
      <c r="R109" s="2263"/>
      <c r="S109" s="2263"/>
      <c r="T109" s="2263"/>
      <c r="U109" s="2263"/>
      <c r="V109" s="2263"/>
      <c r="W109" s="2263"/>
      <c r="X109" s="2263"/>
      <c r="Y109" s="2263"/>
      <c r="Z109" s="2263"/>
      <c r="AA109" s="2263"/>
      <c r="AB109" s="2263"/>
      <c r="AC109" s="2263"/>
      <c r="AD109" s="2263"/>
      <c r="AE109" s="2263"/>
      <c r="AF109" s="1135"/>
      <c r="AG109" s="1136"/>
      <c r="AM109" s="1128"/>
      <c r="AN109" s="2193"/>
      <c r="AO109" s="2194"/>
      <c r="AP109" s="2194"/>
      <c r="AQ109" s="2195"/>
      <c r="AR109" s="2389"/>
      <c r="AS109" s="2390"/>
      <c r="AT109" s="2390"/>
      <c r="AU109" s="2390"/>
      <c r="AV109" s="2390"/>
      <c r="AW109" s="2390"/>
      <c r="AX109" s="2390"/>
      <c r="AY109" s="2390"/>
      <c r="AZ109" s="2391"/>
      <c r="BA109" s="2027" t="s">
        <v>977</v>
      </c>
      <c r="BB109" s="2046"/>
      <c r="BC109" s="2169"/>
      <c r="BD109" s="2169"/>
      <c r="BE109" s="2169"/>
      <c r="BF109" s="2169"/>
      <c r="BG109" s="2169"/>
      <c r="BH109" s="2169"/>
      <c r="BI109" s="2169"/>
      <c r="BJ109" s="2170"/>
      <c r="BK109" s="2102" t="s">
        <v>977</v>
      </c>
      <c r="BL109" s="2379"/>
      <c r="BM109" s="2379"/>
      <c r="BN109" s="2379"/>
      <c r="BO109" s="2379"/>
      <c r="BP109" s="2379"/>
      <c r="BQ109" s="2380"/>
      <c r="BS109" s="1099"/>
      <c r="BV109" s="1099"/>
      <c r="BY109" s="1099"/>
      <c r="CB109" s="1099"/>
    </row>
    <row r="110" spans="2:81" ht="14.45" customHeight="1">
      <c r="B110" s="2403"/>
      <c r="C110" s="2404"/>
      <c r="D110" s="2404"/>
      <c r="E110" s="2405"/>
      <c r="F110" s="2406" t="s">
        <v>978</v>
      </c>
      <c r="G110" s="2407"/>
      <c r="H110" s="2407"/>
      <c r="I110" s="2407"/>
      <c r="J110" s="2407"/>
      <c r="K110" s="2407"/>
      <c r="L110" s="2407"/>
      <c r="M110" s="2407"/>
      <c r="N110" s="2407"/>
      <c r="O110" s="2407"/>
      <c r="P110" s="2407"/>
      <c r="Q110" s="2407"/>
      <c r="R110" s="2407"/>
      <c r="S110" s="2407"/>
      <c r="T110" s="2407"/>
      <c r="U110" s="2407"/>
      <c r="V110" s="2407"/>
      <c r="W110" s="2407"/>
      <c r="X110" s="2407"/>
      <c r="Y110" s="2407"/>
      <c r="Z110" s="2407"/>
      <c r="AA110" s="2407"/>
      <c r="AB110" s="2407"/>
      <c r="AC110" s="2407"/>
      <c r="AD110" s="2407"/>
      <c r="AE110" s="2407"/>
      <c r="AF110" s="1138"/>
      <c r="AG110" s="1139"/>
      <c r="AM110" s="1128"/>
      <c r="AN110" s="2196"/>
      <c r="AO110" s="2197"/>
      <c r="AP110" s="2197"/>
      <c r="AQ110" s="2198"/>
      <c r="AR110" s="2392"/>
      <c r="AS110" s="2393"/>
      <c r="AT110" s="2393"/>
      <c r="AU110" s="2393"/>
      <c r="AV110" s="2393"/>
      <c r="AW110" s="2393"/>
      <c r="AX110" s="2393"/>
      <c r="AY110" s="2393"/>
      <c r="AZ110" s="2394"/>
      <c r="BA110" s="2171"/>
      <c r="BB110" s="2172"/>
      <c r="BC110" s="2173"/>
      <c r="BD110" s="2173"/>
      <c r="BE110" s="2173"/>
      <c r="BF110" s="2173"/>
      <c r="BG110" s="2173"/>
      <c r="BH110" s="2173"/>
      <c r="BI110" s="2173"/>
      <c r="BJ110" s="2174"/>
      <c r="BK110" s="2381"/>
      <c r="BL110" s="2382"/>
      <c r="BM110" s="2382"/>
      <c r="BN110" s="2382"/>
      <c r="BO110" s="2382"/>
      <c r="BP110" s="2382"/>
      <c r="BQ110" s="2383"/>
      <c r="BS110" s="1099"/>
      <c r="BV110" s="1099"/>
      <c r="BY110" s="1099"/>
      <c r="CB110" s="1099"/>
    </row>
    <row r="111" spans="2:81" ht="14.45" customHeight="1">
      <c r="B111" s="2190" t="s">
        <v>934</v>
      </c>
      <c r="C111" s="2191"/>
      <c r="D111" s="2191"/>
      <c r="E111" s="2192"/>
      <c r="F111" s="2363" t="s">
        <v>935</v>
      </c>
      <c r="G111" s="2364"/>
      <c r="H111" s="2365">
        <f>本工事内容!$C$12</f>
        <v>44867</v>
      </c>
      <c r="I111" s="2365"/>
      <c r="J111" s="2365"/>
      <c r="K111" s="2365"/>
      <c r="L111" s="2365"/>
      <c r="M111" s="2365"/>
      <c r="N111" s="2365"/>
      <c r="O111" s="2365"/>
      <c r="P111" s="2365"/>
      <c r="Q111" s="2366"/>
      <c r="R111" s="2108" t="s">
        <v>936</v>
      </c>
      <c r="S111" s="2109"/>
      <c r="T111" s="2109"/>
      <c r="U111" s="2110"/>
      <c r="V111" s="2367">
        <v>44866</v>
      </c>
      <c r="W111" s="2365"/>
      <c r="X111" s="2365"/>
      <c r="Y111" s="2365"/>
      <c r="Z111" s="2365"/>
      <c r="AA111" s="2365"/>
      <c r="AB111" s="2365"/>
      <c r="AC111" s="2365"/>
      <c r="AD111" s="2365"/>
      <c r="AE111" s="2365"/>
      <c r="AF111" s="1129"/>
      <c r="AG111" s="1137"/>
      <c r="AM111" s="1128"/>
      <c r="AN111" s="1128"/>
      <c r="AO111" s="1128"/>
      <c r="AP111" s="1128"/>
      <c r="AQ111" s="1128"/>
      <c r="AR111" s="1128"/>
      <c r="AS111" s="1128"/>
      <c r="AT111" s="1128"/>
      <c r="AU111" s="1128"/>
      <c r="AV111" s="1128"/>
      <c r="AW111" s="1128"/>
      <c r="AX111" s="1128"/>
      <c r="AY111" s="1128"/>
      <c r="AZ111" s="1128"/>
      <c r="BA111" s="1128"/>
      <c r="BB111" s="1128"/>
      <c r="BC111" s="1128"/>
      <c r="BD111" s="1128"/>
      <c r="BE111" s="1128"/>
      <c r="BF111" s="1128"/>
      <c r="BG111" s="1128"/>
      <c r="BH111" s="1128"/>
      <c r="BI111" s="1128"/>
      <c r="BJ111" s="1128"/>
      <c r="BK111" s="1128"/>
      <c r="BL111" s="1128"/>
      <c r="BM111" s="1128"/>
      <c r="BN111" s="1128"/>
      <c r="BO111" s="1128"/>
      <c r="BP111" s="1128"/>
      <c r="BQ111" s="1128"/>
      <c r="BS111" s="1099"/>
      <c r="BV111" s="1099"/>
      <c r="BY111" s="1099"/>
      <c r="CB111" s="1099"/>
    </row>
    <row r="112" spans="2:81" ht="14.45" customHeight="1">
      <c r="B112" s="2196"/>
      <c r="C112" s="2197"/>
      <c r="D112" s="2197"/>
      <c r="E112" s="2198"/>
      <c r="F112" s="2370" t="s">
        <v>937</v>
      </c>
      <c r="G112" s="2371"/>
      <c r="H112" s="2369">
        <f>本工事内容!$C$14</f>
        <v>45016</v>
      </c>
      <c r="I112" s="2369"/>
      <c r="J112" s="2369"/>
      <c r="K112" s="2369"/>
      <c r="L112" s="2369"/>
      <c r="M112" s="2369"/>
      <c r="N112" s="2369"/>
      <c r="O112" s="2369"/>
      <c r="P112" s="2369"/>
      <c r="Q112" s="2372"/>
      <c r="R112" s="2111"/>
      <c r="S112" s="2112"/>
      <c r="T112" s="2112"/>
      <c r="U112" s="2113"/>
      <c r="V112" s="2368"/>
      <c r="W112" s="2369"/>
      <c r="X112" s="2369"/>
      <c r="Y112" s="2369"/>
      <c r="Z112" s="2369"/>
      <c r="AA112" s="2369"/>
      <c r="AB112" s="2369"/>
      <c r="AC112" s="2369"/>
      <c r="AD112" s="2369"/>
      <c r="AE112" s="2369"/>
      <c r="AF112" s="1138"/>
      <c r="AG112" s="1139"/>
      <c r="AM112" s="1128"/>
      <c r="AN112" s="2190" t="s">
        <v>940</v>
      </c>
      <c r="AO112" s="2191"/>
      <c r="AP112" s="2191"/>
      <c r="AQ112" s="2192"/>
      <c r="AR112" s="2108" t="s">
        <v>941</v>
      </c>
      <c r="AS112" s="2109"/>
      <c r="AT112" s="2109"/>
      <c r="AU112" s="2109"/>
      <c r="AV112" s="2110"/>
      <c r="AW112" s="2150" t="s">
        <v>942</v>
      </c>
      <c r="AX112" s="2151"/>
      <c r="AY112" s="2151"/>
      <c r="AZ112" s="2151"/>
      <c r="BA112" s="2151"/>
      <c r="BB112" s="2151"/>
      <c r="BC112" s="2152"/>
      <c r="BD112" s="2150" t="s">
        <v>943</v>
      </c>
      <c r="BE112" s="2151"/>
      <c r="BF112" s="2151"/>
      <c r="BG112" s="2151"/>
      <c r="BH112" s="2151"/>
      <c r="BI112" s="2151"/>
      <c r="BJ112" s="2152"/>
      <c r="BK112" s="2150" t="s">
        <v>944</v>
      </c>
      <c r="BL112" s="2151"/>
      <c r="BM112" s="2151"/>
      <c r="BN112" s="2151"/>
      <c r="BO112" s="2151"/>
      <c r="BP112" s="2151"/>
      <c r="BQ112" s="2152"/>
    </row>
    <row r="113" spans="2:69" ht="14.45" customHeight="1">
      <c r="B113" s="1128"/>
      <c r="C113" s="1128"/>
      <c r="D113" s="1128"/>
      <c r="E113" s="1128"/>
      <c r="F113" s="1140"/>
      <c r="G113" s="1140"/>
      <c r="H113" s="1140"/>
      <c r="I113" s="1140"/>
      <c r="J113" s="1140"/>
      <c r="K113" s="1140"/>
      <c r="L113" s="1140"/>
      <c r="M113" s="1140"/>
      <c r="N113" s="1140"/>
      <c r="O113" s="1140"/>
      <c r="P113" s="1140"/>
      <c r="Q113" s="1140"/>
      <c r="R113" s="1140"/>
      <c r="S113" s="1140"/>
      <c r="T113" s="1140"/>
      <c r="U113" s="1140"/>
      <c r="V113" s="1140"/>
      <c r="W113" s="1140"/>
      <c r="X113" s="1140"/>
      <c r="Y113" s="1140"/>
      <c r="Z113" s="1140"/>
      <c r="AA113" s="1140"/>
      <c r="AB113" s="1140"/>
      <c r="AC113" s="1140"/>
      <c r="AD113" s="1140"/>
      <c r="AE113" s="1140"/>
      <c r="AM113" s="1128"/>
      <c r="AN113" s="2193"/>
      <c r="AO113" s="2194"/>
      <c r="AP113" s="2194"/>
      <c r="AQ113" s="2195"/>
      <c r="AR113" s="2111"/>
      <c r="AS113" s="2112"/>
      <c r="AT113" s="2112"/>
      <c r="AU113" s="2112"/>
      <c r="AV113" s="2113"/>
      <c r="AW113" s="2130" t="s">
        <v>977</v>
      </c>
      <c r="AX113" s="2167"/>
      <c r="AY113" s="2167"/>
      <c r="AZ113" s="2167"/>
      <c r="BA113" s="2167"/>
      <c r="BB113" s="2167"/>
      <c r="BC113" s="2168"/>
      <c r="BD113" s="2130" t="s">
        <v>977</v>
      </c>
      <c r="BE113" s="2167"/>
      <c r="BF113" s="2167"/>
      <c r="BG113" s="2167"/>
      <c r="BH113" s="2167"/>
      <c r="BI113" s="2167"/>
      <c r="BJ113" s="2168"/>
      <c r="BK113" s="2130" t="s">
        <v>977</v>
      </c>
      <c r="BL113" s="2167"/>
      <c r="BM113" s="2167"/>
      <c r="BN113" s="2167"/>
      <c r="BO113" s="2167"/>
      <c r="BP113" s="2167"/>
      <c r="BQ113" s="2168"/>
    </row>
    <row r="114" spans="2:69" ht="14.45" customHeight="1">
      <c r="B114" s="2190" t="s">
        <v>945</v>
      </c>
      <c r="C114" s="2191"/>
      <c r="D114" s="2191"/>
      <c r="E114" s="2192"/>
      <c r="F114" s="2307" t="s">
        <v>946</v>
      </c>
      <c r="G114" s="2308"/>
      <c r="H114" s="2309"/>
      <c r="I114" s="2307" t="s">
        <v>947</v>
      </c>
      <c r="J114" s="2308"/>
      <c r="K114" s="2308"/>
      <c r="L114" s="2308"/>
      <c r="M114" s="2308"/>
      <c r="N114" s="2308"/>
      <c r="O114" s="2308"/>
      <c r="P114" s="2308"/>
      <c r="Q114" s="2308"/>
      <c r="R114" s="2500"/>
      <c r="S114" s="2299"/>
      <c r="T114" s="2307" t="s">
        <v>927</v>
      </c>
      <c r="U114" s="2308"/>
      <c r="V114" s="2308"/>
      <c r="W114" s="2308"/>
      <c r="X114" s="2308"/>
      <c r="Y114" s="2308"/>
      <c r="Z114" s="2308"/>
      <c r="AA114" s="2308"/>
      <c r="AB114" s="2308"/>
      <c r="AC114" s="2308"/>
      <c r="AD114" s="2308"/>
      <c r="AE114" s="2308"/>
      <c r="AF114" s="2308"/>
      <c r="AG114" s="2309"/>
      <c r="AM114" s="1128"/>
      <c r="AN114" s="2193"/>
      <c r="AO114" s="2194"/>
      <c r="AP114" s="2194"/>
      <c r="AQ114" s="2195"/>
      <c r="AR114" s="2108" t="s">
        <v>948</v>
      </c>
      <c r="AS114" s="2210"/>
      <c r="AT114" s="2210"/>
      <c r="AU114" s="2210"/>
      <c r="AV114" s="2150" t="s">
        <v>949</v>
      </c>
      <c r="AW114" s="2151"/>
      <c r="AX114" s="2151"/>
      <c r="AY114" s="2151"/>
      <c r="AZ114" s="2151"/>
      <c r="BA114" s="2152"/>
      <c r="BB114" s="2150" t="s">
        <v>942</v>
      </c>
      <c r="BC114" s="2213"/>
      <c r="BD114" s="2213"/>
      <c r="BE114" s="2213"/>
      <c r="BF114" s="2214"/>
      <c r="BG114" s="2150" t="s">
        <v>943</v>
      </c>
      <c r="BH114" s="2213"/>
      <c r="BI114" s="2213"/>
      <c r="BJ114" s="2213"/>
      <c r="BK114" s="2214"/>
      <c r="BL114" s="2150" t="s">
        <v>944</v>
      </c>
      <c r="BM114" s="2215"/>
      <c r="BN114" s="2215"/>
      <c r="BO114" s="2215"/>
      <c r="BP114" s="2215"/>
      <c r="BQ114" s="2216"/>
    </row>
    <row r="115" spans="2:69" ht="14.45" customHeight="1">
      <c r="B115" s="2193"/>
      <c r="C115" s="2194"/>
      <c r="D115" s="2194"/>
      <c r="E115" s="2195"/>
      <c r="F115" s="2307" t="s">
        <v>950</v>
      </c>
      <c r="G115" s="2308"/>
      <c r="H115" s="2309"/>
      <c r="I115" s="2307" t="str">
        <f>請負者詳細!$C$2</f>
        <v>△△△△建設株式会社</v>
      </c>
      <c r="J115" s="2308"/>
      <c r="K115" s="2308"/>
      <c r="L115" s="2308"/>
      <c r="M115" s="2308"/>
      <c r="N115" s="2308"/>
      <c r="O115" s="2308"/>
      <c r="P115" s="2308"/>
      <c r="Q115" s="2308"/>
      <c r="R115" s="2500"/>
      <c r="S115" s="2299"/>
      <c r="T115" s="2310" t="s">
        <v>2137</v>
      </c>
      <c r="U115" s="2311"/>
      <c r="V115" s="2311"/>
      <c r="W115" s="2311"/>
      <c r="X115" s="2311"/>
      <c r="Y115" s="2311"/>
      <c r="Z115" s="2311"/>
      <c r="AA115" s="2311"/>
      <c r="AB115" s="2311"/>
      <c r="AC115" s="2311"/>
      <c r="AD115" s="2311"/>
      <c r="AE115" s="2311"/>
      <c r="AF115" s="2311"/>
      <c r="AG115" s="2312"/>
      <c r="AM115" s="1128"/>
      <c r="AN115" s="2196"/>
      <c r="AO115" s="2197"/>
      <c r="AP115" s="2197"/>
      <c r="AQ115" s="2198"/>
      <c r="AR115" s="2211"/>
      <c r="AS115" s="2212"/>
      <c r="AT115" s="2212"/>
      <c r="AU115" s="2212"/>
      <c r="AV115" s="2130" t="s">
        <v>977</v>
      </c>
      <c r="AW115" s="2167"/>
      <c r="AX115" s="2167"/>
      <c r="AY115" s="2167"/>
      <c r="AZ115" s="2167"/>
      <c r="BA115" s="2168"/>
      <c r="BB115" s="2530" t="s">
        <v>977</v>
      </c>
      <c r="BC115" s="2531"/>
      <c r="BD115" s="2531"/>
      <c r="BE115" s="2531"/>
      <c r="BF115" s="2531"/>
      <c r="BG115" s="2128" t="s">
        <v>977</v>
      </c>
      <c r="BH115" s="2531"/>
      <c r="BI115" s="2531"/>
      <c r="BJ115" s="2531"/>
      <c r="BK115" s="2531"/>
      <c r="BL115" s="2128" t="s">
        <v>977</v>
      </c>
      <c r="BM115" s="2531"/>
      <c r="BN115" s="2531"/>
      <c r="BO115" s="2531"/>
      <c r="BP115" s="2531"/>
      <c r="BQ115" s="2531"/>
    </row>
    <row r="116" spans="2:69" ht="14.45" customHeight="1">
      <c r="B116" s="2196"/>
      <c r="C116" s="2197"/>
      <c r="D116" s="2197"/>
      <c r="E116" s="2198"/>
      <c r="F116" s="2307" t="s">
        <v>951</v>
      </c>
      <c r="G116" s="2308"/>
      <c r="H116" s="2309"/>
      <c r="I116" s="2307" t="s">
        <v>977</v>
      </c>
      <c r="J116" s="2308"/>
      <c r="K116" s="2308"/>
      <c r="L116" s="2308"/>
      <c r="M116" s="2308"/>
      <c r="N116" s="2308"/>
      <c r="O116" s="2308"/>
      <c r="P116" s="2308"/>
      <c r="Q116" s="2308"/>
      <c r="R116" s="2500"/>
      <c r="S116" s="2299"/>
      <c r="T116" s="2310" t="s">
        <v>977</v>
      </c>
      <c r="U116" s="2311"/>
      <c r="V116" s="2311"/>
      <c r="W116" s="2311"/>
      <c r="X116" s="2311"/>
      <c r="Y116" s="2311"/>
      <c r="Z116" s="2311"/>
      <c r="AA116" s="2311"/>
      <c r="AB116" s="2311"/>
      <c r="AC116" s="2311"/>
      <c r="AD116" s="2311"/>
      <c r="AE116" s="2311"/>
      <c r="AF116" s="2311"/>
      <c r="AG116" s="2312"/>
      <c r="AM116" s="1128"/>
      <c r="AN116" s="1128"/>
      <c r="AO116" s="1128"/>
      <c r="AP116" s="1128"/>
      <c r="AQ116" s="1128"/>
      <c r="AR116" s="1128"/>
      <c r="AS116" s="1128"/>
      <c r="AT116" s="1128"/>
      <c r="AU116" s="1128"/>
      <c r="AV116" s="1128"/>
      <c r="AW116" s="1128"/>
      <c r="AX116" s="1128"/>
      <c r="AY116" s="1128"/>
      <c r="AZ116" s="1128"/>
      <c r="BA116" s="1128"/>
      <c r="BB116" s="1128"/>
      <c r="BC116" s="1128"/>
      <c r="BD116" s="1128"/>
      <c r="BE116" s="1128"/>
      <c r="BF116" s="1128"/>
      <c r="BG116" s="1128"/>
      <c r="BH116" s="1128"/>
      <c r="BI116" s="1128"/>
      <c r="BJ116" s="1128"/>
      <c r="BK116" s="1128"/>
      <c r="BL116" s="1128"/>
      <c r="BM116" s="1128"/>
      <c r="BN116" s="1128"/>
      <c r="BO116" s="1128"/>
      <c r="BP116" s="1128"/>
      <c r="BQ116" s="1128"/>
    </row>
    <row r="117" spans="2:69" ht="14.45" customHeight="1">
      <c r="B117" s="1128"/>
      <c r="C117" s="1128"/>
      <c r="D117" s="1128"/>
      <c r="E117" s="1128"/>
      <c r="F117" s="1128"/>
      <c r="G117" s="1128"/>
      <c r="H117" s="1128"/>
      <c r="I117" s="1128"/>
      <c r="J117" s="1128"/>
      <c r="K117" s="1128"/>
      <c r="L117" s="1128"/>
      <c r="M117" s="1128"/>
      <c r="N117" s="1128"/>
      <c r="O117" s="1128"/>
      <c r="P117" s="1128"/>
      <c r="Q117" s="1128"/>
      <c r="R117" s="1128"/>
      <c r="S117" s="1128"/>
      <c r="T117" s="1128"/>
      <c r="U117" s="1128"/>
      <c r="V117" s="1128"/>
      <c r="W117" s="1128"/>
      <c r="X117" s="1128"/>
      <c r="Y117" s="1128"/>
      <c r="Z117" s="1128"/>
      <c r="AA117" s="1128"/>
      <c r="AB117" s="1128"/>
      <c r="AC117" s="1128"/>
      <c r="AD117" s="1128"/>
      <c r="AE117" s="1128"/>
      <c r="AM117" s="1128"/>
      <c r="AN117" s="2087" t="s">
        <v>952</v>
      </c>
      <c r="AO117" s="2088"/>
      <c r="AP117" s="2088"/>
      <c r="AQ117" s="2088"/>
      <c r="AR117" s="2088"/>
      <c r="AS117" s="2089"/>
      <c r="AT117" s="2313"/>
      <c r="AU117" s="2314"/>
      <c r="AV117" s="2314"/>
      <c r="AW117" s="2314"/>
      <c r="AX117" s="2314"/>
      <c r="AY117" s="2314"/>
      <c r="AZ117" s="2314"/>
      <c r="BA117" s="2314"/>
      <c r="BB117" s="2315"/>
      <c r="BC117" s="1140"/>
      <c r="BD117" s="2087" t="s">
        <v>953</v>
      </c>
      <c r="BE117" s="2088"/>
      <c r="BF117" s="2088"/>
      <c r="BG117" s="2088"/>
      <c r="BH117" s="2088"/>
      <c r="BI117" s="2089"/>
      <c r="BJ117" s="2313"/>
      <c r="BK117" s="2314"/>
      <c r="BL117" s="2314"/>
      <c r="BM117" s="2314"/>
      <c r="BN117" s="2314"/>
      <c r="BO117" s="2314"/>
      <c r="BP117" s="2314"/>
      <c r="BQ117" s="2315"/>
    </row>
    <row r="118" spans="2:69" ht="14.45" customHeight="1">
      <c r="B118" s="2108" t="s">
        <v>940</v>
      </c>
      <c r="C118" s="2109"/>
      <c r="D118" s="2109"/>
      <c r="E118" s="2110"/>
      <c r="F118" s="2108" t="s">
        <v>954</v>
      </c>
      <c r="G118" s="2109"/>
      <c r="H118" s="2109"/>
      <c r="I118" s="2109"/>
      <c r="J118" s="2110"/>
      <c r="K118" s="2295" t="s">
        <v>942</v>
      </c>
      <c r="L118" s="2295"/>
      <c r="M118" s="2295"/>
      <c r="N118" s="2295"/>
      <c r="O118" s="2295"/>
      <c r="P118" s="2295"/>
      <c r="Q118" s="2295"/>
      <c r="R118" s="2296"/>
      <c r="S118" s="2295" t="s">
        <v>943</v>
      </c>
      <c r="T118" s="2295"/>
      <c r="U118" s="2295"/>
      <c r="V118" s="2295"/>
      <c r="W118" s="2295"/>
      <c r="X118" s="2295"/>
      <c r="Y118" s="2295"/>
      <c r="Z118" s="2295" t="s">
        <v>944</v>
      </c>
      <c r="AA118" s="2296"/>
      <c r="AB118" s="2296"/>
      <c r="AC118" s="2296"/>
      <c r="AD118" s="2296"/>
      <c r="AE118" s="2296"/>
      <c r="AF118" s="2296"/>
      <c r="AG118" s="2296"/>
      <c r="AM118" s="1128"/>
      <c r="AN118" s="2090"/>
      <c r="AO118" s="2091"/>
      <c r="AP118" s="2091"/>
      <c r="AQ118" s="2091"/>
      <c r="AR118" s="2091"/>
      <c r="AS118" s="2092"/>
      <c r="AT118" s="2316"/>
      <c r="AU118" s="2317"/>
      <c r="AV118" s="2317"/>
      <c r="AW118" s="2317"/>
      <c r="AX118" s="2317"/>
      <c r="AY118" s="2317"/>
      <c r="AZ118" s="2317"/>
      <c r="BA118" s="2317"/>
      <c r="BB118" s="2318"/>
      <c r="BC118" s="1140"/>
      <c r="BD118" s="2093"/>
      <c r="BE118" s="2094"/>
      <c r="BF118" s="2094"/>
      <c r="BG118" s="2094"/>
      <c r="BH118" s="2094"/>
      <c r="BI118" s="2095"/>
      <c r="BJ118" s="2316"/>
      <c r="BK118" s="2317"/>
      <c r="BL118" s="2317"/>
      <c r="BM118" s="2317"/>
      <c r="BN118" s="2317"/>
      <c r="BO118" s="2317"/>
      <c r="BP118" s="2317"/>
      <c r="BQ118" s="2318"/>
    </row>
    <row r="119" spans="2:69" ht="14.45" customHeight="1">
      <c r="B119" s="2321"/>
      <c r="C119" s="2322"/>
      <c r="D119" s="2322"/>
      <c r="E119" s="2323"/>
      <c r="F119" s="2111"/>
      <c r="G119" s="2112"/>
      <c r="H119" s="2112"/>
      <c r="I119" s="2112"/>
      <c r="J119" s="2113"/>
      <c r="K119" s="2295" t="str">
        <f>請負者詳細!C16</f>
        <v>加入</v>
      </c>
      <c r="L119" s="2295"/>
      <c r="M119" s="2295"/>
      <c r="N119" s="2295"/>
      <c r="O119" s="2295"/>
      <c r="P119" s="2295"/>
      <c r="Q119" s="2295"/>
      <c r="R119" s="2296"/>
      <c r="S119" s="2295" t="str">
        <f>請負者詳細!C17</f>
        <v>加入</v>
      </c>
      <c r="T119" s="2295"/>
      <c r="U119" s="2295"/>
      <c r="V119" s="2295"/>
      <c r="W119" s="2295"/>
      <c r="X119" s="2295"/>
      <c r="Y119" s="2295"/>
      <c r="Z119" s="2295" t="s">
        <v>2015</v>
      </c>
      <c r="AA119" s="2296"/>
      <c r="AB119" s="2296"/>
      <c r="AC119" s="2296"/>
      <c r="AD119" s="2296"/>
      <c r="AE119" s="2296"/>
      <c r="AF119" s="2296"/>
      <c r="AG119" s="2296"/>
      <c r="AM119" s="1128"/>
      <c r="AN119" s="1141"/>
      <c r="AO119" s="2108" t="s">
        <v>955</v>
      </c>
      <c r="AP119" s="2109"/>
      <c r="AQ119" s="2109"/>
      <c r="AR119" s="2109"/>
      <c r="AS119" s="2110"/>
      <c r="AT119" s="2313"/>
      <c r="AU119" s="2314"/>
      <c r="AV119" s="2314"/>
      <c r="AW119" s="2314"/>
      <c r="AX119" s="2314"/>
      <c r="AY119" s="2314"/>
      <c r="AZ119" s="2314"/>
      <c r="BA119" s="2314"/>
      <c r="BB119" s="2315"/>
      <c r="BC119" s="1140"/>
      <c r="BD119" s="2087" t="s">
        <v>956</v>
      </c>
      <c r="BE119" s="2088"/>
      <c r="BF119" s="2088"/>
      <c r="BG119" s="2088"/>
      <c r="BH119" s="2088"/>
      <c r="BI119" s="2089"/>
      <c r="BJ119" s="2313"/>
      <c r="BK119" s="2314"/>
      <c r="BL119" s="2314"/>
      <c r="BM119" s="2314"/>
      <c r="BN119" s="2314"/>
      <c r="BO119" s="2314"/>
      <c r="BP119" s="2314"/>
      <c r="BQ119" s="2315"/>
    </row>
    <row r="120" spans="2:69" ht="14.45" customHeight="1">
      <c r="B120" s="2321"/>
      <c r="C120" s="2322"/>
      <c r="D120" s="2322"/>
      <c r="E120" s="2323"/>
      <c r="F120" s="2108" t="s">
        <v>957</v>
      </c>
      <c r="G120" s="2109"/>
      <c r="H120" s="2109"/>
      <c r="I120" s="2109"/>
      <c r="J120" s="2110"/>
      <c r="K120" s="2150" t="s">
        <v>946</v>
      </c>
      <c r="L120" s="2151"/>
      <c r="M120" s="2152"/>
      <c r="N120" s="2150" t="s">
        <v>958</v>
      </c>
      <c r="O120" s="2151"/>
      <c r="P120" s="2151"/>
      <c r="Q120" s="2151"/>
      <c r="R120" s="2152"/>
      <c r="S120" s="2295" t="s">
        <v>942</v>
      </c>
      <c r="T120" s="2295"/>
      <c r="U120" s="2295"/>
      <c r="V120" s="2295"/>
      <c r="W120" s="2296"/>
      <c r="X120" s="2295" t="s">
        <v>943</v>
      </c>
      <c r="Y120" s="2296"/>
      <c r="Z120" s="2296"/>
      <c r="AA120" s="2296"/>
      <c r="AB120" s="2296"/>
      <c r="AC120" s="2150" t="s">
        <v>944</v>
      </c>
      <c r="AD120" s="2151"/>
      <c r="AE120" s="2151"/>
      <c r="AF120" s="2151"/>
      <c r="AG120" s="2152"/>
      <c r="AM120" s="1128"/>
      <c r="AN120" s="1142"/>
      <c r="AO120" s="2111"/>
      <c r="AP120" s="2112"/>
      <c r="AQ120" s="2112"/>
      <c r="AR120" s="2112"/>
      <c r="AS120" s="2113"/>
      <c r="AT120" s="2316"/>
      <c r="AU120" s="2317"/>
      <c r="AV120" s="2317"/>
      <c r="AW120" s="2317"/>
      <c r="AX120" s="2317"/>
      <c r="AY120" s="2317"/>
      <c r="AZ120" s="2317"/>
      <c r="BA120" s="2317"/>
      <c r="BB120" s="2318"/>
      <c r="BC120" s="1140"/>
      <c r="BD120" s="2093"/>
      <c r="BE120" s="2094"/>
      <c r="BF120" s="2094"/>
      <c r="BG120" s="2094"/>
      <c r="BH120" s="2094"/>
      <c r="BI120" s="2095"/>
      <c r="BJ120" s="2316"/>
      <c r="BK120" s="2317"/>
      <c r="BL120" s="2317"/>
      <c r="BM120" s="2317"/>
      <c r="BN120" s="2317"/>
      <c r="BO120" s="2317"/>
      <c r="BP120" s="2317"/>
      <c r="BQ120" s="2318"/>
    </row>
    <row r="121" spans="2:69" ht="14.45" customHeight="1">
      <c r="B121" s="2321"/>
      <c r="C121" s="2322"/>
      <c r="D121" s="2322"/>
      <c r="E121" s="2323"/>
      <c r="F121" s="2321"/>
      <c r="G121" s="2322"/>
      <c r="H121" s="2322"/>
      <c r="I121" s="2322"/>
      <c r="J121" s="2323"/>
      <c r="K121" s="2150" t="s">
        <v>950</v>
      </c>
      <c r="L121" s="2151"/>
      <c r="M121" s="2152"/>
      <c r="N121" s="2150" t="str">
        <f>I115</f>
        <v>△△△△建設株式会社</v>
      </c>
      <c r="O121" s="2151"/>
      <c r="P121" s="2151"/>
      <c r="Q121" s="2151"/>
      <c r="R121" s="2152"/>
      <c r="S121" s="2295" t="str">
        <f>請負者詳細!C23</f>
        <v>××××</v>
      </c>
      <c r="T121" s="2295"/>
      <c r="U121" s="2295"/>
      <c r="V121" s="2295"/>
      <c r="W121" s="2296"/>
      <c r="X121" s="2295" t="s">
        <v>980</v>
      </c>
      <c r="Y121" s="2296"/>
      <c r="Z121" s="2296"/>
      <c r="AA121" s="2296"/>
      <c r="AB121" s="2296"/>
      <c r="AC121" s="2150" t="s">
        <v>981</v>
      </c>
      <c r="AD121" s="2151"/>
      <c r="AE121" s="2151"/>
      <c r="AF121" s="2151"/>
      <c r="AG121" s="2152"/>
      <c r="AM121" s="1128"/>
      <c r="AN121" s="2087" t="s">
        <v>959</v>
      </c>
      <c r="AO121" s="2088"/>
      <c r="AP121" s="2088"/>
      <c r="AQ121" s="2088"/>
      <c r="AR121" s="2088"/>
      <c r="AS121" s="2089"/>
      <c r="AT121" s="2313" t="s">
        <v>982</v>
      </c>
      <c r="AU121" s="2314"/>
      <c r="AV121" s="2314"/>
      <c r="AW121" s="2314"/>
      <c r="AX121" s="2314"/>
      <c r="AY121" s="2314"/>
      <c r="AZ121" s="2314"/>
      <c r="BA121" s="2314"/>
      <c r="BB121" s="2315"/>
      <c r="BC121" s="1140"/>
      <c r="BD121" s="2087" t="s">
        <v>960</v>
      </c>
      <c r="BE121" s="2088"/>
      <c r="BF121" s="2088"/>
      <c r="BG121" s="2088"/>
      <c r="BH121" s="2088"/>
      <c r="BI121" s="2089"/>
      <c r="BJ121" s="2313"/>
      <c r="BK121" s="2314"/>
      <c r="BL121" s="2314"/>
      <c r="BM121" s="2314"/>
      <c r="BN121" s="2314"/>
      <c r="BO121" s="2314"/>
      <c r="BP121" s="2314"/>
      <c r="BQ121" s="2315"/>
    </row>
    <row r="122" spans="2:69" ht="14.45" customHeight="1">
      <c r="B122" s="2111"/>
      <c r="C122" s="2112"/>
      <c r="D122" s="2112"/>
      <c r="E122" s="2113"/>
      <c r="F122" s="2111"/>
      <c r="G122" s="2112"/>
      <c r="H122" s="2112"/>
      <c r="I122" s="2112"/>
      <c r="J122" s="2113"/>
      <c r="K122" s="2150" t="s">
        <v>961</v>
      </c>
      <c r="L122" s="2151"/>
      <c r="M122" s="2152"/>
      <c r="N122" s="2303" t="s">
        <v>977</v>
      </c>
      <c r="O122" s="2319"/>
      <c r="P122" s="2319"/>
      <c r="Q122" s="2319"/>
      <c r="R122" s="2320"/>
      <c r="S122" s="2505" t="s">
        <v>977</v>
      </c>
      <c r="T122" s="2505"/>
      <c r="U122" s="2505"/>
      <c r="V122" s="2505"/>
      <c r="W122" s="2506"/>
      <c r="X122" s="2505" t="s">
        <v>977</v>
      </c>
      <c r="Y122" s="2506"/>
      <c r="Z122" s="2506"/>
      <c r="AA122" s="2506"/>
      <c r="AB122" s="2506"/>
      <c r="AC122" s="2303" t="s">
        <v>977</v>
      </c>
      <c r="AD122" s="2319"/>
      <c r="AE122" s="2319"/>
      <c r="AF122" s="2319"/>
      <c r="AG122" s="2320"/>
      <c r="AM122" s="1128"/>
      <c r="AN122" s="2090"/>
      <c r="AO122" s="2091"/>
      <c r="AP122" s="2091"/>
      <c r="AQ122" s="2091"/>
      <c r="AR122" s="2091"/>
      <c r="AS122" s="2092"/>
      <c r="AT122" s="2316"/>
      <c r="AU122" s="2317"/>
      <c r="AV122" s="2317"/>
      <c r="AW122" s="2317"/>
      <c r="AX122" s="2317"/>
      <c r="AY122" s="2317"/>
      <c r="AZ122" s="2317"/>
      <c r="BA122" s="2317"/>
      <c r="BB122" s="2318"/>
      <c r="BC122" s="1140"/>
      <c r="BD122" s="2093"/>
      <c r="BE122" s="2094"/>
      <c r="BF122" s="2094"/>
      <c r="BG122" s="2094"/>
      <c r="BH122" s="2094"/>
      <c r="BI122" s="2095"/>
      <c r="BJ122" s="2316"/>
      <c r="BK122" s="2317"/>
      <c r="BL122" s="2317"/>
      <c r="BM122" s="2317"/>
      <c r="BN122" s="2317"/>
      <c r="BO122" s="2317"/>
      <c r="BP122" s="2317"/>
      <c r="BQ122" s="2318"/>
    </row>
    <row r="123" spans="2:69" ht="14.45" customHeight="1">
      <c r="B123" s="1140"/>
      <c r="C123" s="1140"/>
      <c r="D123" s="1140"/>
      <c r="E123" s="1140"/>
      <c r="F123" s="1140"/>
      <c r="G123" s="1140"/>
      <c r="H123" s="1140"/>
      <c r="I123" s="1140"/>
      <c r="J123" s="1140"/>
      <c r="K123" s="1140"/>
      <c r="L123" s="1140"/>
      <c r="M123" s="1140"/>
      <c r="N123" s="1140"/>
      <c r="O123" s="1140"/>
      <c r="P123" s="1140"/>
      <c r="Q123" s="1140"/>
      <c r="R123" s="1140"/>
      <c r="S123" s="1140"/>
      <c r="T123" s="1140"/>
      <c r="U123" s="1140"/>
      <c r="V123" s="1140"/>
      <c r="W123" s="1140"/>
      <c r="X123" s="1140"/>
      <c r="Y123" s="1140"/>
      <c r="Z123" s="1140"/>
      <c r="AA123" s="1140"/>
      <c r="AB123" s="1140"/>
      <c r="AC123" s="1140"/>
      <c r="AD123" s="1140"/>
      <c r="AE123" s="1140"/>
      <c r="AM123" s="1128"/>
      <c r="AN123" s="1141"/>
      <c r="AO123" s="2108" t="s">
        <v>962</v>
      </c>
      <c r="AP123" s="2109"/>
      <c r="AQ123" s="2109"/>
      <c r="AR123" s="2109"/>
      <c r="AS123" s="2110"/>
      <c r="AT123" s="2313"/>
      <c r="AU123" s="2314"/>
      <c r="AV123" s="2314"/>
      <c r="AW123" s="2314"/>
      <c r="AX123" s="2314"/>
      <c r="AY123" s="2314"/>
      <c r="AZ123" s="2314"/>
      <c r="BA123" s="2314"/>
      <c r="BB123" s="2315"/>
      <c r="BC123" s="1140"/>
      <c r="BD123" s="2087" t="s">
        <v>963</v>
      </c>
      <c r="BE123" s="2088"/>
      <c r="BF123" s="2088"/>
      <c r="BG123" s="2089"/>
      <c r="BH123" s="2313" t="s">
        <v>977</v>
      </c>
      <c r="BI123" s="2314"/>
      <c r="BJ123" s="2314"/>
      <c r="BK123" s="2314"/>
      <c r="BL123" s="2314"/>
      <c r="BM123" s="2314"/>
      <c r="BN123" s="2314"/>
      <c r="BO123" s="2314"/>
      <c r="BP123" s="2314"/>
      <c r="BQ123" s="2315"/>
    </row>
    <row r="124" spans="2:69" ht="14.45" customHeight="1">
      <c r="B124" s="2290" t="s">
        <v>964</v>
      </c>
      <c r="C124" s="2088"/>
      <c r="D124" s="2088"/>
      <c r="E124" s="2089"/>
      <c r="F124" s="2087" t="str">
        <f>本工事内容!C7</f>
        <v>市役所　太郎</v>
      </c>
      <c r="G124" s="2088"/>
      <c r="H124" s="2088"/>
      <c r="I124" s="2088"/>
      <c r="J124" s="2088"/>
      <c r="K124" s="2088"/>
      <c r="L124" s="2088"/>
      <c r="M124" s="2088"/>
      <c r="N124" s="2088"/>
      <c r="O124" s="2088"/>
      <c r="P124" s="2088"/>
      <c r="Q124" s="2297"/>
      <c r="R124" s="2290" t="s">
        <v>965</v>
      </c>
      <c r="S124" s="2088"/>
      <c r="T124" s="2088"/>
      <c r="U124" s="2089"/>
      <c r="V124" s="2087" t="s">
        <v>973</v>
      </c>
      <c r="W124" s="2297"/>
      <c r="X124" s="2297"/>
      <c r="Y124" s="2297"/>
      <c r="Z124" s="2297"/>
      <c r="AA124" s="2297"/>
      <c r="AB124" s="2297"/>
      <c r="AC124" s="2297"/>
      <c r="AD124" s="2297"/>
      <c r="AE124" s="2297"/>
      <c r="AF124" s="2297"/>
      <c r="AG124" s="2300"/>
      <c r="AM124" s="1128"/>
      <c r="AN124" s="1142"/>
      <c r="AO124" s="2111"/>
      <c r="AP124" s="2112"/>
      <c r="AQ124" s="2112"/>
      <c r="AR124" s="2112"/>
      <c r="AS124" s="2113"/>
      <c r="AT124" s="2316"/>
      <c r="AU124" s="2317"/>
      <c r="AV124" s="2317"/>
      <c r="AW124" s="2317"/>
      <c r="AX124" s="2317"/>
      <c r="AY124" s="2317"/>
      <c r="AZ124" s="2317"/>
      <c r="BA124" s="2317"/>
      <c r="BB124" s="2318"/>
      <c r="BC124" s="1140"/>
      <c r="BD124" s="2090"/>
      <c r="BE124" s="2091"/>
      <c r="BF124" s="2091"/>
      <c r="BG124" s="2092"/>
      <c r="BH124" s="2316"/>
      <c r="BI124" s="2317"/>
      <c r="BJ124" s="2317"/>
      <c r="BK124" s="2317"/>
      <c r="BL124" s="2317"/>
      <c r="BM124" s="2317"/>
      <c r="BN124" s="2317"/>
      <c r="BO124" s="2317"/>
      <c r="BP124" s="2317"/>
      <c r="BQ124" s="2318"/>
    </row>
    <row r="125" spans="2:69" ht="14.45" customHeight="1">
      <c r="B125" s="2093"/>
      <c r="C125" s="2094"/>
      <c r="D125" s="2094"/>
      <c r="E125" s="2095"/>
      <c r="F125" s="2093"/>
      <c r="G125" s="2094"/>
      <c r="H125" s="2094"/>
      <c r="I125" s="2094"/>
      <c r="J125" s="2094"/>
      <c r="K125" s="2094"/>
      <c r="L125" s="2094"/>
      <c r="M125" s="2094"/>
      <c r="N125" s="2094"/>
      <c r="O125" s="2094"/>
      <c r="P125" s="2094"/>
      <c r="Q125" s="2298"/>
      <c r="R125" s="2093"/>
      <c r="S125" s="2094"/>
      <c r="T125" s="2094"/>
      <c r="U125" s="2095"/>
      <c r="V125" s="2301"/>
      <c r="W125" s="2298"/>
      <c r="X125" s="2298"/>
      <c r="Y125" s="2298"/>
      <c r="Z125" s="2298"/>
      <c r="AA125" s="2298"/>
      <c r="AB125" s="2298"/>
      <c r="AC125" s="2298"/>
      <c r="AD125" s="2298"/>
      <c r="AE125" s="2298"/>
      <c r="AF125" s="2298"/>
      <c r="AG125" s="2302"/>
      <c r="AM125" s="1128"/>
      <c r="AN125" s="1140"/>
      <c r="AO125" s="1140"/>
      <c r="AP125" s="1140"/>
      <c r="AQ125" s="1140"/>
      <c r="AR125" s="1140"/>
      <c r="AS125" s="1140"/>
      <c r="AT125" s="1140"/>
      <c r="AU125" s="1140"/>
      <c r="AV125" s="1140"/>
      <c r="AW125" s="1140"/>
      <c r="AX125" s="1140"/>
      <c r="AY125" s="1140"/>
      <c r="AZ125" s="1140"/>
      <c r="BA125" s="1140"/>
      <c r="BB125" s="1140"/>
      <c r="BC125" s="1140"/>
      <c r="BD125" s="1141"/>
      <c r="BE125" s="2087" t="s">
        <v>962</v>
      </c>
      <c r="BF125" s="2088"/>
      <c r="BG125" s="2089"/>
      <c r="BH125" s="2313" t="s">
        <v>977</v>
      </c>
      <c r="BI125" s="2314"/>
      <c r="BJ125" s="2314"/>
      <c r="BK125" s="2314"/>
      <c r="BL125" s="2314"/>
      <c r="BM125" s="2314"/>
      <c r="BN125" s="2314"/>
      <c r="BO125" s="2314"/>
      <c r="BP125" s="2314"/>
      <c r="BQ125" s="2315"/>
    </row>
    <row r="126" spans="2:69" ht="14.45" customHeight="1">
      <c r="B126" s="1140"/>
      <c r="C126" s="1140"/>
      <c r="D126" s="1140"/>
      <c r="E126" s="1140"/>
      <c r="F126" s="1140"/>
      <c r="G126" s="1140"/>
      <c r="H126" s="1140"/>
      <c r="I126" s="1140"/>
      <c r="J126" s="1140"/>
      <c r="K126" s="1140"/>
      <c r="L126" s="1140"/>
      <c r="M126" s="1140"/>
      <c r="N126" s="1140"/>
      <c r="O126" s="1140"/>
      <c r="P126" s="1140"/>
      <c r="R126" s="1140"/>
      <c r="S126" s="1140"/>
      <c r="T126" s="1140"/>
      <c r="U126" s="1140"/>
      <c r="W126" s="1140"/>
      <c r="X126" s="1140"/>
      <c r="Y126" s="1140"/>
      <c r="Z126" s="1140"/>
      <c r="AA126" s="1140"/>
      <c r="AB126" s="1140"/>
      <c r="AC126" s="1140"/>
      <c r="AD126" s="1140"/>
      <c r="AE126" s="1140"/>
      <c r="AF126" s="1140"/>
      <c r="AG126" s="1140"/>
      <c r="AM126" s="1128"/>
      <c r="AN126" s="1140"/>
      <c r="AO126" s="1140"/>
      <c r="AP126" s="1140"/>
      <c r="AQ126" s="1140"/>
      <c r="AR126" s="1140"/>
      <c r="AS126" s="1140"/>
      <c r="AT126" s="1140"/>
      <c r="AU126" s="1140"/>
      <c r="AV126" s="1140"/>
      <c r="AW126" s="1140"/>
      <c r="AX126" s="1140"/>
      <c r="AY126" s="1140"/>
      <c r="AZ126" s="1140"/>
      <c r="BA126" s="1140"/>
      <c r="BB126" s="1140"/>
      <c r="BC126" s="1140"/>
      <c r="BD126" s="1141"/>
      <c r="BE126" s="2093"/>
      <c r="BF126" s="2094"/>
      <c r="BG126" s="2095"/>
      <c r="BH126" s="2316"/>
      <c r="BI126" s="2317"/>
      <c r="BJ126" s="2317"/>
      <c r="BK126" s="2317"/>
      <c r="BL126" s="2317"/>
      <c r="BM126" s="2317"/>
      <c r="BN126" s="2317"/>
      <c r="BO126" s="2317"/>
      <c r="BP126" s="2317"/>
      <c r="BQ126" s="2318"/>
    </row>
    <row r="127" spans="2:69" ht="14.45" customHeight="1">
      <c r="B127" s="2087" t="s">
        <v>966</v>
      </c>
      <c r="C127" s="2088"/>
      <c r="D127" s="2088"/>
      <c r="E127" s="2089"/>
      <c r="F127" s="2150" t="str">
        <f>""&amp;H9</f>
        <v>○○　××</v>
      </c>
      <c r="G127" s="2151"/>
      <c r="H127" s="2151"/>
      <c r="I127" s="2151"/>
      <c r="J127" s="2151"/>
      <c r="K127" s="2151"/>
      <c r="L127" s="2151"/>
      <c r="M127" s="2151"/>
      <c r="N127" s="2151"/>
      <c r="O127" s="2151"/>
      <c r="P127" s="2151"/>
      <c r="Q127" s="2299"/>
      <c r="R127" s="2290" t="s">
        <v>965</v>
      </c>
      <c r="S127" s="2088"/>
      <c r="T127" s="2088"/>
      <c r="U127" s="2089"/>
      <c r="V127" s="2303" t="s">
        <v>1369</v>
      </c>
      <c r="W127" s="2304"/>
      <c r="X127" s="2304"/>
      <c r="Y127" s="2304"/>
      <c r="Z127" s="2304"/>
      <c r="AA127" s="2304"/>
      <c r="AB127" s="2304"/>
      <c r="AC127" s="2304"/>
      <c r="AD127" s="2304"/>
      <c r="AE127" s="2304"/>
      <c r="AF127" s="2304"/>
      <c r="AG127" s="2305"/>
      <c r="AM127" s="1128"/>
      <c r="AN127" s="1140"/>
      <c r="AO127" s="1140"/>
      <c r="AP127" s="1140"/>
      <c r="AQ127" s="1140"/>
      <c r="AR127" s="1140"/>
      <c r="AS127" s="1140"/>
      <c r="AT127" s="1140"/>
      <c r="AU127" s="1140"/>
      <c r="AV127" s="1140"/>
      <c r="AW127" s="1140"/>
      <c r="AX127" s="1140"/>
      <c r="AY127" s="1140"/>
      <c r="AZ127" s="1140"/>
      <c r="BA127" s="1140"/>
      <c r="BB127" s="1140"/>
      <c r="BC127" s="1140"/>
      <c r="BD127" s="1141"/>
      <c r="BE127" s="2114" t="s">
        <v>967</v>
      </c>
      <c r="BF127" s="2115"/>
      <c r="BG127" s="2116"/>
      <c r="BH127" s="2313" t="s">
        <v>977</v>
      </c>
      <c r="BI127" s="2314"/>
      <c r="BJ127" s="2314"/>
      <c r="BK127" s="2314"/>
      <c r="BL127" s="2314"/>
      <c r="BM127" s="2314"/>
      <c r="BN127" s="2314"/>
      <c r="BO127" s="2314"/>
      <c r="BP127" s="2314"/>
      <c r="BQ127" s="2315"/>
    </row>
    <row r="128" spans="2:69" ht="14.45" customHeight="1">
      <c r="B128" s="2093"/>
      <c r="C128" s="2094"/>
      <c r="D128" s="2094"/>
      <c r="E128" s="2095"/>
      <c r="F128" s="2150"/>
      <c r="G128" s="2151"/>
      <c r="H128" s="2151"/>
      <c r="I128" s="2151"/>
      <c r="J128" s="2151"/>
      <c r="K128" s="2151"/>
      <c r="L128" s="2151"/>
      <c r="M128" s="2151"/>
      <c r="N128" s="2151"/>
      <c r="O128" s="2151"/>
      <c r="P128" s="2151"/>
      <c r="Q128" s="2299"/>
      <c r="R128" s="2093"/>
      <c r="S128" s="2094"/>
      <c r="T128" s="2094"/>
      <c r="U128" s="2095"/>
      <c r="V128" s="2306"/>
      <c r="W128" s="2304"/>
      <c r="X128" s="2304"/>
      <c r="Y128" s="2304"/>
      <c r="Z128" s="2304"/>
      <c r="AA128" s="2304"/>
      <c r="AB128" s="2304"/>
      <c r="AC128" s="2304"/>
      <c r="AD128" s="2304"/>
      <c r="AE128" s="2304"/>
      <c r="AF128" s="2304"/>
      <c r="AG128" s="2305"/>
      <c r="AM128" s="1128"/>
      <c r="AN128" s="1140"/>
      <c r="AO128" s="1140"/>
      <c r="AP128" s="1140"/>
      <c r="AQ128" s="1140"/>
      <c r="AR128" s="1140"/>
      <c r="AS128" s="1140"/>
      <c r="AT128" s="1140"/>
      <c r="AU128" s="1140"/>
      <c r="AV128" s="1140"/>
      <c r="AW128" s="1140"/>
      <c r="AX128" s="1140"/>
      <c r="AY128" s="1140"/>
      <c r="AZ128" s="1140"/>
      <c r="BA128" s="1140"/>
      <c r="BB128" s="1140"/>
      <c r="BC128" s="1140"/>
      <c r="BD128" s="1142"/>
      <c r="BE128" s="2117"/>
      <c r="BF128" s="2118"/>
      <c r="BG128" s="2119"/>
      <c r="BH128" s="2316"/>
      <c r="BI128" s="2317"/>
      <c r="BJ128" s="2317"/>
      <c r="BK128" s="2317"/>
      <c r="BL128" s="2317"/>
      <c r="BM128" s="2317"/>
      <c r="BN128" s="2317"/>
      <c r="BO128" s="2317"/>
      <c r="BP128" s="2317"/>
      <c r="BQ128" s="2318"/>
    </row>
    <row r="129" spans="2:69" ht="14.45" customHeight="1">
      <c r="B129" s="2087" t="s">
        <v>952</v>
      </c>
      <c r="C129" s="2088"/>
      <c r="D129" s="2088"/>
      <c r="E129" s="2089"/>
      <c r="F129" s="2150" t="str">
        <f>""&amp;本工事内容!C19</f>
        <v>○○　××</v>
      </c>
      <c r="G129" s="2151"/>
      <c r="H129" s="2151"/>
      <c r="I129" s="2151"/>
      <c r="J129" s="2151"/>
      <c r="K129" s="2151"/>
      <c r="L129" s="2151"/>
      <c r="M129" s="2151"/>
      <c r="N129" s="2151"/>
      <c r="O129" s="2151"/>
      <c r="P129" s="2151"/>
      <c r="Q129" s="2299"/>
      <c r="R129" s="2290" t="s">
        <v>965</v>
      </c>
      <c r="S129" s="2088"/>
      <c r="T129" s="2088"/>
      <c r="U129" s="2089"/>
      <c r="V129" s="2303" t="s">
        <v>1370</v>
      </c>
      <c r="W129" s="2304"/>
      <c r="X129" s="2304"/>
      <c r="Y129" s="2304"/>
      <c r="Z129" s="2304"/>
      <c r="AA129" s="2304"/>
      <c r="AB129" s="2304"/>
      <c r="AC129" s="2304"/>
      <c r="AD129" s="2304"/>
      <c r="AE129" s="2304"/>
      <c r="AF129" s="2304"/>
      <c r="AG129" s="2305"/>
      <c r="AM129" s="1128"/>
      <c r="AN129" s="1140"/>
      <c r="AO129" s="1140"/>
      <c r="AP129" s="1140"/>
      <c r="AQ129" s="1140"/>
      <c r="AR129" s="1140"/>
      <c r="AS129" s="1140"/>
      <c r="AT129" s="1140"/>
      <c r="AU129" s="1140"/>
      <c r="AV129" s="1140"/>
      <c r="AW129" s="1140"/>
      <c r="AX129" s="1140"/>
      <c r="AY129" s="1140"/>
      <c r="AZ129" s="1140"/>
      <c r="BA129" s="1140"/>
      <c r="BB129" s="1140"/>
      <c r="BC129" s="1140"/>
      <c r="BD129" s="1140"/>
      <c r="BE129" s="1140"/>
      <c r="BF129" s="1140"/>
      <c r="BG129" s="1140"/>
      <c r="BH129" s="1140"/>
      <c r="BI129" s="1140"/>
      <c r="BJ129" s="1140"/>
      <c r="BK129" s="1140"/>
      <c r="BL129" s="1140"/>
      <c r="BM129" s="1140"/>
      <c r="BN129" s="1140"/>
      <c r="BO129" s="1140"/>
      <c r="BP129" s="1140"/>
      <c r="BQ129" s="1140"/>
    </row>
    <row r="130" spans="2:69" ht="14.45" customHeight="1">
      <c r="B130" s="2093"/>
      <c r="C130" s="2094"/>
      <c r="D130" s="2094"/>
      <c r="E130" s="2095"/>
      <c r="F130" s="2150"/>
      <c r="G130" s="2151"/>
      <c r="H130" s="2151"/>
      <c r="I130" s="2151"/>
      <c r="J130" s="2151"/>
      <c r="K130" s="2151"/>
      <c r="L130" s="2151"/>
      <c r="M130" s="2151"/>
      <c r="N130" s="2151"/>
      <c r="O130" s="2151"/>
      <c r="P130" s="2151"/>
      <c r="Q130" s="2299"/>
      <c r="R130" s="2093"/>
      <c r="S130" s="2094"/>
      <c r="T130" s="2094"/>
      <c r="U130" s="2095"/>
      <c r="V130" s="2306"/>
      <c r="W130" s="2304"/>
      <c r="X130" s="2304"/>
      <c r="Y130" s="2304"/>
      <c r="Z130" s="2304"/>
      <c r="AA130" s="2304"/>
      <c r="AB130" s="2304"/>
      <c r="AC130" s="2304"/>
      <c r="AD130" s="2304"/>
      <c r="AE130" s="2304"/>
      <c r="AF130" s="2304"/>
      <c r="AG130" s="2305"/>
      <c r="AM130" s="1128"/>
      <c r="AN130" s="2034" t="s">
        <v>968</v>
      </c>
      <c r="AO130" s="2035"/>
      <c r="AP130" s="2035"/>
      <c r="AQ130" s="2035"/>
      <c r="AR130" s="2036"/>
      <c r="AS130" s="2040" t="s">
        <v>977</v>
      </c>
      <c r="AT130" s="2041"/>
      <c r="AU130" s="2041"/>
      <c r="AV130" s="2041"/>
      <c r="AW130" s="2042"/>
      <c r="AX130" s="2034" t="s">
        <v>969</v>
      </c>
      <c r="AY130" s="2035"/>
      <c r="AZ130" s="2035"/>
      <c r="BA130" s="2035"/>
      <c r="BB130" s="2036"/>
      <c r="BC130" s="2040" t="s">
        <v>977</v>
      </c>
      <c r="BD130" s="2041"/>
      <c r="BE130" s="2041"/>
      <c r="BF130" s="2041"/>
      <c r="BG130" s="2042"/>
      <c r="BH130" s="2034" t="s">
        <v>970</v>
      </c>
      <c r="BI130" s="2035"/>
      <c r="BJ130" s="2035"/>
      <c r="BK130" s="2035"/>
      <c r="BL130" s="2036"/>
      <c r="BM130" s="2040" t="s">
        <v>977</v>
      </c>
      <c r="BN130" s="2041"/>
      <c r="BO130" s="2041"/>
      <c r="BP130" s="2041"/>
      <c r="BQ130" s="2042"/>
    </row>
    <row r="131" spans="2:69" ht="14.45" customHeight="1">
      <c r="B131" s="2356" t="str">
        <f>IF(本工事内容!C21="","主任技術者名","監理技術者名")</f>
        <v>主任技術者名</v>
      </c>
      <c r="C131" s="2357"/>
      <c r="D131" s="2357"/>
      <c r="E131" s="2358"/>
      <c r="F131" s="2303" t="s">
        <v>983</v>
      </c>
      <c r="G131" s="2319"/>
      <c r="H131" s="2319"/>
      <c r="I131" s="2151" t="str">
        <f>IF(本工事内容!$C$21="",""&amp;本工事内容!$C$20,""&amp;本工事内容!$C$21)</f>
        <v>○○　△△</v>
      </c>
      <c r="J131" s="2151"/>
      <c r="K131" s="2151"/>
      <c r="L131" s="2151"/>
      <c r="M131" s="2151"/>
      <c r="N131" s="2151"/>
      <c r="O131" s="2151"/>
      <c r="P131" s="2151"/>
      <c r="Q131" s="2299"/>
      <c r="R131" s="2290" t="s">
        <v>962</v>
      </c>
      <c r="S131" s="2088"/>
      <c r="T131" s="2088"/>
      <c r="U131" s="2089"/>
      <c r="V131" s="2303"/>
      <c r="W131" s="2304"/>
      <c r="X131" s="2304"/>
      <c r="Y131" s="2304"/>
      <c r="Z131" s="2304"/>
      <c r="AA131" s="2304"/>
      <c r="AB131" s="2304"/>
      <c r="AC131" s="2304"/>
      <c r="AD131" s="2304"/>
      <c r="AE131" s="2304"/>
      <c r="AF131" s="2304"/>
      <c r="AG131" s="2305"/>
      <c r="AM131" s="1128"/>
      <c r="AN131" s="2037"/>
      <c r="AO131" s="2038"/>
      <c r="AP131" s="2038"/>
      <c r="AQ131" s="2038"/>
      <c r="AR131" s="2039"/>
      <c r="AS131" s="2043"/>
      <c r="AT131" s="2044"/>
      <c r="AU131" s="2044"/>
      <c r="AV131" s="2044"/>
      <c r="AW131" s="2045"/>
      <c r="AX131" s="2037"/>
      <c r="AY131" s="2038"/>
      <c r="AZ131" s="2038"/>
      <c r="BA131" s="2038"/>
      <c r="BB131" s="2039"/>
      <c r="BC131" s="2043"/>
      <c r="BD131" s="2044"/>
      <c r="BE131" s="2044"/>
      <c r="BF131" s="2044"/>
      <c r="BG131" s="2045"/>
      <c r="BH131" s="2037"/>
      <c r="BI131" s="2038"/>
      <c r="BJ131" s="2038"/>
      <c r="BK131" s="2038"/>
      <c r="BL131" s="2039"/>
      <c r="BM131" s="2043"/>
      <c r="BN131" s="2044"/>
      <c r="BO131" s="2044"/>
      <c r="BP131" s="2044"/>
      <c r="BQ131" s="2045"/>
    </row>
    <row r="132" spans="2:69" ht="14.45" customHeight="1">
      <c r="B132" s="2359"/>
      <c r="C132" s="2360"/>
      <c r="D132" s="2360"/>
      <c r="E132" s="2361"/>
      <c r="F132" s="2303"/>
      <c r="G132" s="2319"/>
      <c r="H132" s="2319"/>
      <c r="I132" s="2151"/>
      <c r="J132" s="2151"/>
      <c r="K132" s="2151"/>
      <c r="L132" s="2151"/>
      <c r="M132" s="2151"/>
      <c r="N132" s="2151"/>
      <c r="O132" s="2151"/>
      <c r="P132" s="2151"/>
      <c r="Q132" s="2299"/>
      <c r="R132" s="2093"/>
      <c r="S132" s="2094"/>
      <c r="T132" s="2094"/>
      <c r="U132" s="2095"/>
      <c r="V132" s="2306"/>
      <c r="W132" s="2304"/>
      <c r="X132" s="2304"/>
      <c r="Y132" s="2304"/>
      <c r="Z132" s="2304"/>
      <c r="AA132" s="2304"/>
      <c r="AB132" s="2304"/>
      <c r="AC132" s="2304"/>
      <c r="AD132" s="2304"/>
      <c r="AE132" s="2304"/>
      <c r="AF132" s="2304"/>
      <c r="AG132" s="2305"/>
      <c r="AM132" s="1128"/>
      <c r="AN132" s="1128"/>
      <c r="AO132" s="1128"/>
      <c r="AP132" s="1128"/>
      <c r="AQ132" s="1128"/>
      <c r="AR132" s="1128"/>
      <c r="AS132" s="1128"/>
      <c r="AT132" s="1128"/>
      <c r="AU132" s="1128"/>
      <c r="AV132" s="1128"/>
      <c r="AW132" s="1128"/>
      <c r="AX132" s="1128"/>
      <c r="AY132" s="1128"/>
      <c r="AZ132" s="1128"/>
      <c r="BA132" s="1128"/>
      <c r="BB132" s="1128"/>
      <c r="BC132" s="1128"/>
      <c r="BD132" s="1128"/>
      <c r="BE132" s="1128"/>
      <c r="BF132" s="1128"/>
      <c r="BG132" s="1128"/>
      <c r="BH132" s="1128"/>
      <c r="BI132" s="1128"/>
      <c r="BJ132" s="1128"/>
      <c r="BK132" s="1128"/>
      <c r="BL132" s="1128"/>
      <c r="BM132" s="1128"/>
      <c r="BN132" s="1128"/>
      <c r="BO132" s="1128"/>
      <c r="BP132" s="1128"/>
      <c r="BQ132" s="1128"/>
    </row>
    <row r="133" spans="2:69" ht="14.45" customHeight="1">
      <c r="B133" s="2362" t="s">
        <v>971</v>
      </c>
      <c r="C133" s="2357"/>
      <c r="D133" s="2357"/>
      <c r="E133" s="2358"/>
      <c r="F133" s="2150" t="str">
        <f>""&amp;本工事内容!$C$22</f>
        <v/>
      </c>
      <c r="G133" s="2151"/>
      <c r="H133" s="2151"/>
      <c r="I133" s="2151"/>
      <c r="J133" s="2151"/>
      <c r="K133" s="2151"/>
      <c r="L133" s="2151"/>
      <c r="M133" s="2151"/>
      <c r="N133" s="2151"/>
      <c r="O133" s="2151"/>
      <c r="P133" s="2151"/>
      <c r="Q133" s="2299"/>
      <c r="R133" s="2290" t="s">
        <v>962</v>
      </c>
      <c r="S133" s="2088"/>
      <c r="T133" s="2088"/>
      <c r="U133" s="2089"/>
      <c r="V133" s="2303" t="s">
        <v>977</v>
      </c>
      <c r="W133" s="2304"/>
      <c r="X133" s="2304"/>
      <c r="Y133" s="2304"/>
      <c r="Z133" s="2304"/>
      <c r="AA133" s="2304"/>
      <c r="AB133" s="2304"/>
      <c r="AC133" s="2304"/>
      <c r="AD133" s="2304"/>
      <c r="AE133" s="2304"/>
      <c r="AF133" s="2304"/>
      <c r="AG133" s="2305"/>
      <c r="AN133" s="2347" t="s">
        <v>972</v>
      </c>
      <c r="AO133" s="2348"/>
      <c r="AP133" s="2348"/>
      <c r="AQ133" s="2348"/>
      <c r="AR133" s="2348"/>
      <c r="AS133" s="2348"/>
      <c r="AT133" s="2348"/>
      <c r="AU133" s="2348"/>
      <c r="AV133" s="2348"/>
      <c r="AW133" s="2348"/>
      <c r="AX133" s="2348"/>
      <c r="AY133" s="2348"/>
      <c r="AZ133" s="2348"/>
      <c r="BA133" s="2348"/>
      <c r="BB133" s="2348"/>
      <c r="BC133" s="2348"/>
      <c r="BD133" s="2348"/>
      <c r="BE133" s="2348"/>
      <c r="BF133" s="2348"/>
      <c r="BG133" s="2348"/>
      <c r="BH133" s="2348"/>
      <c r="BI133" s="2348"/>
      <c r="BJ133" s="2348"/>
      <c r="BK133" s="2348"/>
      <c r="BL133" s="2348"/>
      <c r="BM133" s="2348"/>
      <c r="BN133" s="2348"/>
      <c r="BO133" s="2348"/>
      <c r="BP133" s="2348"/>
      <c r="BQ133" s="2349"/>
    </row>
    <row r="134" spans="2:69" ht="14.45" customHeight="1">
      <c r="B134" s="2359"/>
      <c r="C134" s="2360"/>
      <c r="D134" s="2360"/>
      <c r="E134" s="2361"/>
      <c r="F134" s="2150"/>
      <c r="G134" s="2151"/>
      <c r="H134" s="2151"/>
      <c r="I134" s="2151"/>
      <c r="J134" s="2151"/>
      <c r="K134" s="2151"/>
      <c r="L134" s="2151"/>
      <c r="M134" s="2151"/>
      <c r="N134" s="2151"/>
      <c r="O134" s="2151"/>
      <c r="P134" s="2151"/>
      <c r="Q134" s="2299"/>
      <c r="R134" s="2093"/>
      <c r="S134" s="2094"/>
      <c r="T134" s="2094"/>
      <c r="U134" s="2095"/>
      <c r="V134" s="2306"/>
      <c r="W134" s="2304"/>
      <c r="X134" s="2304"/>
      <c r="Y134" s="2304"/>
      <c r="Z134" s="2304"/>
      <c r="AA134" s="2304"/>
      <c r="AB134" s="2304"/>
      <c r="AC134" s="2304"/>
      <c r="AD134" s="2304"/>
      <c r="AE134" s="2304"/>
      <c r="AF134" s="2304"/>
      <c r="AG134" s="2305"/>
      <c r="AN134" s="2350"/>
      <c r="AO134" s="2351"/>
      <c r="AP134" s="2351"/>
      <c r="AQ134" s="2351"/>
      <c r="AR134" s="2351"/>
      <c r="AS134" s="2351"/>
      <c r="AT134" s="2351"/>
      <c r="AU134" s="2351"/>
      <c r="AV134" s="2351"/>
      <c r="AW134" s="2351"/>
      <c r="AX134" s="2351"/>
      <c r="AY134" s="2351"/>
      <c r="AZ134" s="2351"/>
      <c r="BA134" s="2351"/>
      <c r="BB134" s="2351"/>
      <c r="BC134" s="2351"/>
      <c r="BD134" s="2351"/>
      <c r="BE134" s="2351"/>
      <c r="BF134" s="2351"/>
      <c r="BG134" s="2351"/>
      <c r="BH134" s="2351"/>
      <c r="BI134" s="2351"/>
      <c r="BJ134" s="2351"/>
      <c r="BK134" s="2351"/>
      <c r="BL134" s="2351"/>
      <c r="BM134" s="2351"/>
      <c r="BN134" s="2351"/>
      <c r="BO134" s="2351"/>
      <c r="BP134" s="2351"/>
      <c r="BQ134" s="2352"/>
    </row>
    <row r="135" spans="2:69" ht="14.45" customHeight="1">
      <c r="B135" s="2087" t="s">
        <v>963</v>
      </c>
      <c r="C135" s="2088"/>
      <c r="D135" s="2088"/>
      <c r="E135" s="2089"/>
      <c r="F135" s="2303" t="s">
        <v>977</v>
      </c>
      <c r="G135" s="2319"/>
      <c r="H135" s="2319"/>
      <c r="I135" s="2319"/>
      <c r="J135" s="2319"/>
      <c r="K135" s="2319"/>
      <c r="L135" s="2319"/>
      <c r="M135" s="2319"/>
      <c r="N135" s="2319"/>
      <c r="O135" s="2319"/>
      <c r="P135" s="2319"/>
      <c r="Q135" s="2305"/>
      <c r="R135" s="2087" t="s">
        <v>963</v>
      </c>
      <c r="S135" s="2088"/>
      <c r="T135" s="2088"/>
      <c r="U135" s="2089"/>
      <c r="V135" s="2303" t="s">
        <v>977</v>
      </c>
      <c r="W135" s="2304"/>
      <c r="X135" s="2304"/>
      <c r="Y135" s="2304"/>
      <c r="Z135" s="2304"/>
      <c r="AA135" s="2304"/>
      <c r="AB135" s="2304"/>
      <c r="AC135" s="2304"/>
      <c r="AD135" s="2304"/>
      <c r="AE135" s="2304"/>
      <c r="AF135" s="2304"/>
      <c r="AG135" s="2305"/>
      <c r="AN135" s="2350"/>
      <c r="AO135" s="2351"/>
      <c r="AP135" s="2351"/>
      <c r="AQ135" s="2351"/>
      <c r="AR135" s="2351"/>
      <c r="AS135" s="2351"/>
      <c r="AT135" s="2351"/>
      <c r="AU135" s="2351"/>
      <c r="AV135" s="2351"/>
      <c r="AW135" s="2351"/>
      <c r="AX135" s="2351"/>
      <c r="AY135" s="2351"/>
      <c r="AZ135" s="2351"/>
      <c r="BA135" s="2351"/>
      <c r="BB135" s="2351"/>
      <c r="BC135" s="2351"/>
      <c r="BD135" s="2351"/>
      <c r="BE135" s="2351"/>
      <c r="BF135" s="2351"/>
      <c r="BG135" s="2351"/>
      <c r="BH135" s="2351"/>
      <c r="BI135" s="2351"/>
      <c r="BJ135" s="2351"/>
      <c r="BK135" s="2351"/>
      <c r="BL135" s="2351"/>
      <c r="BM135" s="2351"/>
      <c r="BN135" s="2351"/>
      <c r="BO135" s="2351"/>
      <c r="BP135" s="2351"/>
      <c r="BQ135" s="2352"/>
    </row>
    <row r="136" spans="2:69" ht="14.45" customHeight="1">
      <c r="B136" s="2090"/>
      <c r="C136" s="2091"/>
      <c r="D136" s="2091"/>
      <c r="E136" s="2092"/>
      <c r="F136" s="2303"/>
      <c r="G136" s="2319"/>
      <c r="H136" s="2319"/>
      <c r="I136" s="2319"/>
      <c r="J136" s="2319"/>
      <c r="K136" s="2319"/>
      <c r="L136" s="2319"/>
      <c r="M136" s="2319"/>
      <c r="N136" s="2319"/>
      <c r="O136" s="2319"/>
      <c r="P136" s="2319"/>
      <c r="Q136" s="2305"/>
      <c r="R136" s="2090"/>
      <c r="S136" s="2091"/>
      <c r="T136" s="2091"/>
      <c r="U136" s="2092"/>
      <c r="V136" s="2306"/>
      <c r="W136" s="2304"/>
      <c r="X136" s="2304"/>
      <c r="Y136" s="2304"/>
      <c r="Z136" s="2304"/>
      <c r="AA136" s="2304"/>
      <c r="AB136" s="2304"/>
      <c r="AC136" s="2304"/>
      <c r="AD136" s="2304"/>
      <c r="AE136" s="2304"/>
      <c r="AF136" s="2304"/>
      <c r="AG136" s="2305"/>
      <c r="AN136" s="2350"/>
      <c r="AO136" s="2351"/>
      <c r="AP136" s="2351"/>
      <c r="AQ136" s="2351"/>
      <c r="AR136" s="2351"/>
      <c r="AS136" s="2351"/>
      <c r="AT136" s="2351"/>
      <c r="AU136" s="2351"/>
      <c r="AV136" s="2351"/>
      <c r="AW136" s="2351"/>
      <c r="AX136" s="2351"/>
      <c r="AY136" s="2351"/>
      <c r="AZ136" s="2351"/>
      <c r="BA136" s="2351"/>
      <c r="BB136" s="2351"/>
      <c r="BC136" s="2351"/>
      <c r="BD136" s="2351"/>
      <c r="BE136" s="2351"/>
      <c r="BF136" s="2351"/>
      <c r="BG136" s="2351"/>
      <c r="BH136" s="2351"/>
      <c r="BI136" s="2351"/>
      <c r="BJ136" s="2351"/>
      <c r="BK136" s="2351"/>
      <c r="BL136" s="2351"/>
      <c r="BM136" s="2351"/>
      <c r="BN136" s="2351"/>
      <c r="BO136" s="2351"/>
      <c r="BP136" s="2351"/>
      <c r="BQ136" s="2352"/>
    </row>
    <row r="137" spans="2:69" ht="14.45" customHeight="1">
      <c r="B137" s="1141"/>
      <c r="C137" s="2087" t="s">
        <v>962</v>
      </c>
      <c r="D137" s="2088"/>
      <c r="E137" s="2089"/>
      <c r="F137" s="2303" t="s">
        <v>977</v>
      </c>
      <c r="G137" s="2319"/>
      <c r="H137" s="2319"/>
      <c r="I137" s="2319"/>
      <c r="J137" s="2319"/>
      <c r="K137" s="2319"/>
      <c r="L137" s="2319"/>
      <c r="M137" s="2319"/>
      <c r="N137" s="2319"/>
      <c r="O137" s="2319"/>
      <c r="P137" s="2319"/>
      <c r="Q137" s="2305"/>
      <c r="R137" s="1141"/>
      <c r="S137" s="2087" t="s">
        <v>962</v>
      </c>
      <c r="T137" s="2088"/>
      <c r="U137" s="2089"/>
      <c r="V137" s="2303" t="s">
        <v>977</v>
      </c>
      <c r="W137" s="2304"/>
      <c r="X137" s="2304"/>
      <c r="Y137" s="2304"/>
      <c r="Z137" s="2304"/>
      <c r="AA137" s="2304"/>
      <c r="AB137" s="2304"/>
      <c r="AC137" s="2304"/>
      <c r="AD137" s="2304"/>
      <c r="AE137" s="2304"/>
      <c r="AF137" s="2304"/>
      <c r="AG137" s="2305"/>
      <c r="AN137" s="2350"/>
      <c r="AO137" s="2351"/>
      <c r="AP137" s="2351"/>
      <c r="AQ137" s="2351"/>
      <c r="AR137" s="2351"/>
      <c r="AS137" s="2351"/>
      <c r="AT137" s="2351"/>
      <c r="AU137" s="2351"/>
      <c r="AV137" s="2351"/>
      <c r="AW137" s="2351"/>
      <c r="AX137" s="2351"/>
      <c r="AY137" s="2351"/>
      <c r="AZ137" s="2351"/>
      <c r="BA137" s="2351"/>
      <c r="BB137" s="2351"/>
      <c r="BC137" s="2351"/>
      <c r="BD137" s="2351"/>
      <c r="BE137" s="2351"/>
      <c r="BF137" s="2351"/>
      <c r="BG137" s="2351"/>
      <c r="BH137" s="2351"/>
      <c r="BI137" s="2351"/>
      <c r="BJ137" s="2351"/>
      <c r="BK137" s="2351"/>
      <c r="BL137" s="2351"/>
      <c r="BM137" s="2351"/>
      <c r="BN137" s="2351"/>
      <c r="BO137" s="2351"/>
      <c r="BP137" s="2351"/>
      <c r="BQ137" s="2352"/>
    </row>
    <row r="138" spans="2:69" ht="14.45" customHeight="1">
      <c r="B138" s="1141"/>
      <c r="C138" s="2093"/>
      <c r="D138" s="2094"/>
      <c r="E138" s="2095"/>
      <c r="F138" s="2303"/>
      <c r="G138" s="2319"/>
      <c r="H138" s="2319"/>
      <c r="I138" s="2319"/>
      <c r="J138" s="2319"/>
      <c r="K138" s="2319"/>
      <c r="L138" s="2319"/>
      <c r="M138" s="2319"/>
      <c r="N138" s="2319"/>
      <c r="O138" s="2319"/>
      <c r="P138" s="2319"/>
      <c r="Q138" s="2305"/>
      <c r="R138" s="1141"/>
      <c r="S138" s="2093"/>
      <c r="T138" s="2094"/>
      <c r="U138" s="2095"/>
      <c r="V138" s="2306"/>
      <c r="W138" s="2304"/>
      <c r="X138" s="2304"/>
      <c r="Y138" s="2304"/>
      <c r="Z138" s="2304"/>
      <c r="AA138" s="2304"/>
      <c r="AB138" s="2304"/>
      <c r="AC138" s="2304"/>
      <c r="AD138" s="2304"/>
      <c r="AE138" s="2304"/>
      <c r="AF138" s="2304"/>
      <c r="AG138" s="2305"/>
      <c r="AN138" s="2350"/>
      <c r="AO138" s="2351"/>
      <c r="AP138" s="2351"/>
      <c r="AQ138" s="2351"/>
      <c r="AR138" s="2351"/>
      <c r="AS138" s="2351"/>
      <c r="AT138" s="2351"/>
      <c r="AU138" s="2351"/>
      <c r="AV138" s="2351"/>
      <c r="AW138" s="2351"/>
      <c r="AX138" s="2351"/>
      <c r="AY138" s="2351"/>
      <c r="AZ138" s="2351"/>
      <c r="BA138" s="2351"/>
      <c r="BB138" s="2351"/>
      <c r="BC138" s="2351"/>
      <c r="BD138" s="2351"/>
      <c r="BE138" s="2351"/>
      <c r="BF138" s="2351"/>
      <c r="BG138" s="2351"/>
      <c r="BH138" s="2351"/>
      <c r="BI138" s="2351"/>
      <c r="BJ138" s="2351"/>
      <c r="BK138" s="2351"/>
      <c r="BL138" s="2351"/>
      <c r="BM138" s="2351"/>
      <c r="BN138" s="2351"/>
      <c r="BO138" s="2351"/>
      <c r="BP138" s="2351"/>
      <c r="BQ138" s="2352"/>
    </row>
    <row r="139" spans="2:69" ht="14.45" customHeight="1">
      <c r="B139" s="1141"/>
      <c r="C139" s="2114" t="s">
        <v>967</v>
      </c>
      <c r="D139" s="2115"/>
      <c r="E139" s="2116"/>
      <c r="F139" s="2303" t="s">
        <v>977</v>
      </c>
      <c r="G139" s="2319"/>
      <c r="H139" s="2319"/>
      <c r="I139" s="2319"/>
      <c r="J139" s="2319"/>
      <c r="K139" s="2319"/>
      <c r="L139" s="2319"/>
      <c r="M139" s="2319"/>
      <c r="N139" s="2319"/>
      <c r="O139" s="2319"/>
      <c r="P139" s="2319"/>
      <c r="Q139" s="2305"/>
      <c r="R139" s="1141"/>
      <c r="S139" s="2114" t="s">
        <v>967</v>
      </c>
      <c r="T139" s="2115"/>
      <c r="U139" s="2116"/>
      <c r="V139" s="2303" t="s">
        <v>977</v>
      </c>
      <c r="W139" s="2304"/>
      <c r="X139" s="2304"/>
      <c r="Y139" s="2304"/>
      <c r="Z139" s="2304"/>
      <c r="AA139" s="2304"/>
      <c r="AB139" s="2304"/>
      <c r="AC139" s="2304"/>
      <c r="AD139" s="2304"/>
      <c r="AE139" s="2304"/>
      <c r="AF139" s="2304"/>
      <c r="AG139" s="2305"/>
      <c r="AN139" s="2350"/>
      <c r="AO139" s="2351"/>
      <c r="AP139" s="2351"/>
      <c r="AQ139" s="2351"/>
      <c r="AR139" s="2351"/>
      <c r="AS139" s="2351"/>
      <c r="AT139" s="2351"/>
      <c r="AU139" s="2351"/>
      <c r="AV139" s="2351"/>
      <c r="AW139" s="2351"/>
      <c r="AX139" s="2351"/>
      <c r="AY139" s="2351"/>
      <c r="AZ139" s="2351"/>
      <c r="BA139" s="2351"/>
      <c r="BB139" s="2351"/>
      <c r="BC139" s="2351"/>
      <c r="BD139" s="2351"/>
      <c r="BE139" s="2351"/>
      <c r="BF139" s="2351"/>
      <c r="BG139" s="2351"/>
      <c r="BH139" s="2351"/>
      <c r="BI139" s="2351"/>
      <c r="BJ139" s="2351"/>
      <c r="BK139" s="2351"/>
      <c r="BL139" s="2351"/>
      <c r="BM139" s="2351"/>
      <c r="BN139" s="2351"/>
      <c r="BO139" s="2351"/>
      <c r="BP139" s="2351"/>
      <c r="BQ139" s="2352"/>
    </row>
    <row r="140" spans="2:69" ht="14.45" customHeight="1">
      <c r="B140" s="1142"/>
      <c r="C140" s="2117"/>
      <c r="D140" s="2118"/>
      <c r="E140" s="2119"/>
      <c r="F140" s="2303"/>
      <c r="G140" s="2319"/>
      <c r="H140" s="2319"/>
      <c r="I140" s="2319"/>
      <c r="J140" s="2319"/>
      <c r="K140" s="2319"/>
      <c r="L140" s="2319"/>
      <c r="M140" s="2319"/>
      <c r="N140" s="2319"/>
      <c r="O140" s="2319"/>
      <c r="P140" s="2319"/>
      <c r="Q140" s="2305"/>
      <c r="R140" s="1142"/>
      <c r="S140" s="2117"/>
      <c r="T140" s="2118"/>
      <c r="U140" s="2119"/>
      <c r="V140" s="2306"/>
      <c r="W140" s="2304"/>
      <c r="X140" s="2304"/>
      <c r="Y140" s="2304"/>
      <c r="Z140" s="2304"/>
      <c r="AA140" s="2304"/>
      <c r="AB140" s="2304"/>
      <c r="AC140" s="2304"/>
      <c r="AD140" s="2304"/>
      <c r="AE140" s="2304"/>
      <c r="AF140" s="2304"/>
      <c r="AG140" s="2305"/>
      <c r="AN140" s="2350"/>
      <c r="AO140" s="2351"/>
      <c r="AP140" s="2351"/>
      <c r="AQ140" s="2351"/>
      <c r="AR140" s="2351"/>
      <c r="AS140" s="2351"/>
      <c r="AT140" s="2351"/>
      <c r="AU140" s="2351"/>
      <c r="AV140" s="2351"/>
      <c r="AW140" s="2351"/>
      <c r="AX140" s="2351"/>
      <c r="AY140" s="2351"/>
      <c r="AZ140" s="2351"/>
      <c r="BA140" s="2351"/>
      <c r="BB140" s="2351"/>
      <c r="BC140" s="2351"/>
      <c r="BD140" s="2351"/>
      <c r="BE140" s="2351"/>
      <c r="BF140" s="2351"/>
      <c r="BG140" s="2351"/>
      <c r="BH140" s="2351"/>
      <c r="BI140" s="2351"/>
      <c r="BJ140" s="2351"/>
      <c r="BK140" s="2351"/>
      <c r="BL140" s="2351"/>
      <c r="BM140" s="2351"/>
      <c r="BN140" s="2351"/>
      <c r="BO140" s="2351"/>
      <c r="BP140" s="2351"/>
      <c r="BQ140" s="2352"/>
    </row>
    <row r="141" spans="2:69" ht="14.45" customHeight="1">
      <c r="AN141" s="2350"/>
      <c r="AO141" s="2351"/>
      <c r="AP141" s="2351"/>
      <c r="AQ141" s="2351"/>
      <c r="AR141" s="2351"/>
      <c r="AS141" s="2351"/>
      <c r="AT141" s="2351"/>
      <c r="AU141" s="2351"/>
      <c r="AV141" s="2351"/>
      <c r="AW141" s="2351"/>
      <c r="AX141" s="2351"/>
      <c r="AY141" s="2351"/>
      <c r="AZ141" s="2351"/>
      <c r="BA141" s="2351"/>
      <c r="BB141" s="2351"/>
      <c r="BC141" s="2351"/>
      <c r="BD141" s="2351"/>
      <c r="BE141" s="2351"/>
      <c r="BF141" s="2351"/>
      <c r="BG141" s="2351"/>
      <c r="BH141" s="2351"/>
      <c r="BI141" s="2351"/>
      <c r="BJ141" s="2351"/>
      <c r="BK141" s="2351"/>
      <c r="BL141" s="2351"/>
      <c r="BM141" s="2351"/>
      <c r="BN141" s="2351"/>
      <c r="BO141" s="2351"/>
      <c r="BP141" s="2351"/>
      <c r="BQ141" s="2352"/>
    </row>
    <row r="142" spans="2:69" ht="14.45" customHeight="1">
      <c r="B142" s="2034" t="s">
        <v>968</v>
      </c>
      <c r="C142" s="2035"/>
      <c r="D142" s="2035"/>
      <c r="E142" s="2035"/>
      <c r="F142" s="2036"/>
      <c r="G142" s="2108" t="str">
        <f>請負者詳細!$F$27</f>
        <v>無</v>
      </c>
      <c r="H142" s="2227"/>
      <c r="I142" s="2227"/>
      <c r="J142" s="2227"/>
      <c r="K142" s="2228"/>
      <c r="L142" s="2034" t="s">
        <v>969</v>
      </c>
      <c r="M142" s="2035"/>
      <c r="N142" s="2035"/>
      <c r="O142" s="2035"/>
      <c r="P142" s="2035"/>
      <c r="Q142" s="2297"/>
      <c r="R142" s="2108" t="str">
        <f>請負者詳細!$F$28</f>
        <v>無</v>
      </c>
      <c r="S142" s="2227"/>
      <c r="T142" s="2227" t="s">
        <v>977</v>
      </c>
      <c r="U142" s="2227"/>
      <c r="V142" s="2228"/>
      <c r="W142" s="2034" t="s">
        <v>970</v>
      </c>
      <c r="X142" s="2297"/>
      <c r="Y142" s="2297"/>
      <c r="Z142" s="2297"/>
      <c r="AA142" s="2297"/>
      <c r="AB142" s="2300"/>
      <c r="AC142" s="2108" t="s">
        <v>2138</v>
      </c>
      <c r="AD142" s="2227"/>
      <c r="AE142" s="2227"/>
      <c r="AF142" s="2227"/>
      <c r="AG142" s="2228"/>
      <c r="AN142" s="2353"/>
      <c r="AO142" s="2354"/>
      <c r="AP142" s="2354"/>
      <c r="AQ142" s="2354"/>
      <c r="AR142" s="2354"/>
      <c r="AS142" s="2354"/>
      <c r="AT142" s="2354"/>
      <c r="AU142" s="2354"/>
      <c r="AV142" s="2354"/>
      <c r="AW142" s="2354"/>
      <c r="AX142" s="2354"/>
      <c r="AY142" s="2354"/>
      <c r="AZ142" s="2354"/>
      <c r="BA142" s="2354"/>
      <c r="BB142" s="2354"/>
      <c r="BC142" s="2354"/>
      <c r="BD142" s="2354"/>
      <c r="BE142" s="2354"/>
      <c r="BF142" s="2354"/>
      <c r="BG142" s="2354"/>
      <c r="BH142" s="2354"/>
      <c r="BI142" s="2354"/>
      <c r="BJ142" s="2354"/>
      <c r="BK142" s="2354"/>
      <c r="BL142" s="2354"/>
      <c r="BM142" s="2354"/>
      <c r="BN142" s="2354"/>
      <c r="BO142" s="2354"/>
      <c r="BP142" s="2354"/>
      <c r="BQ142" s="2355"/>
    </row>
    <row r="143" spans="2:69">
      <c r="B143" s="2037"/>
      <c r="C143" s="2038"/>
      <c r="D143" s="2038"/>
      <c r="E143" s="2038"/>
      <c r="F143" s="2039"/>
      <c r="G143" s="2229"/>
      <c r="H143" s="2230"/>
      <c r="I143" s="2230"/>
      <c r="J143" s="2230"/>
      <c r="K143" s="2231"/>
      <c r="L143" s="2037"/>
      <c r="M143" s="2038"/>
      <c r="N143" s="2038"/>
      <c r="O143" s="2038"/>
      <c r="P143" s="2038"/>
      <c r="Q143" s="2298"/>
      <c r="R143" s="2229"/>
      <c r="S143" s="2230"/>
      <c r="T143" s="2230"/>
      <c r="U143" s="2230"/>
      <c r="V143" s="2231"/>
      <c r="W143" s="2301"/>
      <c r="X143" s="2298"/>
      <c r="Y143" s="2298"/>
      <c r="Z143" s="2298"/>
      <c r="AA143" s="2298"/>
      <c r="AB143" s="2302"/>
      <c r="AC143" s="2229"/>
      <c r="AD143" s="2230"/>
      <c r="AE143" s="2230"/>
      <c r="AF143" s="2230"/>
      <c r="AG143" s="2231"/>
    </row>
    <row r="144" spans="2:69" ht="14.45" customHeight="1">
      <c r="Y144" s="572"/>
      <c r="Z144" s="572"/>
      <c r="AA144" s="572"/>
      <c r="AB144" s="572"/>
      <c r="AC144" s="572"/>
      <c r="AD144" s="572"/>
      <c r="AE144" s="572"/>
      <c r="AF144" s="572"/>
      <c r="AG144" s="573" t="s">
        <v>921</v>
      </c>
      <c r="AH144" s="553"/>
      <c r="AI144" s="553"/>
      <c r="AJ144" s="553"/>
    </row>
    <row r="145" spans="1:81" ht="14.45" customHeight="1"/>
    <row r="146" spans="1:81" ht="14.45" customHeight="1">
      <c r="A146" s="1124"/>
      <c r="B146" s="2510" t="s">
        <v>2022</v>
      </c>
      <c r="C146" s="2511"/>
      <c r="D146" s="2511"/>
      <c r="E146" s="2511"/>
      <c r="F146" s="2511"/>
      <c r="G146" s="2511"/>
      <c r="H146" s="2511"/>
      <c r="I146" s="2511"/>
      <c r="J146" s="2511"/>
      <c r="K146" s="2511"/>
      <c r="L146" s="2511"/>
      <c r="M146" s="2511"/>
      <c r="N146" s="2511"/>
      <c r="O146" s="2511"/>
      <c r="P146" s="2511"/>
      <c r="Q146" s="2511"/>
      <c r="R146" s="2511"/>
      <c r="S146" s="2511"/>
      <c r="T146" s="2511"/>
      <c r="U146" s="2511"/>
      <c r="V146" s="2511"/>
      <c r="W146" s="2511"/>
      <c r="X146" s="2511"/>
      <c r="Y146" s="2511"/>
      <c r="Z146" s="2511"/>
      <c r="AA146" s="2511"/>
      <c r="AB146" s="2511"/>
      <c r="AC146" s="2511"/>
      <c r="AD146" s="2511"/>
      <c r="AE146" s="2511"/>
      <c r="AF146" s="1124"/>
      <c r="AG146" s="1124"/>
      <c r="AH146" s="1124"/>
      <c r="AI146" s="1124"/>
      <c r="AJ146" s="1124"/>
      <c r="AK146" s="1124"/>
      <c r="AL146" s="1124"/>
      <c r="AM146" s="1124"/>
      <c r="AO146" s="1125"/>
      <c r="AP146" s="1125"/>
      <c r="AQ146" s="1125"/>
      <c r="AR146" s="1125"/>
      <c r="AS146" s="1125"/>
      <c r="AT146" s="1125"/>
      <c r="AU146" s="1125"/>
      <c r="AV146" s="1125"/>
      <c r="AW146" s="1125"/>
    </row>
    <row r="147" spans="1:81" ht="14.45" customHeight="1">
      <c r="A147" s="1124"/>
      <c r="B147" s="2511"/>
      <c r="C147" s="2511"/>
      <c r="D147" s="2511"/>
      <c r="E147" s="2511"/>
      <c r="F147" s="2511"/>
      <c r="G147" s="2511"/>
      <c r="H147" s="2511"/>
      <c r="I147" s="2511"/>
      <c r="J147" s="2511"/>
      <c r="K147" s="2511"/>
      <c r="L147" s="2511"/>
      <c r="M147" s="2511"/>
      <c r="N147" s="2511"/>
      <c r="O147" s="2511"/>
      <c r="P147" s="2511"/>
      <c r="Q147" s="2511"/>
      <c r="R147" s="2511"/>
      <c r="S147" s="2511"/>
      <c r="T147" s="2511"/>
      <c r="U147" s="2511"/>
      <c r="V147" s="2511"/>
      <c r="W147" s="2511"/>
      <c r="X147" s="2511"/>
      <c r="Y147" s="2511"/>
      <c r="Z147" s="2511"/>
      <c r="AA147" s="2511"/>
      <c r="AB147" s="2511"/>
      <c r="AC147" s="2511"/>
      <c r="AD147" s="2511"/>
      <c r="AE147" s="2511"/>
      <c r="AF147" s="1124"/>
      <c r="AG147" s="1124"/>
      <c r="AH147" s="1124"/>
      <c r="AI147" s="1124"/>
      <c r="AJ147" s="1124"/>
      <c r="AK147" s="1124"/>
      <c r="AL147" s="1124"/>
      <c r="AM147" s="1124"/>
      <c r="AN147" s="1126" t="s">
        <v>1007</v>
      </c>
      <c r="AO147" s="1127"/>
      <c r="AP147" s="1127"/>
      <c r="AQ147" s="1127"/>
      <c r="AR147" s="1127"/>
      <c r="AS147" s="1127"/>
      <c r="AT147" s="1127"/>
      <c r="AU147" s="1127"/>
      <c r="AV147" s="1127"/>
      <c r="AW147" s="1127"/>
      <c r="BQ147" s="1143" t="s">
        <v>1803</v>
      </c>
    </row>
    <row r="148" spans="1:81" ht="14.45" customHeight="1">
      <c r="B148" s="2528" t="s">
        <v>1008</v>
      </c>
      <c r="C148" s="2529"/>
      <c r="D148" s="2529"/>
      <c r="E148" s="2529"/>
      <c r="F148" s="2525"/>
      <c r="G148" s="2526"/>
      <c r="H148" s="2526"/>
      <c r="I148" s="2526"/>
      <c r="J148" s="2526"/>
      <c r="K148" s="2526"/>
      <c r="L148" s="2526"/>
      <c r="M148" s="2526"/>
      <c r="N148" s="2526"/>
      <c r="O148" s="2526"/>
      <c r="P148" s="2526"/>
      <c r="Q148" s="2526"/>
      <c r="R148" s="2526"/>
      <c r="U148" s="918"/>
      <c r="V148" s="1144"/>
      <c r="W148" s="1144"/>
      <c r="X148" s="1145"/>
      <c r="Y148" s="1145"/>
      <c r="Z148" s="1145"/>
      <c r="AA148" s="1145"/>
      <c r="AB148" s="1145"/>
      <c r="AC148" s="1145"/>
      <c r="AD148" s="1146"/>
      <c r="AE148" s="1146"/>
      <c r="AM148" s="1128"/>
      <c r="AN148" s="2285" t="s">
        <v>924</v>
      </c>
      <c r="AO148" s="2286"/>
      <c r="AP148" s="2286"/>
      <c r="AQ148" s="2287"/>
      <c r="AR148" s="2494"/>
      <c r="AS148" s="2495"/>
      <c r="AT148" s="2495"/>
      <c r="AU148" s="2495"/>
      <c r="AV148" s="2495"/>
      <c r="AW148" s="2495"/>
      <c r="AX148" s="2495"/>
      <c r="AY148" s="2495"/>
      <c r="AZ148" s="2495"/>
      <c r="BA148" s="2495"/>
      <c r="BB148" s="2496"/>
      <c r="BC148" s="2290" t="s">
        <v>925</v>
      </c>
      <c r="BD148" s="2088"/>
      <c r="BE148" s="2088"/>
      <c r="BF148" s="2089"/>
      <c r="BG148" s="2512" t="s">
        <v>977</v>
      </c>
      <c r="BH148" s="2262"/>
      <c r="BI148" s="2262"/>
      <c r="BJ148" s="2262"/>
      <c r="BK148" s="2262"/>
      <c r="BL148" s="2262"/>
      <c r="BM148" s="2262"/>
      <c r="BN148" s="2262"/>
      <c r="BO148" s="2262"/>
      <c r="BP148" s="2262"/>
      <c r="BQ148" s="2513"/>
      <c r="BS148" s="1099"/>
      <c r="BT148" s="1099"/>
      <c r="BU148" s="1099"/>
      <c r="BV148" s="1099"/>
      <c r="BW148" s="1099"/>
      <c r="BX148" s="1099"/>
      <c r="BY148" s="1099"/>
      <c r="BZ148" s="1099"/>
      <c r="CA148" s="1099"/>
      <c r="CB148" s="1099"/>
      <c r="CC148" s="1099"/>
    </row>
    <row r="149" spans="1:81" ht="14.45" customHeight="1">
      <c r="B149" s="2529"/>
      <c r="C149" s="2529"/>
      <c r="D149" s="2529"/>
      <c r="E149" s="2529"/>
      <c r="F149" s="2527"/>
      <c r="G149" s="2527"/>
      <c r="H149" s="2527"/>
      <c r="I149" s="2527"/>
      <c r="J149" s="2527"/>
      <c r="K149" s="2527"/>
      <c r="L149" s="2527"/>
      <c r="M149" s="2527"/>
      <c r="N149" s="2527"/>
      <c r="O149" s="2527"/>
      <c r="P149" s="2527"/>
      <c r="Q149" s="2527"/>
      <c r="R149" s="2527"/>
      <c r="T149" s="919"/>
      <c r="U149" s="919"/>
      <c r="V149" s="1144"/>
      <c r="W149" s="1144"/>
      <c r="X149" s="1145"/>
      <c r="Y149" s="1145"/>
      <c r="Z149" s="1145"/>
      <c r="AA149" s="1145"/>
      <c r="AB149" s="1145"/>
      <c r="AC149" s="1145"/>
      <c r="AD149" s="1146"/>
      <c r="AE149" s="1146"/>
      <c r="AM149" s="1128"/>
      <c r="AN149" s="2270"/>
      <c r="AO149" s="2288"/>
      <c r="AP149" s="2288"/>
      <c r="AQ149" s="2289"/>
      <c r="AR149" s="2497"/>
      <c r="AS149" s="2498"/>
      <c r="AT149" s="2498"/>
      <c r="AU149" s="2498"/>
      <c r="AV149" s="2498"/>
      <c r="AW149" s="2498"/>
      <c r="AX149" s="2498"/>
      <c r="AY149" s="2498"/>
      <c r="AZ149" s="2498"/>
      <c r="BA149" s="2498"/>
      <c r="BB149" s="2499"/>
      <c r="BC149" s="2093"/>
      <c r="BD149" s="2094"/>
      <c r="BE149" s="2094"/>
      <c r="BF149" s="2095"/>
      <c r="BG149" s="2376"/>
      <c r="BH149" s="2377"/>
      <c r="BI149" s="2377"/>
      <c r="BJ149" s="2377"/>
      <c r="BK149" s="2377"/>
      <c r="BL149" s="2377"/>
      <c r="BM149" s="2377"/>
      <c r="BN149" s="2377"/>
      <c r="BO149" s="2377"/>
      <c r="BP149" s="2377"/>
      <c r="BQ149" s="2378"/>
      <c r="BS149" s="1099"/>
      <c r="BT149" s="1099"/>
      <c r="BU149" s="1099"/>
      <c r="BV149" s="1099"/>
      <c r="BW149" s="1099"/>
      <c r="BX149" s="1099"/>
      <c r="BY149" s="1099"/>
      <c r="BZ149" s="1099"/>
      <c r="CA149" s="1099"/>
      <c r="CB149" s="1099"/>
      <c r="CC149" s="1099"/>
    </row>
    <row r="150" spans="1:81" ht="14.45" customHeight="1">
      <c r="B150" s="1146"/>
      <c r="C150" s="1146"/>
      <c r="D150" s="1146"/>
      <c r="E150" s="1146"/>
      <c r="F150" s="1146"/>
      <c r="G150" s="1146"/>
      <c r="H150" s="1145"/>
      <c r="I150" s="1145"/>
      <c r="J150" s="1145"/>
      <c r="K150" s="1145"/>
      <c r="L150" s="1145"/>
      <c r="M150" s="1145"/>
      <c r="N150" s="1145"/>
      <c r="O150" s="1145"/>
      <c r="P150" s="1145"/>
      <c r="Q150" s="1145"/>
      <c r="R150" s="1145"/>
      <c r="S150" s="918" t="s">
        <v>1804</v>
      </c>
      <c r="T150" s="1145"/>
      <c r="U150" s="1145"/>
      <c r="V150" s="1145"/>
      <c r="W150" s="1145"/>
      <c r="X150" s="1145"/>
      <c r="Y150" s="1145"/>
      <c r="Z150" s="1145"/>
      <c r="AA150" s="1145"/>
      <c r="AB150" s="1145"/>
      <c r="AC150" s="1146"/>
      <c r="AD150" s="1146"/>
      <c r="AM150" s="1128"/>
      <c r="AN150" s="2285" t="s">
        <v>927</v>
      </c>
      <c r="AO150" s="2286"/>
      <c r="AP150" s="2286"/>
      <c r="AQ150" s="2287"/>
      <c r="AR150" s="1130"/>
      <c r="AS150" s="1131" t="s">
        <v>1328</v>
      </c>
      <c r="AT150" s="2277" t="s">
        <v>977</v>
      </c>
      <c r="AU150" s="2278"/>
      <c r="AV150" s="2278"/>
      <c r="AW150" s="2278"/>
      <c r="AX150" s="2278"/>
      <c r="AY150" s="2278"/>
      <c r="AZ150" s="2278"/>
      <c r="BA150" s="2278"/>
      <c r="BB150" s="2278"/>
      <c r="BC150" s="2278"/>
      <c r="BD150" s="2278"/>
      <c r="BE150" s="2278"/>
      <c r="BF150" s="2278"/>
      <c r="BG150" s="2278"/>
      <c r="BH150" s="1132"/>
      <c r="BI150" s="1132"/>
      <c r="BJ150" s="1132"/>
      <c r="BK150" s="1132"/>
      <c r="BL150" s="1132"/>
      <c r="BM150" s="1132"/>
      <c r="BN150" s="1132"/>
      <c r="BO150" s="1132"/>
      <c r="BP150" s="1132"/>
      <c r="BQ150" s="1133"/>
      <c r="BS150" s="1099"/>
      <c r="BT150" s="1099"/>
      <c r="BU150" s="1099"/>
      <c r="BV150" s="1099"/>
      <c r="BW150" s="1099"/>
      <c r="BX150" s="1099"/>
      <c r="BY150" s="1099"/>
      <c r="BZ150" s="1099"/>
      <c r="CA150" s="1099"/>
      <c r="CB150" s="1099"/>
      <c r="CC150" s="1099"/>
    </row>
    <row r="151" spans="1:81" ht="14.45" customHeight="1">
      <c r="S151" s="2541" t="s">
        <v>905</v>
      </c>
      <c r="T151" s="2540"/>
      <c r="U151" s="2540"/>
      <c r="V151" s="2540"/>
      <c r="W151" s="2543" t="s">
        <v>977</v>
      </c>
      <c r="X151" s="2526"/>
      <c r="Y151" s="2526"/>
      <c r="Z151" s="2526"/>
      <c r="AA151" s="2526"/>
      <c r="AB151" s="2526"/>
      <c r="AC151" s="2526"/>
      <c r="AD151" s="2526"/>
      <c r="AE151" s="2526"/>
      <c r="AF151" s="2526"/>
      <c r="AG151" s="2526"/>
      <c r="AI151" s="1134"/>
      <c r="AM151" s="1128"/>
      <c r="AN151" s="2522"/>
      <c r="AO151" s="2523"/>
      <c r="AP151" s="2523"/>
      <c r="AQ151" s="2524"/>
      <c r="AR151" s="2373" t="s">
        <v>977</v>
      </c>
      <c r="AS151" s="2374"/>
      <c r="AT151" s="2374"/>
      <c r="AU151" s="2374"/>
      <c r="AV151" s="2374"/>
      <c r="AW151" s="2374"/>
      <c r="AX151" s="2374"/>
      <c r="AY151" s="2374"/>
      <c r="AZ151" s="2374"/>
      <c r="BA151" s="2374"/>
      <c r="BB151" s="2374"/>
      <c r="BC151" s="2374"/>
      <c r="BD151" s="2374"/>
      <c r="BE151" s="2374"/>
      <c r="BF151" s="2374"/>
      <c r="BG151" s="2374"/>
      <c r="BH151" s="2374"/>
      <c r="BI151" s="2374"/>
      <c r="BJ151" s="2374"/>
      <c r="BK151" s="2374"/>
      <c r="BL151" s="2374"/>
      <c r="BM151" s="2374"/>
      <c r="BN151" s="2374"/>
      <c r="BO151" s="2374"/>
      <c r="BP151" s="2374"/>
      <c r="BQ151" s="2375"/>
      <c r="BS151" s="1099"/>
      <c r="BT151" s="1099"/>
      <c r="BU151" s="1099"/>
      <c r="BV151" s="1099"/>
      <c r="BW151" s="1099"/>
      <c r="BX151" s="1099"/>
      <c r="BY151" s="1099"/>
      <c r="BZ151" s="1099"/>
      <c r="CA151" s="1099"/>
      <c r="CB151" s="1099"/>
      <c r="CC151" s="1099"/>
    </row>
    <row r="152" spans="1:81" ht="14.45" customHeight="1">
      <c r="S152" s="2540"/>
      <c r="T152" s="2540"/>
      <c r="U152" s="2540"/>
      <c r="V152" s="2540"/>
      <c r="W152" s="2527"/>
      <c r="X152" s="2527"/>
      <c r="Y152" s="2527"/>
      <c r="Z152" s="2527"/>
      <c r="AA152" s="2527"/>
      <c r="AB152" s="2527"/>
      <c r="AC152" s="2527"/>
      <c r="AD152" s="2527"/>
      <c r="AE152" s="2527"/>
      <c r="AF152" s="2527"/>
      <c r="AG152" s="2527"/>
      <c r="AI152" s="1134"/>
      <c r="AM152" s="1128"/>
      <c r="AN152" s="2270"/>
      <c r="AO152" s="2288"/>
      <c r="AP152" s="2288"/>
      <c r="AQ152" s="2289"/>
      <c r="AR152" s="2376" t="s">
        <v>977</v>
      </c>
      <c r="AS152" s="2377"/>
      <c r="AT152" s="2377"/>
      <c r="AU152" s="2377"/>
      <c r="AV152" s="2377"/>
      <c r="AW152" s="2377"/>
      <c r="AX152" s="2377"/>
      <c r="AY152" s="2377"/>
      <c r="AZ152" s="2377"/>
      <c r="BA152" s="2377"/>
      <c r="BB152" s="2377"/>
      <c r="BC152" s="2377"/>
      <c r="BD152" s="2377"/>
      <c r="BE152" s="2377"/>
      <c r="BF152" s="2377"/>
      <c r="BG152" s="2377"/>
      <c r="BH152" s="2377"/>
      <c r="BI152" s="2377"/>
      <c r="BJ152" s="2377"/>
      <c r="BK152" s="2377"/>
      <c r="BL152" s="2377"/>
      <c r="BM152" s="2377"/>
      <c r="BN152" s="2377"/>
      <c r="BO152" s="2377"/>
      <c r="BP152" s="2377"/>
      <c r="BQ152" s="2378"/>
      <c r="BT152" s="1099"/>
      <c r="BU152" s="1099"/>
      <c r="BW152" s="1099"/>
      <c r="BX152" s="1099"/>
      <c r="BZ152" s="1099"/>
      <c r="CA152" s="1099"/>
      <c r="CC152" s="1099"/>
    </row>
    <row r="153" spans="1:81" ht="14.45" customHeight="1">
      <c r="S153" s="919"/>
      <c r="T153" s="919"/>
      <c r="U153" s="919"/>
      <c r="V153" s="919"/>
      <c r="W153" s="2544" t="s">
        <v>977</v>
      </c>
      <c r="X153" s="2545"/>
      <c r="Y153" s="2545"/>
      <c r="Z153" s="2545"/>
      <c r="AA153" s="2545"/>
      <c r="AB153" s="2545"/>
      <c r="AC153" s="2545"/>
      <c r="AD153" s="2545"/>
      <c r="AE153" s="2545"/>
      <c r="AF153" s="2545"/>
      <c r="AG153" s="2545"/>
      <c r="AI153" s="1134"/>
      <c r="AM153" s="1128"/>
      <c r="AN153" s="2252" t="s">
        <v>986</v>
      </c>
      <c r="AO153" s="2253"/>
      <c r="AP153" s="2253"/>
      <c r="AQ153" s="2273"/>
      <c r="AR153" s="2517" t="s">
        <v>2136</v>
      </c>
      <c r="AS153" s="2518"/>
      <c r="AT153" s="2518"/>
      <c r="AU153" s="2518"/>
      <c r="AV153" s="2518"/>
      <c r="AW153" s="2518"/>
      <c r="AX153" s="2518"/>
      <c r="AY153" s="2518"/>
      <c r="AZ153" s="2518"/>
      <c r="BA153" s="2518"/>
      <c r="BB153" s="2518"/>
      <c r="BC153" s="2518"/>
      <c r="BD153" s="2518"/>
      <c r="BE153" s="2518"/>
      <c r="BF153" s="2518"/>
      <c r="BG153" s="2518"/>
      <c r="BH153" s="2518"/>
      <c r="BI153" s="2518"/>
      <c r="BJ153" s="2518"/>
      <c r="BK153" s="2518"/>
      <c r="BL153" s="2518"/>
      <c r="BM153" s="2518"/>
      <c r="BN153" s="2518"/>
      <c r="BO153" s="2518"/>
      <c r="BP153" s="2518"/>
      <c r="BQ153" s="2519"/>
      <c r="BS153" s="1099"/>
      <c r="BT153" s="1412"/>
      <c r="BU153" s="1412"/>
      <c r="BV153" s="1099"/>
      <c r="BW153" s="1412"/>
      <c r="BX153" s="1412"/>
      <c r="BY153" s="1099"/>
      <c r="BZ153" s="1412"/>
      <c r="CA153" s="1412"/>
      <c r="CB153" s="1099"/>
      <c r="CC153" s="1412"/>
    </row>
    <row r="154" spans="1:81" ht="14.45" customHeight="1">
      <c r="B154" s="1147"/>
      <c r="C154" s="1147"/>
      <c r="D154" s="1147"/>
      <c r="E154" s="1147"/>
      <c r="F154" s="1147"/>
      <c r="G154" s="1148"/>
      <c r="H154" s="1148"/>
      <c r="I154" s="1148"/>
      <c r="J154" s="1148"/>
      <c r="K154" s="1148"/>
      <c r="L154" s="1149"/>
      <c r="M154" s="1149"/>
      <c r="N154" s="1149"/>
      <c r="O154" s="1150"/>
      <c r="P154" s="1150"/>
      <c r="Q154" s="1148"/>
      <c r="R154" s="1148"/>
      <c r="S154" s="919"/>
      <c r="T154" s="919"/>
      <c r="U154" s="919"/>
      <c r="V154" s="919"/>
      <c r="W154" s="2527"/>
      <c r="X154" s="2527"/>
      <c r="Y154" s="2527"/>
      <c r="Z154" s="2527"/>
      <c r="AA154" s="2527"/>
      <c r="AB154" s="2527"/>
      <c r="AC154" s="2527"/>
      <c r="AD154" s="2527"/>
      <c r="AE154" s="2527"/>
      <c r="AF154" s="2527"/>
      <c r="AG154" s="2527"/>
      <c r="AI154" s="1134"/>
      <c r="AM154" s="1128"/>
      <c r="AN154" s="2274" t="s">
        <v>1026</v>
      </c>
      <c r="AO154" s="2275"/>
      <c r="AP154" s="2275"/>
      <c r="AQ154" s="2276"/>
      <c r="AR154" s="2507" t="s">
        <v>2133</v>
      </c>
      <c r="AS154" s="2508"/>
      <c r="AT154" s="2508"/>
      <c r="AU154" s="2508"/>
      <c r="AV154" s="2508"/>
      <c r="AW154" s="2508"/>
      <c r="AX154" s="2508"/>
      <c r="AY154" s="2508"/>
      <c r="AZ154" s="2508"/>
      <c r="BA154" s="2508"/>
      <c r="BB154" s="2508"/>
      <c r="BC154" s="2508"/>
      <c r="BD154" s="2508"/>
      <c r="BE154" s="2508"/>
      <c r="BF154" s="2508"/>
      <c r="BG154" s="2508"/>
      <c r="BH154" s="2508"/>
      <c r="BI154" s="2508"/>
      <c r="BJ154" s="2508"/>
      <c r="BK154" s="2508"/>
      <c r="BL154" s="2508"/>
      <c r="BM154" s="2508"/>
      <c r="BN154" s="2508"/>
      <c r="BO154" s="2508"/>
      <c r="BP154" s="2508"/>
      <c r="BQ154" s="2509"/>
      <c r="BS154" s="1099"/>
      <c r="BT154" s="1099"/>
      <c r="BU154" s="1099"/>
      <c r="BV154" s="1099"/>
      <c r="BW154" s="1099"/>
      <c r="BX154" s="1099"/>
      <c r="BY154" s="1099"/>
      <c r="BZ154" s="1099"/>
      <c r="CA154" s="1099"/>
      <c r="CB154" s="1099"/>
      <c r="CC154" s="1099"/>
    </row>
    <row r="155" spans="1:81" ht="14.45" customHeight="1">
      <c r="B155" s="1151"/>
      <c r="C155" s="1151"/>
      <c r="D155" s="1151"/>
      <c r="E155" s="1151"/>
      <c r="F155" s="1148"/>
      <c r="G155" s="1148"/>
      <c r="H155" s="1148"/>
      <c r="I155" s="1148"/>
      <c r="J155" s="1148"/>
      <c r="K155" s="1148"/>
      <c r="L155" s="1149"/>
      <c r="M155" s="1149"/>
      <c r="N155" s="1149"/>
      <c r="O155" s="1150"/>
      <c r="P155" s="1150"/>
      <c r="Q155" s="1148"/>
      <c r="R155" s="1148"/>
      <c r="S155" s="919"/>
      <c r="T155" s="919"/>
      <c r="U155" s="919"/>
      <c r="V155" s="919"/>
      <c r="W155" s="2544" t="s">
        <v>977</v>
      </c>
      <c r="X155" s="2545"/>
      <c r="Y155" s="2545"/>
      <c r="Z155" s="2545"/>
      <c r="AA155" s="2545"/>
      <c r="AB155" s="2545"/>
      <c r="AC155" s="2545"/>
      <c r="AD155" s="2545"/>
      <c r="AE155" s="2545"/>
      <c r="AF155" s="2545"/>
      <c r="AG155" s="2545"/>
      <c r="AI155" s="1134"/>
      <c r="AM155" s="1128"/>
      <c r="AN155" s="2235" t="s">
        <v>933</v>
      </c>
      <c r="AO155" s="2236"/>
      <c r="AP155" s="2236"/>
      <c r="AQ155" s="2237"/>
      <c r="AR155" s="2514"/>
      <c r="AS155" s="2515"/>
      <c r="AT155" s="2515"/>
      <c r="AU155" s="2515"/>
      <c r="AV155" s="2515"/>
      <c r="AW155" s="2515"/>
      <c r="AX155" s="2515"/>
      <c r="AY155" s="2515"/>
      <c r="AZ155" s="2515"/>
      <c r="BA155" s="2515"/>
      <c r="BB155" s="2515"/>
      <c r="BC155" s="2515"/>
      <c r="BD155" s="2515"/>
      <c r="BE155" s="2515"/>
      <c r="BF155" s="2515"/>
      <c r="BG155" s="2515"/>
      <c r="BH155" s="2515"/>
      <c r="BI155" s="2515"/>
      <c r="BJ155" s="2515"/>
      <c r="BK155" s="2515"/>
      <c r="BL155" s="2515"/>
      <c r="BM155" s="2515"/>
      <c r="BN155" s="2515"/>
      <c r="BO155" s="2515"/>
      <c r="BP155" s="2515"/>
      <c r="BQ155" s="2516"/>
      <c r="BS155" s="1099"/>
      <c r="BT155" s="1099"/>
      <c r="BU155" s="1099"/>
      <c r="BV155" s="1099"/>
      <c r="BW155" s="1099"/>
      <c r="BX155" s="1099"/>
      <c r="BY155" s="1099"/>
      <c r="BZ155" s="1099"/>
      <c r="CA155" s="1099"/>
      <c r="CB155" s="1099"/>
      <c r="CC155" s="1099"/>
    </row>
    <row r="156" spans="1:81" ht="14.45" customHeight="1">
      <c r="B156" s="2548" t="s">
        <v>1009</v>
      </c>
      <c r="C156" s="2549"/>
      <c r="D156" s="2549"/>
      <c r="E156" s="2550"/>
      <c r="F156" s="2557" t="str">
        <f>請負者詳細!$C$2</f>
        <v>△△△△建設株式会社</v>
      </c>
      <c r="G156" s="2558"/>
      <c r="H156" s="2558"/>
      <c r="I156" s="2558"/>
      <c r="J156" s="2558"/>
      <c r="K156" s="2558"/>
      <c r="L156" s="2558"/>
      <c r="M156" s="2558"/>
      <c r="N156" s="2558"/>
      <c r="O156" s="2558"/>
      <c r="P156" s="2558"/>
      <c r="Q156" s="2559"/>
      <c r="R156" s="1148"/>
      <c r="S156" s="919"/>
      <c r="T156" s="919"/>
      <c r="U156" s="919"/>
      <c r="V156" s="919"/>
      <c r="W156" s="2527"/>
      <c r="X156" s="2527"/>
      <c r="Y156" s="2527"/>
      <c r="Z156" s="2527"/>
      <c r="AA156" s="2527"/>
      <c r="AB156" s="2527"/>
      <c r="AC156" s="2527"/>
      <c r="AD156" s="2527"/>
      <c r="AE156" s="2527"/>
      <c r="AF156" s="2527"/>
      <c r="AG156" s="2527"/>
      <c r="AM156" s="1128"/>
      <c r="AN156" s="2190" t="s">
        <v>934</v>
      </c>
      <c r="AO156" s="2191"/>
      <c r="AP156" s="2191"/>
      <c r="AQ156" s="2192"/>
      <c r="AR156" s="2252" t="s">
        <v>935</v>
      </c>
      <c r="AS156" s="2253"/>
      <c r="AT156" s="2395"/>
      <c r="AU156" s="2395"/>
      <c r="AV156" s="2395"/>
      <c r="AW156" s="2395"/>
      <c r="AX156" s="2395"/>
      <c r="AY156" s="2395"/>
      <c r="AZ156" s="2395"/>
      <c r="BA156" s="2395"/>
      <c r="BB156" s="2395"/>
      <c r="BC156" s="2396"/>
      <c r="BD156" s="2108" t="s">
        <v>936</v>
      </c>
      <c r="BE156" s="2109"/>
      <c r="BF156" s="2109"/>
      <c r="BG156" s="2110"/>
      <c r="BH156" s="2397"/>
      <c r="BI156" s="2395"/>
      <c r="BJ156" s="2395"/>
      <c r="BK156" s="2395"/>
      <c r="BL156" s="2395"/>
      <c r="BM156" s="2395"/>
      <c r="BN156" s="2395"/>
      <c r="BO156" s="2395"/>
      <c r="BP156" s="2395"/>
      <c r="BQ156" s="2396"/>
      <c r="BS156" s="1099"/>
      <c r="BT156" s="1099"/>
      <c r="BU156" s="1099"/>
      <c r="BV156" s="1099"/>
      <c r="BW156" s="1099"/>
      <c r="BX156" s="1099"/>
      <c r="BY156" s="1099"/>
      <c r="BZ156" s="1099"/>
      <c r="CA156" s="1099"/>
      <c r="CB156" s="1099"/>
      <c r="CC156" s="1099"/>
    </row>
    <row r="157" spans="1:81" ht="14.45" customHeight="1">
      <c r="B157" s="2551"/>
      <c r="C157" s="2552"/>
      <c r="D157" s="2552"/>
      <c r="E157" s="2553"/>
      <c r="F157" s="2560"/>
      <c r="G157" s="2561"/>
      <c r="H157" s="2561"/>
      <c r="I157" s="2561"/>
      <c r="J157" s="2561"/>
      <c r="K157" s="2561"/>
      <c r="L157" s="2561"/>
      <c r="M157" s="2561"/>
      <c r="N157" s="2561"/>
      <c r="O157" s="2561"/>
      <c r="P157" s="2561"/>
      <c r="Q157" s="2562"/>
      <c r="R157" s="1148"/>
      <c r="S157" s="2539" t="s">
        <v>1010</v>
      </c>
      <c r="T157" s="2540"/>
      <c r="U157" s="2540"/>
      <c r="V157" s="2540"/>
      <c r="W157" s="2495"/>
      <c r="X157" s="2546"/>
      <c r="Y157" s="2546"/>
      <c r="Z157" s="2546"/>
      <c r="AA157" s="2546"/>
      <c r="AB157" s="2546"/>
      <c r="AC157" s="2546"/>
      <c r="AD157" s="2546"/>
      <c r="AE157" s="2546"/>
      <c r="AF157" s="2546"/>
      <c r="AG157" s="2546"/>
      <c r="AM157" s="1128"/>
      <c r="AN157" s="2196"/>
      <c r="AO157" s="2197"/>
      <c r="AP157" s="2197"/>
      <c r="AQ157" s="2198"/>
      <c r="AR157" s="2235" t="s">
        <v>937</v>
      </c>
      <c r="AS157" s="2236"/>
      <c r="AT157" s="2399"/>
      <c r="AU157" s="2399"/>
      <c r="AV157" s="2399"/>
      <c r="AW157" s="2399"/>
      <c r="AX157" s="2399"/>
      <c r="AY157" s="2399"/>
      <c r="AZ157" s="2399"/>
      <c r="BA157" s="2399"/>
      <c r="BB157" s="2399"/>
      <c r="BC157" s="2400"/>
      <c r="BD157" s="2111"/>
      <c r="BE157" s="2112"/>
      <c r="BF157" s="2112"/>
      <c r="BG157" s="2113"/>
      <c r="BH157" s="2398"/>
      <c r="BI157" s="2399"/>
      <c r="BJ157" s="2399"/>
      <c r="BK157" s="2399"/>
      <c r="BL157" s="2399"/>
      <c r="BM157" s="2399"/>
      <c r="BN157" s="2399"/>
      <c r="BO157" s="2399"/>
      <c r="BP157" s="2399"/>
      <c r="BQ157" s="2400"/>
      <c r="BS157" s="1099"/>
      <c r="BT157" s="1099"/>
      <c r="BU157" s="1099"/>
      <c r="BV157" s="1099"/>
      <c r="BW157" s="1099"/>
      <c r="BX157" s="1099"/>
      <c r="BY157" s="1099"/>
      <c r="BZ157" s="1099"/>
      <c r="CA157" s="1099"/>
      <c r="CB157" s="1099"/>
      <c r="CC157" s="1099"/>
    </row>
    <row r="158" spans="1:81" ht="14.45" customHeight="1">
      <c r="B158" s="2554"/>
      <c r="C158" s="2555"/>
      <c r="D158" s="2555"/>
      <c r="E158" s="2556"/>
      <c r="F158" s="2563"/>
      <c r="G158" s="2564"/>
      <c r="H158" s="2564"/>
      <c r="I158" s="2564"/>
      <c r="J158" s="2564"/>
      <c r="K158" s="2564"/>
      <c r="L158" s="2564"/>
      <c r="M158" s="2564"/>
      <c r="N158" s="2564"/>
      <c r="O158" s="2564"/>
      <c r="P158" s="2564"/>
      <c r="Q158" s="2565"/>
      <c r="R158" s="1152"/>
      <c r="S158" s="2540"/>
      <c r="T158" s="2540"/>
      <c r="U158" s="2540"/>
      <c r="V158" s="2540"/>
      <c r="W158" s="2547"/>
      <c r="X158" s="2547"/>
      <c r="Y158" s="2547"/>
      <c r="Z158" s="2547"/>
      <c r="AA158" s="2547"/>
      <c r="AB158" s="2547"/>
      <c r="AC158" s="2547"/>
      <c r="AD158" s="2547"/>
      <c r="AE158" s="2547"/>
      <c r="AF158" s="2547"/>
      <c r="AG158" s="2547"/>
      <c r="AM158" s="1128"/>
      <c r="AN158" s="1128"/>
      <c r="AO158" s="1128"/>
      <c r="AP158" s="1128"/>
      <c r="AQ158" s="1128"/>
      <c r="AR158" s="1128"/>
      <c r="AS158" s="1128"/>
      <c r="AT158" s="1128"/>
      <c r="AU158" s="1128"/>
      <c r="AV158" s="1128"/>
      <c r="AW158" s="1128"/>
      <c r="AX158" s="1128"/>
      <c r="AY158" s="1128"/>
      <c r="AZ158" s="1128"/>
      <c r="BA158" s="1128"/>
      <c r="BB158" s="1128"/>
      <c r="BC158" s="1128"/>
      <c r="BD158" s="1128"/>
      <c r="BE158" s="1128"/>
      <c r="BF158" s="1128"/>
      <c r="BG158" s="1128"/>
      <c r="BH158" s="1128"/>
      <c r="BI158" s="1128"/>
      <c r="BJ158" s="1128"/>
      <c r="BK158" s="1128"/>
      <c r="BL158" s="1128"/>
      <c r="BM158" s="1128"/>
      <c r="BN158" s="1128"/>
      <c r="BO158" s="1128"/>
      <c r="BP158" s="1128"/>
      <c r="BQ158" s="1128"/>
      <c r="BS158" s="1099"/>
      <c r="BT158" s="1099"/>
      <c r="BU158" s="1099"/>
      <c r="BV158" s="1099"/>
      <c r="BW158" s="1099"/>
      <c r="BX158" s="1099"/>
      <c r="BY158" s="1099"/>
      <c r="BZ158" s="1099"/>
      <c r="CA158" s="1099"/>
      <c r="CB158" s="1099"/>
      <c r="CC158" s="1099"/>
    </row>
    <row r="159" spans="1:81" ht="14.45" customHeight="1">
      <c r="B159" s="1151"/>
      <c r="C159" s="1151"/>
      <c r="D159" s="1151"/>
      <c r="E159" s="1151"/>
      <c r="F159" s="1153"/>
      <c r="G159" s="1153"/>
      <c r="H159" s="1153"/>
      <c r="I159" s="1153"/>
      <c r="J159" s="1153"/>
      <c r="K159" s="1153"/>
      <c r="L159" s="1153"/>
      <c r="M159" s="1153"/>
      <c r="N159" s="1153"/>
      <c r="O159" s="1153"/>
      <c r="P159" s="1153"/>
      <c r="Q159" s="1153"/>
      <c r="R159" s="1153"/>
      <c r="S159" s="2541" t="s">
        <v>1011</v>
      </c>
      <c r="T159" s="2542"/>
      <c r="U159" s="2542"/>
      <c r="V159" s="2542"/>
      <c r="W159" s="2544" t="s">
        <v>977</v>
      </c>
      <c r="X159" s="2545"/>
      <c r="Y159" s="2545"/>
      <c r="Z159" s="2545"/>
      <c r="AA159" s="2545"/>
      <c r="AB159" s="2545"/>
      <c r="AC159" s="2545"/>
      <c r="AD159" s="2545"/>
      <c r="AE159" s="2545"/>
      <c r="AF159" s="2545"/>
      <c r="AG159" s="2545"/>
      <c r="AM159" s="1128"/>
      <c r="AN159" s="2190" t="s">
        <v>929</v>
      </c>
      <c r="AO159" s="2191"/>
      <c r="AP159" s="2191"/>
      <c r="AQ159" s="2192"/>
      <c r="AR159" s="2204" t="s">
        <v>938</v>
      </c>
      <c r="AS159" s="2205"/>
      <c r="AT159" s="2205"/>
      <c r="AU159" s="2205"/>
      <c r="AV159" s="2205"/>
      <c r="AW159" s="2205"/>
      <c r="AX159" s="2205"/>
      <c r="AY159" s="2205"/>
      <c r="AZ159" s="2206"/>
      <c r="BA159" s="2204" t="s">
        <v>931</v>
      </c>
      <c r="BB159" s="2205"/>
      <c r="BC159" s="2205"/>
      <c r="BD159" s="2205"/>
      <c r="BE159" s="2205"/>
      <c r="BF159" s="2205"/>
      <c r="BG159" s="2205"/>
      <c r="BH159" s="2205"/>
      <c r="BI159" s="2205"/>
      <c r="BJ159" s="2206"/>
      <c r="BK159" s="2207" t="s">
        <v>932</v>
      </c>
      <c r="BL159" s="2208"/>
      <c r="BM159" s="2208"/>
      <c r="BN159" s="2208"/>
      <c r="BO159" s="2208"/>
      <c r="BP159" s="2208"/>
      <c r="BQ159" s="2209"/>
      <c r="BS159" s="1099"/>
      <c r="BT159" s="1099"/>
      <c r="BU159" s="1099"/>
      <c r="BV159" s="1099"/>
      <c r="BW159" s="1099"/>
      <c r="BX159" s="1099"/>
      <c r="BY159" s="1099"/>
      <c r="BZ159" s="1099"/>
      <c r="CA159" s="1099"/>
      <c r="CB159" s="1099"/>
      <c r="CC159" s="1099"/>
    </row>
    <row r="160" spans="1:81" ht="14.45" customHeight="1">
      <c r="B160" s="1154"/>
      <c r="C160" s="1151"/>
      <c r="D160" s="1151"/>
      <c r="E160" s="1151"/>
      <c r="F160" s="1153"/>
      <c r="G160" s="1153"/>
      <c r="H160" s="1153"/>
      <c r="I160" s="1153"/>
      <c r="J160" s="1153"/>
      <c r="K160" s="1153"/>
      <c r="L160" s="1153"/>
      <c r="M160" s="1153"/>
      <c r="N160" s="1153"/>
      <c r="O160" s="1153"/>
      <c r="P160" s="1153"/>
      <c r="Q160" s="1153"/>
      <c r="R160" s="1153"/>
      <c r="S160" s="2542"/>
      <c r="T160" s="2542"/>
      <c r="U160" s="2542"/>
      <c r="V160" s="2542"/>
      <c r="W160" s="2527"/>
      <c r="X160" s="2527"/>
      <c r="Y160" s="2527"/>
      <c r="Z160" s="2527"/>
      <c r="AA160" s="2527"/>
      <c r="AB160" s="2527"/>
      <c r="AC160" s="2527"/>
      <c r="AD160" s="2527"/>
      <c r="AE160" s="2527"/>
      <c r="AF160" s="2527"/>
      <c r="AG160" s="2527"/>
      <c r="AM160" s="1128"/>
      <c r="AN160" s="2193"/>
      <c r="AO160" s="2194"/>
      <c r="AP160" s="2194"/>
      <c r="AQ160" s="2195"/>
      <c r="AR160" s="2389"/>
      <c r="AS160" s="2390"/>
      <c r="AT160" s="2390"/>
      <c r="AU160" s="2390"/>
      <c r="AV160" s="2390"/>
      <c r="AW160" s="2390"/>
      <c r="AX160" s="2390"/>
      <c r="AY160" s="2390"/>
      <c r="AZ160" s="2391"/>
      <c r="BA160" s="2027" t="s">
        <v>977</v>
      </c>
      <c r="BB160" s="2046"/>
      <c r="BC160" s="2169"/>
      <c r="BD160" s="2169"/>
      <c r="BE160" s="2169"/>
      <c r="BF160" s="2169"/>
      <c r="BG160" s="2169"/>
      <c r="BH160" s="2169"/>
      <c r="BI160" s="2169"/>
      <c r="BJ160" s="2170"/>
      <c r="BK160" s="2102" t="s">
        <v>977</v>
      </c>
      <c r="BL160" s="2379"/>
      <c r="BM160" s="2379"/>
      <c r="BN160" s="2379"/>
      <c r="BO160" s="2379"/>
      <c r="BP160" s="2379"/>
      <c r="BQ160" s="2380"/>
      <c r="BS160" s="1099"/>
      <c r="BV160" s="1099"/>
      <c r="BY160" s="1099"/>
      <c r="CB160" s="1099"/>
    </row>
    <row r="161" spans="2:81" ht="14.45" customHeight="1">
      <c r="B161" s="1154"/>
      <c r="C161" s="1151"/>
      <c r="D161" s="1151"/>
      <c r="E161" s="1151"/>
      <c r="F161" s="1153"/>
      <c r="G161" s="1153"/>
      <c r="H161" s="1153"/>
      <c r="I161" s="1153"/>
      <c r="J161" s="1153"/>
      <c r="K161" s="1153"/>
      <c r="L161" s="1153"/>
      <c r="M161" s="1153"/>
      <c r="N161" s="1153"/>
      <c r="O161" s="1153"/>
      <c r="P161" s="1153"/>
      <c r="Q161" s="1153"/>
      <c r="R161" s="1153"/>
      <c r="S161" s="1155"/>
      <c r="T161" s="1155"/>
      <c r="U161" s="1155"/>
      <c r="V161" s="1155"/>
      <c r="W161" s="1156"/>
      <c r="X161" s="1156"/>
      <c r="Y161" s="1156"/>
      <c r="Z161" s="1156"/>
      <c r="AA161" s="1156"/>
      <c r="AB161" s="1156"/>
      <c r="AC161" s="1156"/>
      <c r="AD161" s="1156"/>
      <c r="AE161" s="1156"/>
      <c r="AF161" s="1156"/>
      <c r="AG161" s="1156"/>
      <c r="AM161" s="1128"/>
      <c r="AN161" s="2193"/>
      <c r="AO161" s="2194"/>
      <c r="AP161" s="2194"/>
      <c r="AQ161" s="2195"/>
      <c r="AR161" s="2392"/>
      <c r="AS161" s="2393"/>
      <c r="AT161" s="2393"/>
      <c r="AU161" s="2393"/>
      <c r="AV161" s="2393"/>
      <c r="AW161" s="2393"/>
      <c r="AX161" s="2393"/>
      <c r="AY161" s="2393"/>
      <c r="AZ161" s="2394"/>
      <c r="BA161" s="2171"/>
      <c r="BB161" s="2172"/>
      <c r="BC161" s="2173"/>
      <c r="BD161" s="2173"/>
      <c r="BE161" s="2173"/>
      <c r="BF161" s="2173"/>
      <c r="BG161" s="2173"/>
      <c r="BH161" s="2173"/>
      <c r="BI161" s="2173"/>
      <c r="BJ161" s="2174"/>
      <c r="BK161" s="2381"/>
      <c r="BL161" s="2382"/>
      <c r="BM161" s="2382"/>
      <c r="BN161" s="2382"/>
      <c r="BO161" s="2382"/>
      <c r="BP161" s="2382"/>
      <c r="BQ161" s="2383"/>
      <c r="BS161" s="1099"/>
      <c r="BV161" s="1099"/>
      <c r="BY161" s="1099"/>
      <c r="CB161" s="1099"/>
    </row>
    <row r="162" spans="2:81" ht="14.45" customHeight="1">
      <c r="B162" s="1154" t="s">
        <v>1012</v>
      </c>
      <c r="C162" s="1151"/>
      <c r="D162" s="1151"/>
      <c r="E162" s="1151"/>
      <c r="F162" s="1153"/>
      <c r="G162" s="1153"/>
      <c r="H162" s="1153"/>
      <c r="I162" s="1153"/>
      <c r="J162" s="1153"/>
      <c r="K162" s="1153"/>
      <c r="L162" s="1153"/>
      <c r="M162" s="1153"/>
      <c r="N162" s="1153"/>
      <c r="O162" s="1153"/>
      <c r="P162" s="1153"/>
      <c r="Q162" s="1153"/>
      <c r="R162" s="1153"/>
      <c r="AM162" s="1128"/>
      <c r="AN162" s="2193"/>
      <c r="AO162" s="2194"/>
      <c r="AP162" s="2194"/>
      <c r="AQ162" s="2195"/>
      <c r="AR162" s="2389" t="s">
        <v>977</v>
      </c>
      <c r="AS162" s="2390"/>
      <c r="AT162" s="2390"/>
      <c r="AU162" s="2390"/>
      <c r="AV162" s="2390"/>
      <c r="AW162" s="2390"/>
      <c r="AX162" s="2390"/>
      <c r="AY162" s="2390"/>
      <c r="AZ162" s="2391"/>
      <c r="BA162" s="2027" t="s">
        <v>977</v>
      </c>
      <c r="BB162" s="2046"/>
      <c r="BC162" s="2169"/>
      <c r="BD162" s="2169"/>
      <c r="BE162" s="2169"/>
      <c r="BF162" s="2169"/>
      <c r="BG162" s="2169"/>
      <c r="BH162" s="2169"/>
      <c r="BI162" s="2169"/>
      <c r="BJ162" s="2170"/>
      <c r="BK162" s="2102" t="s">
        <v>977</v>
      </c>
      <c r="BL162" s="2379"/>
      <c r="BM162" s="2379"/>
      <c r="BN162" s="2379"/>
      <c r="BO162" s="2379"/>
      <c r="BP162" s="2379"/>
      <c r="BQ162" s="2380"/>
      <c r="BS162" s="1099"/>
      <c r="BV162" s="1099"/>
      <c r="BY162" s="1099"/>
      <c r="CB162" s="1099"/>
    </row>
    <row r="163" spans="2:81" ht="14.45" customHeight="1">
      <c r="B163" s="2252" t="s">
        <v>986</v>
      </c>
      <c r="C163" s="2253"/>
      <c r="D163" s="2253"/>
      <c r="E163" s="2273"/>
      <c r="F163" s="2386" t="str">
        <f>本工事内容!$C$5&amp;本工事内容!$D$5&amp;本工事内容!$E$5</f>
        <v>都計第100号</v>
      </c>
      <c r="G163" s="2263"/>
      <c r="H163" s="2263"/>
      <c r="I163" s="2263"/>
      <c r="J163" s="2263"/>
      <c r="K163" s="2263"/>
      <c r="L163" s="2263"/>
      <c r="M163" s="2263"/>
      <c r="N163" s="2263"/>
      <c r="O163" s="2263"/>
      <c r="P163" s="2263"/>
      <c r="Q163" s="2263"/>
      <c r="R163" s="2263"/>
      <c r="S163" s="2263"/>
      <c r="T163" s="2263"/>
      <c r="U163" s="2263"/>
      <c r="V163" s="2263"/>
      <c r="W163" s="2263"/>
      <c r="X163" s="2263"/>
      <c r="Y163" s="2263"/>
      <c r="Z163" s="2263"/>
      <c r="AA163" s="2263"/>
      <c r="AB163" s="2263"/>
      <c r="AC163" s="2263"/>
      <c r="AD163" s="2263"/>
      <c r="AE163" s="2263"/>
      <c r="AF163" s="1135"/>
      <c r="AG163" s="1136"/>
      <c r="AM163" s="1128"/>
      <c r="AN163" s="2196"/>
      <c r="AO163" s="2197"/>
      <c r="AP163" s="2197"/>
      <c r="AQ163" s="2198"/>
      <c r="AR163" s="2392"/>
      <c r="AS163" s="2393"/>
      <c r="AT163" s="2393"/>
      <c r="AU163" s="2393"/>
      <c r="AV163" s="2393"/>
      <c r="AW163" s="2393"/>
      <c r="AX163" s="2393"/>
      <c r="AY163" s="2393"/>
      <c r="AZ163" s="2394"/>
      <c r="BA163" s="2171"/>
      <c r="BB163" s="2172"/>
      <c r="BC163" s="2173"/>
      <c r="BD163" s="2173"/>
      <c r="BE163" s="2173"/>
      <c r="BF163" s="2173"/>
      <c r="BG163" s="2173"/>
      <c r="BH163" s="2173"/>
      <c r="BI163" s="2173"/>
      <c r="BJ163" s="2174"/>
      <c r="BK163" s="2381"/>
      <c r="BL163" s="2382"/>
      <c r="BM163" s="2382"/>
      <c r="BN163" s="2382"/>
      <c r="BO163" s="2382"/>
      <c r="BP163" s="2382"/>
      <c r="BQ163" s="2383"/>
      <c r="BS163" s="1099"/>
      <c r="BV163" s="1099"/>
      <c r="BY163" s="1099"/>
      <c r="CB163" s="1099"/>
    </row>
    <row r="164" spans="2:81" ht="14.45" customHeight="1">
      <c r="B164" s="2274" t="s">
        <v>1026</v>
      </c>
      <c r="C164" s="2275"/>
      <c r="D164" s="2275"/>
      <c r="E164" s="2276"/>
      <c r="F164" s="2387" t="str">
        <f>""&amp;本工事内容!$C$8</f>
        <v>○○○道路修繕工事2</v>
      </c>
      <c r="G164" s="2388"/>
      <c r="H164" s="2388"/>
      <c r="I164" s="2388"/>
      <c r="J164" s="2388"/>
      <c r="K164" s="2388"/>
      <c r="L164" s="2388"/>
      <c r="M164" s="2388"/>
      <c r="N164" s="2388"/>
      <c r="O164" s="2388"/>
      <c r="P164" s="2388"/>
      <c r="Q164" s="2388"/>
      <c r="R164" s="2388"/>
      <c r="S164" s="2388"/>
      <c r="T164" s="2388"/>
      <c r="U164" s="2388"/>
      <c r="V164" s="2388"/>
      <c r="W164" s="2388"/>
      <c r="X164" s="2388"/>
      <c r="Y164" s="2388"/>
      <c r="Z164" s="2388"/>
      <c r="AA164" s="2388"/>
      <c r="AB164" s="2388"/>
      <c r="AC164" s="2388"/>
      <c r="AD164" s="2388"/>
      <c r="AE164" s="2388"/>
      <c r="AF164" s="1129"/>
      <c r="AG164" s="1137"/>
      <c r="AM164" s="1128"/>
      <c r="AN164" s="1128"/>
      <c r="AO164" s="1128"/>
      <c r="AP164" s="1128"/>
      <c r="AQ164" s="1128"/>
      <c r="AR164" s="1128"/>
      <c r="AS164" s="1128"/>
      <c r="AT164" s="1128"/>
      <c r="AU164" s="1128"/>
      <c r="AV164" s="1128"/>
      <c r="AW164" s="1128"/>
      <c r="AX164" s="1128"/>
      <c r="AY164" s="1128"/>
      <c r="AZ164" s="1128"/>
      <c r="BA164" s="1128"/>
      <c r="BB164" s="1128"/>
      <c r="BC164" s="1128"/>
      <c r="BD164" s="1128"/>
      <c r="BE164" s="1128"/>
      <c r="BF164" s="1128"/>
      <c r="BG164" s="1128"/>
      <c r="BH164" s="1128"/>
      <c r="BI164" s="1128"/>
      <c r="BJ164" s="1128"/>
      <c r="BK164" s="1128"/>
      <c r="BL164" s="1128"/>
      <c r="BM164" s="1128"/>
      <c r="BN164" s="1128"/>
      <c r="BO164" s="1128"/>
      <c r="BP164" s="1128"/>
      <c r="BQ164" s="1128"/>
    </row>
    <row r="165" spans="2:81" ht="14.45" customHeight="1">
      <c r="B165" s="2235" t="s">
        <v>933</v>
      </c>
      <c r="C165" s="2236"/>
      <c r="D165" s="2236"/>
      <c r="E165" s="2237"/>
      <c r="F165" s="2406"/>
      <c r="G165" s="2407"/>
      <c r="H165" s="2407"/>
      <c r="I165" s="2407"/>
      <c r="J165" s="2407"/>
      <c r="K165" s="2407"/>
      <c r="L165" s="2407"/>
      <c r="M165" s="2407"/>
      <c r="N165" s="2407"/>
      <c r="O165" s="2407"/>
      <c r="P165" s="2407"/>
      <c r="Q165" s="2407"/>
      <c r="R165" s="2407"/>
      <c r="S165" s="2407"/>
      <c r="T165" s="2407"/>
      <c r="U165" s="2407"/>
      <c r="V165" s="2407"/>
      <c r="W165" s="2407"/>
      <c r="X165" s="2407"/>
      <c r="Y165" s="2407"/>
      <c r="Z165" s="2407"/>
      <c r="AA165" s="2407"/>
      <c r="AB165" s="2407"/>
      <c r="AC165" s="2407"/>
      <c r="AD165" s="2407"/>
      <c r="AE165" s="2407"/>
      <c r="AF165" s="1138"/>
      <c r="AG165" s="1139"/>
      <c r="AM165" s="1128"/>
      <c r="AN165" s="2190" t="s">
        <v>940</v>
      </c>
      <c r="AO165" s="2191"/>
      <c r="AP165" s="2191"/>
      <c r="AQ165" s="2192"/>
      <c r="AR165" s="2108" t="s">
        <v>941</v>
      </c>
      <c r="AS165" s="2109"/>
      <c r="AT165" s="2109"/>
      <c r="AU165" s="2109"/>
      <c r="AV165" s="2110"/>
      <c r="AW165" s="2150" t="s">
        <v>942</v>
      </c>
      <c r="AX165" s="2151"/>
      <c r="AY165" s="2151"/>
      <c r="AZ165" s="2151"/>
      <c r="BA165" s="2151"/>
      <c r="BB165" s="2151"/>
      <c r="BC165" s="2152"/>
      <c r="BD165" s="2150" t="s">
        <v>943</v>
      </c>
      <c r="BE165" s="2151"/>
      <c r="BF165" s="2151"/>
      <c r="BG165" s="2151"/>
      <c r="BH165" s="2151"/>
      <c r="BI165" s="2151"/>
      <c r="BJ165" s="2152"/>
      <c r="BK165" s="2150" t="s">
        <v>944</v>
      </c>
      <c r="BL165" s="2151"/>
      <c r="BM165" s="2151"/>
      <c r="BN165" s="2151"/>
      <c r="BO165" s="2151"/>
      <c r="BP165" s="2151"/>
      <c r="BQ165" s="2152"/>
      <c r="BS165" s="1099"/>
      <c r="BT165" s="1099"/>
      <c r="BU165" s="1099"/>
      <c r="BV165" s="1099"/>
      <c r="BW165" s="1099"/>
      <c r="BX165" s="1099"/>
      <c r="BY165" s="1099"/>
      <c r="BZ165" s="1099"/>
      <c r="CA165" s="1099"/>
      <c r="CB165" s="1099"/>
      <c r="CC165" s="1099"/>
    </row>
    <row r="166" spans="2:81" ht="14.45" customHeight="1">
      <c r="B166" s="2190" t="s">
        <v>934</v>
      </c>
      <c r="C166" s="2191"/>
      <c r="D166" s="2191"/>
      <c r="E166" s="2192"/>
      <c r="F166" s="2363" t="s">
        <v>935</v>
      </c>
      <c r="G166" s="2364"/>
      <c r="H166" s="2365"/>
      <c r="I166" s="2365"/>
      <c r="J166" s="2365"/>
      <c r="K166" s="2365"/>
      <c r="L166" s="2365"/>
      <c r="M166" s="2365"/>
      <c r="N166" s="2365"/>
      <c r="O166" s="2365"/>
      <c r="P166" s="2365"/>
      <c r="Q166" s="2366"/>
      <c r="R166" s="2108" t="s">
        <v>1014</v>
      </c>
      <c r="S166" s="2109"/>
      <c r="T166" s="2109"/>
      <c r="U166" s="2109"/>
      <c r="V166" s="2297"/>
      <c r="W166" s="2300"/>
      <c r="X166" s="2367"/>
      <c r="Y166" s="2365"/>
      <c r="Z166" s="2365"/>
      <c r="AA166" s="2365"/>
      <c r="AB166" s="2365"/>
      <c r="AC166" s="2365"/>
      <c r="AD166" s="2365"/>
      <c r="AE166" s="2365"/>
      <c r="AF166" s="2365"/>
      <c r="AG166" s="2366"/>
      <c r="AM166" s="1128"/>
      <c r="AN166" s="2193"/>
      <c r="AO166" s="2194"/>
      <c r="AP166" s="2194"/>
      <c r="AQ166" s="2195"/>
      <c r="AR166" s="2111"/>
      <c r="AS166" s="2112"/>
      <c r="AT166" s="2112"/>
      <c r="AU166" s="2112"/>
      <c r="AV166" s="2113"/>
      <c r="AW166" s="2130" t="s">
        <v>977</v>
      </c>
      <c r="AX166" s="2167"/>
      <c r="AY166" s="2167"/>
      <c r="AZ166" s="2167"/>
      <c r="BA166" s="2167"/>
      <c r="BB166" s="2167"/>
      <c r="BC166" s="2168"/>
      <c r="BD166" s="2130" t="s">
        <v>977</v>
      </c>
      <c r="BE166" s="2167"/>
      <c r="BF166" s="2167"/>
      <c r="BG166" s="2167"/>
      <c r="BH166" s="2167"/>
      <c r="BI166" s="2167"/>
      <c r="BJ166" s="2168"/>
      <c r="BK166" s="2130" t="s">
        <v>977</v>
      </c>
      <c r="BL166" s="2167"/>
      <c r="BM166" s="2167"/>
      <c r="BN166" s="2167"/>
      <c r="BO166" s="2167"/>
      <c r="BP166" s="2167"/>
      <c r="BQ166" s="2168"/>
      <c r="BS166" s="1099"/>
      <c r="BT166" s="1099"/>
      <c r="BU166" s="1099"/>
      <c r="BV166" s="1099"/>
      <c r="BW166" s="1099"/>
      <c r="BX166" s="1099"/>
      <c r="BY166" s="1099"/>
      <c r="BZ166" s="1099"/>
      <c r="CA166" s="1099"/>
      <c r="CB166" s="1099"/>
      <c r="CC166" s="1099"/>
    </row>
    <row r="167" spans="2:81" ht="14.45" customHeight="1">
      <c r="B167" s="2196"/>
      <c r="C167" s="2197"/>
      <c r="D167" s="2197"/>
      <c r="E167" s="2198"/>
      <c r="F167" s="2370" t="s">
        <v>937</v>
      </c>
      <c r="G167" s="2371"/>
      <c r="H167" s="2369"/>
      <c r="I167" s="2369"/>
      <c r="J167" s="2369"/>
      <c r="K167" s="2369"/>
      <c r="L167" s="2369"/>
      <c r="M167" s="2369"/>
      <c r="N167" s="2369"/>
      <c r="O167" s="2369"/>
      <c r="P167" s="2369"/>
      <c r="Q167" s="2372"/>
      <c r="R167" s="2111"/>
      <c r="S167" s="2112"/>
      <c r="T167" s="2112"/>
      <c r="U167" s="2112"/>
      <c r="V167" s="2298"/>
      <c r="W167" s="2302"/>
      <c r="X167" s="2368"/>
      <c r="Y167" s="2369"/>
      <c r="Z167" s="2369"/>
      <c r="AA167" s="2369"/>
      <c r="AB167" s="2369"/>
      <c r="AC167" s="2369"/>
      <c r="AD167" s="2369"/>
      <c r="AE167" s="2369"/>
      <c r="AF167" s="2369"/>
      <c r="AG167" s="2372"/>
      <c r="AM167" s="1128"/>
      <c r="AN167" s="2193"/>
      <c r="AO167" s="2194"/>
      <c r="AP167" s="2194"/>
      <c r="AQ167" s="2195"/>
      <c r="AR167" s="2108" t="s">
        <v>948</v>
      </c>
      <c r="AS167" s="2210"/>
      <c r="AT167" s="2210"/>
      <c r="AU167" s="2210"/>
      <c r="AV167" s="2150" t="s">
        <v>949</v>
      </c>
      <c r="AW167" s="2151"/>
      <c r="AX167" s="2151"/>
      <c r="AY167" s="2151"/>
      <c r="AZ167" s="2151"/>
      <c r="BA167" s="2152"/>
      <c r="BB167" s="2150" t="s">
        <v>942</v>
      </c>
      <c r="BC167" s="2213"/>
      <c r="BD167" s="2213"/>
      <c r="BE167" s="2213"/>
      <c r="BF167" s="2214"/>
      <c r="BG167" s="2150" t="s">
        <v>943</v>
      </c>
      <c r="BH167" s="2213"/>
      <c r="BI167" s="2213"/>
      <c r="BJ167" s="2213"/>
      <c r="BK167" s="2214"/>
      <c r="BL167" s="2150" t="s">
        <v>944</v>
      </c>
      <c r="BM167" s="2215"/>
      <c r="BN167" s="2215"/>
      <c r="BO167" s="2215"/>
      <c r="BP167" s="2215"/>
      <c r="BQ167" s="2216"/>
      <c r="BS167" s="1099"/>
      <c r="BT167" s="1099"/>
      <c r="BU167" s="1099"/>
      <c r="BV167" s="1099"/>
      <c r="BW167" s="1099"/>
      <c r="BX167" s="1099"/>
      <c r="BY167" s="1099"/>
      <c r="BZ167" s="1099"/>
      <c r="CA167" s="1099"/>
      <c r="CB167" s="1099"/>
      <c r="CC167" s="1099"/>
    </row>
    <row r="168" spans="2:81" ht="14.45" customHeight="1">
      <c r="B168" s="1151"/>
      <c r="C168" s="1151"/>
      <c r="D168" s="1151"/>
      <c r="E168" s="1151"/>
      <c r="F168" s="1148"/>
      <c r="G168" s="1148"/>
      <c r="H168" s="1148"/>
      <c r="I168" s="1148"/>
      <c r="J168" s="1148"/>
      <c r="K168" s="1148"/>
      <c r="L168" s="1148"/>
      <c r="M168" s="1148"/>
      <c r="N168" s="1148"/>
      <c r="O168" s="1148"/>
      <c r="P168" s="1148"/>
      <c r="Q168" s="1148"/>
      <c r="R168" s="1148"/>
      <c r="AM168" s="1128"/>
      <c r="AN168" s="2196"/>
      <c r="AO168" s="2197"/>
      <c r="AP168" s="2197"/>
      <c r="AQ168" s="2198"/>
      <c r="AR168" s="2211"/>
      <c r="AS168" s="2212"/>
      <c r="AT168" s="2212"/>
      <c r="AU168" s="2212"/>
      <c r="AV168" s="2130" t="s">
        <v>977</v>
      </c>
      <c r="AW168" s="2167"/>
      <c r="AX168" s="2167"/>
      <c r="AY168" s="2167"/>
      <c r="AZ168" s="2167"/>
      <c r="BA168" s="2168"/>
      <c r="BB168" s="2530" t="s">
        <v>977</v>
      </c>
      <c r="BC168" s="2531"/>
      <c r="BD168" s="2531"/>
      <c r="BE168" s="2531"/>
      <c r="BF168" s="2531"/>
      <c r="BG168" s="2128" t="s">
        <v>977</v>
      </c>
      <c r="BH168" s="2531"/>
      <c r="BI168" s="2531"/>
      <c r="BJ168" s="2531"/>
      <c r="BK168" s="2531"/>
      <c r="BL168" s="2128" t="s">
        <v>977</v>
      </c>
      <c r="BM168" s="2531"/>
      <c r="BN168" s="2531"/>
      <c r="BO168" s="2531"/>
      <c r="BP168" s="2531"/>
      <c r="BQ168" s="2531"/>
      <c r="BS168" s="1099"/>
      <c r="BT168" s="1099"/>
      <c r="BU168" s="1099"/>
      <c r="BV168" s="1099"/>
      <c r="BW168" s="1099"/>
      <c r="BX168" s="1099"/>
      <c r="BY168" s="1099"/>
      <c r="BZ168" s="1099"/>
      <c r="CA168" s="1099"/>
      <c r="CB168" s="1099"/>
      <c r="CC168" s="1099"/>
    </row>
    <row r="169" spans="2:81" ht="14.45" customHeight="1">
      <c r="B169" s="2190" t="s">
        <v>929</v>
      </c>
      <c r="C169" s="2191"/>
      <c r="D169" s="2191"/>
      <c r="E169" s="2192"/>
      <c r="F169" s="2204" t="s">
        <v>930</v>
      </c>
      <c r="G169" s="2205"/>
      <c r="H169" s="2205"/>
      <c r="I169" s="2205"/>
      <c r="J169" s="2205"/>
      <c r="K169" s="2205"/>
      <c r="L169" s="2205"/>
      <c r="M169" s="2205"/>
      <c r="N169" s="2205"/>
      <c r="O169" s="2500"/>
      <c r="P169" s="2299"/>
      <c r="Q169" s="2204" t="s">
        <v>931</v>
      </c>
      <c r="R169" s="2205"/>
      <c r="S169" s="2205"/>
      <c r="T169" s="2205"/>
      <c r="U169" s="2205"/>
      <c r="V169" s="2205"/>
      <c r="W169" s="2205"/>
      <c r="X169" s="2205"/>
      <c r="Y169" s="2205"/>
      <c r="Z169" s="2206"/>
      <c r="AA169" s="2207" t="s">
        <v>932</v>
      </c>
      <c r="AB169" s="2208"/>
      <c r="AC169" s="2208"/>
      <c r="AD169" s="2208"/>
      <c r="AE169" s="2208"/>
      <c r="AF169" s="2208"/>
      <c r="AG169" s="2209"/>
      <c r="AM169" s="1128"/>
      <c r="AN169" s="1128"/>
      <c r="AO169" s="1128"/>
      <c r="AP169" s="1128"/>
      <c r="AQ169" s="1128"/>
      <c r="AR169" s="1128"/>
      <c r="AS169" s="1128"/>
      <c r="AT169" s="1128"/>
      <c r="AU169" s="1128"/>
      <c r="AV169" s="1128"/>
      <c r="AW169" s="1128"/>
      <c r="AX169" s="1128"/>
      <c r="AY169" s="1128"/>
      <c r="AZ169" s="1128"/>
      <c r="BA169" s="1128"/>
      <c r="BB169" s="1128"/>
      <c r="BC169" s="1128"/>
      <c r="BD169" s="1128"/>
      <c r="BE169" s="1128"/>
      <c r="BF169" s="1128"/>
      <c r="BG169" s="1128"/>
      <c r="BH169" s="1128"/>
      <c r="BI169" s="1128"/>
      <c r="BJ169" s="1128"/>
      <c r="BK169" s="1128"/>
      <c r="BL169" s="1128"/>
      <c r="BM169" s="1128"/>
      <c r="BN169" s="1128"/>
      <c r="BO169" s="1128"/>
      <c r="BP169" s="1128"/>
      <c r="BQ169" s="1128"/>
      <c r="BT169" s="1099"/>
      <c r="BU169" s="1099"/>
      <c r="BW169" s="1099"/>
      <c r="BX169" s="1099"/>
      <c r="BZ169" s="1099"/>
      <c r="CA169" s="1099"/>
      <c r="CC169" s="1099"/>
    </row>
    <row r="170" spans="2:81" ht="14.45" customHeight="1">
      <c r="B170" s="2193"/>
      <c r="C170" s="2194"/>
      <c r="D170" s="2194"/>
      <c r="E170" s="2195"/>
      <c r="F170" s="2566"/>
      <c r="G170" s="2567"/>
      <c r="H170" s="2567"/>
      <c r="I170" s="2567"/>
      <c r="J170" s="2567"/>
      <c r="K170" s="2567"/>
      <c r="L170" s="2568"/>
      <c r="M170" s="2568"/>
      <c r="N170" s="2568"/>
      <c r="O170" s="2569"/>
      <c r="P170" s="2570"/>
      <c r="Q170" s="2363" t="str">
        <f>IFERROR(VLOOKUP(F170,BS170:BV173,2,FALSE),"")</f>
        <v/>
      </c>
      <c r="R170" s="2534"/>
      <c r="S170" s="2534"/>
      <c r="T170" s="2534"/>
      <c r="U170" s="2534"/>
      <c r="V170" s="2534"/>
      <c r="W170" s="2534"/>
      <c r="X170" s="2534"/>
      <c r="Y170" s="2534"/>
      <c r="Z170" s="2535"/>
      <c r="AA170" s="2408" t="s">
        <v>977</v>
      </c>
      <c r="AB170" s="2409"/>
      <c r="AC170" s="2409"/>
      <c r="AD170" s="2409"/>
      <c r="AE170" s="2409"/>
      <c r="AF170" s="2409"/>
      <c r="AG170" s="2410"/>
      <c r="AM170" s="1128"/>
      <c r="AN170" s="2087" t="s">
        <v>952</v>
      </c>
      <c r="AO170" s="2088"/>
      <c r="AP170" s="2088"/>
      <c r="AQ170" s="2088"/>
      <c r="AR170" s="2088"/>
      <c r="AS170" s="2089"/>
      <c r="AT170" s="2313"/>
      <c r="AU170" s="2314"/>
      <c r="AV170" s="2314"/>
      <c r="AW170" s="2314"/>
      <c r="AX170" s="2314"/>
      <c r="AY170" s="2314"/>
      <c r="AZ170" s="2314"/>
      <c r="BA170" s="2314"/>
      <c r="BB170" s="2315"/>
      <c r="BC170" s="1140"/>
      <c r="BD170" s="2087" t="s">
        <v>953</v>
      </c>
      <c r="BE170" s="2088"/>
      <c r="BF170" s="2088"/>
      <c r="BG170" s="2088"/>
      <c r="BH170" s="2088"/>
      <c r="BI170" s="2089"/>
      <c r="BJ170" s="2313"/>
      <c r="BK170" s="2314"/>
      <c r="BL170" s="2314"/>
      <c r="BM170" s="2314"/>
      <c r="BN170" s="2314"/>
      <c r="BO170" s="2314"/>
      <c r="BP170" s="2314"/>
      <c r="BQ170" s="2315"/>
      <c r="BS170" s="1099"/>
      <c r="BT170" s="1099"/>
      <c r="BU170" s="1099"/>
      <c r="BV170" s="1099"/>
      <c r="BW170" s="1412"/>
      <c r="BX170" s="1412"/>
      <c r="BY170" s="1099"/>
      <c r="BZ170" s="1412"/>
      <c r="CA170" s="1412"/>
      <c r="CB170" s="1099"/>
      <c r="CC170" s="1412"/>
    </row>
    <row r="171" spans="2:81" ht="14.45" customHeight="1">
      <c r="B171" s="2193"/>
      <c r="C171" s="2194"/>
      <c r="D171" s="2194"/>
      <c r="E171" s="2195"/>
      <c r="F171" s="2571"/>
      <c r="G171" s="2567"/>
      <c r="H171" s="2567"/>
      <c r="I171" s="2567"/>
      <c r="J171" s="2567"/>
      <c r="K171" s="2567"/>
      <c r="L171" s="2568"/>
      <c r="M171" s="2568"/>
      <c r="N171" s="2568"/>
      <c r="O171" s="2569"/>
      <c r="P171" s="2570"/>
      <c r="Q171" s="2536"/>
      <c r="R171" s="2537"/>
      <c r="S171" s="2537"/>
      <c r="T171" s="2537"/>
      <c r="U171" s="2537"/>
      <c r="V171" s="2537"/>
      <c r="W171" s="2537"/>
      <c r="X171" s="2537"/>
      <c r="Y171" s="2537"/>
      <c r="Z171" s="2538"/>
      <c r="AA171" s="2411"/>
      <c r="AB171" s="2412"/>
      <c r="AC171" s="2412"/>
      <c r="AD171" s="2412"/>
      <c r="AE171" s="2412"/>
      <c r="AF171" s="2412"/>
      <c r="AG171" s="2413"/>
      <c r="AM171" s="1128"/>
      <c r="AN171" s="2090"/>
      <c r="AO171" s="2091"/>
      <c r="AP171" s="2091"/>
      <c r="AQ171" s="2091"/>
      <c r="AR171" s="2091"/>
      <c r="AS171" s="2092"/>
      <c r="AT171" s="2316"/>
      <c r="AU171" s="2317"/>
      <c r="AV171" s="2317"/>
      <c r="AW171" s="2317"/>
      <c r="AX171" s="2317"/>
      <c r="AY171" s="2317"/>
      <c r="AZ171" s="2317"/>
      <c r="BA171" s="2317"/>
      <c r="BB171" s="2318"/>
      <c r="BC171" s="1140"/>
      <c r="BD171" s="2093"/>
      <c r="BE171" s="2094"/>
      <c r="BF171" s="2094"/>
      <c r="BG171" s="2094"/>
      <c r="BH171" s="2094"/>
      <c r="BI171" s="2095"/>
      <c r="BJ171" s="2316"/>
      <c r="BK171" s="2317"/>
      <c r="BL171" s="2317"/>
      <c r="BM171" s="2317"/>
      <c r="BN171" s="2317"/>
      <c r="BO171" s="2317"/>
      <c r="BP171" s="2317"/>
      <c r="BQ171" s="2318"/>
      <c r="BS171" s="1099"/>
      <c r="BT171" s="1099"/>
      <c r="BU171" s="1099"/>
      <c r="BV171" s="1099"/>
      <c r="BW171" s="1099"/>
      <c r="BX171" s="1099"/>
      <c r="BY171" s="1099"/>
      <c r="BZ171" s="1099"/>
      <c r="CA171" s="1099"/>
      <c r="CB171" s="1099"/>
      <c r="CC171" s="1099"/>
    </row>
    <row r="172" spans="2:81" ht="14.45" customHeight="1">
      <c r="B172" s="2193"/>
      <c r="C172" s="2194"/>
      <c r="D172" s="2194"/>
      <c r="E172" s="2195"/>
      <c r="F172" s="2566"/>
      <c r="G172" s="2567"/>
      <c r="H172" s="2567"/>
      <c r="I172" s="2567"/>
      <c r="J172" s="2567"/>
      <c r="K172" s="2567"/>
      <c r="L172" s="2568"/>
      <c r="M172" s="2568"/>
      <c r="N172" s="2568"/>
      <c r="O172" s="2569"/>
      <c r="P172" s="2570"/>
      <c r="Q172" s="2363" t="str">
        <f>IFERROR(VLOOKUP(F172,BS170:BV173,2,FALSE),"")</f>
        <v/>
      </c>
      <c r="R172" s="2534"/>
      <c r="S172" s="2534"/>
      <c r="T172" s="2534"/>
      <c r="U172" s="2534"/>
      <c r="V172" s="2534"/>
      <c r="W172" s="2534"/>
      <c r="X172" s="2534"/>
      <c r="Y172" s="2534"/>
      <c r="Z172" s="2535"/>
      <c r="AA172" s="2408" t="s">
        <v>977</v>
      </c>
      <c r="AB172" s="2409"/>
      <c r="AC172" s="2409"/>
      <c r="AD172" s="2409"/>
      <c r="AE172" s="2409"/>
      <c r="AF172" s="2409"/>
      <c r="AG172" s="2410"/>
      <c r="AM172" s="1128"/>
      <c r="AN172" s="1141"/>
      <c r="AO172" s="2108" t="s">
        <v>955</v>
      </c>
      <c r="AP172" s="2109"/>
      <c r="AQ172" s="2109"/>
      <c r="AR172" s="2109"/>
      <c r="AS172" s="2110"/>
      <c r="AT172" s="2313"/>
      <c r="AU172" s="2314"/>
      <c r="AV172" s="2314"/>
      <c r="AW172" s="2314"/>
      <c r="AX172" s="2314"/>
      <c r="AY172" s="2314"/>
      <c r="AZ172" s="2314"/>
      <c r="BA172" s="2314"/>
      <c r="BB172" s="2315"/>
      <c r="BC172" s="1140"/>
      <c r="BD172" s="2087" t="s">
        <v>956</v>
      </c>
      <c r="BE172" s="2088"/>
      <c r="BF172" s="2088"/>
      <c r="BG172" s="2088"/>
      <c r="BH172" s="2088"/>
      <c r="BI172" s="2089"/>
      <c r="BJ172" s="2313"/>
      <c r="BK172" s="2314"/>
      <c r="BL172" s="2314"/>
      <c r="BM172" s="2314"/>
      <c r="BN172" s="2314"/>
      <c r="BO172" s="2314"/>
      <c r="BP172" s="2314"/>
      <c r="BQ172" s="2315"/>
      <c r="BS172" s="1099"/>
      <c r="BT172" s="1099"/>
      <c r="BU172" s="1099"/>
      <c r="BV172" s="1099"/>
      <c r="BW172" s="1099"/>
      <c r="BX172" s="1099"/>
      <c r="BY172" s="1099"/>
      <c r="BZ172" s="1099"/>
      <c r="CA172" s="1099"/>
      <c r="CB172" s="1099"/>
      <c r="CC172" s="1099"/>
    </row>
    <row r="173" spans="2:81" ht="14.45" customHeight="1">
      <c r="B173" s="2196"/>
      <c r="C173" s="2197"/>
      <c r="D173" s="2197"/>
      <c r="E173" s="2198"/>
      <c r="F173" s="2571"/>
      <c r="G173" s="2567"/>
      <c r="H173" s="2567"/>
      <c r="I173" s="2567"/>
      <c r="J173" s="2567"/>
      <c r="K173" s="2567"/>
      <c r="L173" s="2568"/>
      <c r="M173" s="2568"/>
      <c r="N173" s="2568"/>
      <c r="O173" s="2569"/>
      <c r="P173" s="2570"/>
      <c r="Q173" s="2536"/>
      <c r="R173" s="2537"/>
      <c r="S173" s="2537"/>
      <c r="T173" s="2537"/>
      <c r="U173" s="2537"/>
      <c r="V173" s="2537"/>
      <c r="W173" s="2537"/>
      <c r="X173" s="2537"/>
      <c r="Y173" s="2537"/>
      <c r="Z173" s="2538"/>
      <c r="AA173" s="2411"/>
      <c r="AB173" s="2412"/>
      <c r="AC173" s="2412"/>
      <c r="AD173" s="2412"/>
      <c r="AE173" s="2412"/>
      <c r="AF173" s="2412"/>
      <c r="AG173" s="2413"/>
      <c r="AM173" s="1128"/>
      <c r="AN173" s="1142"/>
      <c r="AO173" s="2111"/>
      <c r="AP173" s="2112"/>
      <c r="AQ173" s="2112"/>
      <c r="AR173" s="2112"/>
      <c r="AS173" s="2113"/>
      <c r="AT173" s="2316"/>
      <c r="AU173" s="2317"/>
      <c r="AV173" s="2317"/>
      <c r="AW173" s="2317"/>
      <c r="AX173" s="2317"/>
      <c r="AY173" s="2317"/>
      <c r="AZ173" s="2317"/>
      <c r="BA173" s="2317"/>
      <c r="BB173" s="2318"/>
      <c r="BC173" s="1140"/>
      <c r="BD173" s="2093"/>
      <c r="BE173" s="2094"/>
      <c r="BF173" s="2094"/>
      <c r="BG173" s="2094"/>
      <c r="BH173" s="2094"/>
      <c r="BI173" s="2095"/>
      <c r="BJ173" s="2316"/>
      <c r="BK173" s="2317"/>
      <c r="BL173" s="2317"/>
      <c r="BM173" s="2317"/>
      <c r="BN173" s="2317"/>
      <c r="BO173" s="2317"/>
      <c r="BP173" s="2317"/>
      <c r="BQ173" s="2318"/>
      <c r="BS173" s="1099"/>
      <c r="BT173" s="1099"/>
      <c r="BU173" s="1099"/>
      <c r="BV173" s="1099"/>
      <c r="BW173" s="1099"/>
      <c r="BX173" s="1099"/>
      <c r="BY173" s="1099"/>
      <c r="BZ173" s="1099"/>
      <c r="CA173" s="1099"/>
      <c r="CB173" s="1099"/>
      <c r="CC173" s="1099"/>
    </row>
    <row r="174" spans="2:81" ht="14.45" customHeight="1">
      <c r="B174" s="1148"/>
      <c r="C174" s="1148"/>
      <c r="D174" s="1148"/>
      <c r="E174" s="1148"/>
      <c r="F174" s="1148"/>
      <c r="G174" s="1148"/>
      <c r="H174" s="1148"/>
      <c r="I174" s="1148"/>
      <c r="J174" s="1148"/>
      <c r="K174" s="1148"/>
      <c r="L174" s="1148"/>
      <c r="M174" s="1148"/>
      <c r="N174" s="1148"/>
      <c r="O174" s="1148"/>
      <c r="P174" s="1148"/>
      <c r="Q174" s="1148"/>
      <c r="R174" s="1148"/>
      <c r="S174" s="1148"/>
      <c r="T174" s="1148"/>
      <c r="U174" s="1148"/>
      <c r="V174" s="1148"/>
      <c r="AM174" s="1128"/>
      <c r="AN174" s="2087" t="s">
        <v>959</v>
      </c>
      <c r="AO174" s="2088"/>
      <c r="AP174" s="2088"/>
      <c r="AQ174" s="2088"/>
      <c r="AR174" s="2088"/>
      <c r="AS174" s="2089"/>
      <c r="AT174" s="2313" t="s">
        <v>982</v>
      </c>
      <c r="AU174" s="2314"/>
      <c r="AV174" s="2314"/>
      <c r="AW174" s="2314"/>
      <c r="AX174" s="2314"/>
      <c r="AY174" s="2314"/>
      <c r="AZ174" s="2314"/>
      <c r="BA174" s="2314"/>
      <c r="BB174" s="2315"/>
      <c r="BC174" s="1140"/>
      <c r="BD174" s="2087" t="s">
        <v>960</v>
      </c>
      <c r="BE174" s="2088"/>
      <c r="BF174" s="2088"/>
      <c r="BG174" s="2088"/>
      <c r="BH174" s="2088"/>
      <c r="BI174" s="2089"/>
      <c r="BJ174" s="2313"/>
      <c r="BK174" s="2314"/>
      <c r="BL174" s="2314"/>
      <c r="BM174" s="2314"/>
      <c r="BN174" s="2314"/>
      <c r="BO174" s="2314"/>
      <c r="BP174" s="2314"/>
      <c r="BQ174" s="2315"/>
      <c r="BT174" s="1099"/>
      <c r="BU174" s="1099"/>
      <c r="BW174" s="1099"/>
      <c r="BX174" s="1099"/>
      <c r="BY174" s="1099"/>
      <c r="BZ174" s="1099"/>
      <c r="CA174" s="1099"/>
      <c r="CB174" s="1099"/>
      <c r="CC174" s="1099"/>
    </row>
    <row r="175" spans="2:81" ht="14.45" customHeight="1">
      <c r="B175" s="2108" t="s">
        <v>940</v>
      </c>
      <c r="C175" s="2109"/>
      <c r="D175" s="2109"/>
      <c r="E175" s="2110"/>
      <c r="F175" s="2108" t="s">
        <v>954</v>
      </c>
      <c r="G175" s="2109"/>
      <c r="H175" s="2109"/>
      <c r="I175" s="2109"/>
      <c r="J175" s="2110"/>
      <c r="K175" s="2295" t="s">
        <v>942</v>
      </c>
      <c r="L175" s="2295"/>
      <c r="M175" s="2295"/>
      <c r="N175" s="2295"/>
      <c r="O175" s="2295"/>
      <c r="P175" s="2295"/>
      <c r="Q175" s="2295"/>
      <c r="R175" s="2296"/>
      <c r="S175" s="2295" t="s">
        <v>943</v>
      </c>
      <c r="T175" s="2295"/>
      <c r="U175" s="2295"/>
      <c r="V175" s="2295"/>
      <c r="W175" s="2295"/>
      <c r="X175" s="2295"/>
      <c r="Y175" s="2295"/>
      <c r="Z175" s="2295" t="s">
        <v>944</v>
      </c>
      <c r="AA175" s="2296"/>
      <c r="AB175" s="2296"/>
      <c r="AC175" s="2296"/>
      <c r="AD175" s="2296"/>
      <c r="AE175" s="2296"/>
      <c r="AF175" s="2296"/>
      <c r="AG175" s="2296"/>
      <c r="AM175" s="1128"/>
      <c r="AN175" s="2090"/>
      <c r="AO175" s="2091"/>
      <c r="AP175" s="2091"/>
      <c r="AQ175" s="2091"/>
      <c r="AR175" s="2091"/>
      <c r="AS175" s="2092"/>
      <c r="AT175" s="2316"/>
      <c r="AU175" s="2317"/>
      <c r="AV175" s="2317"/>
      <c r="AW175" s="2317"/>
      <c r="AX175" s="2317"/>
      <c r="AY175" s="2317"/>
      <c r="AZ175" s="2317"/>
      <c r="BA175" s="2317"/>
      <c r="BB175" s="2318"/>
      <c r="BC175" s="1140"/>
      <c r="BD175" s="2093"/>
      <c r="BE175" s="2094"/>
      <c r="BF175" s="2094"/>
      <c r="BG175" s="2094"/>
      <c r="BH175" s="2094"/>
      <c r="BI175" s="2095"/>
      <c r="BJ175" s="2316"/>
      <c r="BK175" s="2317"/>
      <c r="BL175" s="2317"/>
      <c r="BM175" s="2317"/>
      <c r="BN175" s="2317"/>
      <c r="BO175" s="2317"/>
      <c r="BP175" s="2317"/>
      <c r="BQ175" s="2318"/>
      <c r="BS175" s="1099"/>
      <c r="BT175" s="1412"/>
      <c r="BU175" s="1412"/>
      <c r="BV175" s="1099"/>
      <c r="BW175" s="1099"/>
      <c r="BX175" s="1099"/>
      <c r="BY175" s="1099"/>
      <c r="BZ175" s="1099"/>
      <c r="CA175" s="1099"/>
      <c r="CB175" s="1099"/>
      <c r="CC175" s="1099"/>
    </row>
    <row r="176" spans="2:81" ht="14.45" customHeight="1">
      <c r="B176" s="2321"/>
      <c r="C176" s="2322"/>
      <c r="D176" s="2322"/>
      <c r="E176" s="2323"/>
      <c r="F176" s="2111"/>
      <c r="G176" s="2112"/>
      <c r="H176" s="2112"/>
      <c r="I176" s="2112"/>
      <c r="J176" s="2113"/>
      <c r="K176" s="2295" t="str">
        <f>IFERROR(""&amp;VLOOKUP(MATCH(W157,#REF!,0)+11,#REF!,3,FALSE),"")</f>
        <v/>
      </c>
      <c r="L176" s="2295"/>
      <c r="M176" s="2295"/>
      <c r="N176" s="2295"/>
      <c r="O176" s="2295"/>
      <c r="P176" s="2295"/>
      <c r="Q176" s="2295"/>
      <c r="R176" s="2296"/>
      <c r="S176" s="2295" t="str">
        <f>IFERROR(""&amp;VLOOKUP(MATCH(W157,#REF!,0)+12,#REF!,3,FALSE),"")</f>
        <v/>
      </c>
      <c r="T176" s="2295"/>
      <c r="U176" s="2295"/>
      <c r="V176" s="2295"/>
      <c r="W176" s="2295"/>
      <c r="X176" s="2295"/>
      <c r="Y176" s="2295"/>
      <c r="Z176" s="2295" t="s">
        <v>977</v>
      </c>
      <c r="AA176" s="2296"/>
      <c r="AB176" s="2296"/>
      <c r="AC176" s="2296"/>
      <c r="AD176" s="2296"/>
      <c r="AE176" s="2296"/>
      <c r="AF176" s="2296"/>
      <c r="AG176" s="2296"/>
      <c r="AM176" s="1128"/>
      <c r="AN176" s="1141"/>
      <c r="AO176" s="2108" t="s">
        <v>962</v>
      </c>
      <c r="AP176" s="2109"/>
      <c r="AQ176" s="2109"/>
      <c r="AR176" s="2109"/>
      <c r="AS176" s="2110"/>
      <c r="AT176" s="2313"/>
      <c r="AU176" s="2314"/>
      <c r="AV176" s="2314"/>
      <c r="AW176" s="2314"/>
      <c r="AX176" s="2314"/>
      <c r="AY176" s="2314"/>
      <c r="AZ176" s="2314"/>
      <c r="BA176" s="2314"/>
      <c r="BB176" s="2315"/>
      <c r="BC176" s="1140"/>
      <c r="BD176" s="2087" t="s">
        <v>963</v>
      </c>
      <c r="BE176" s="2088"/>
      <c r="BF176" s="2088"/>
      <c r="BG176" s="2089"/>
      <c r="BH176" s="2313" t="s">
        <v>977</v>
      </c>
      <c r="BI176" s="2314"/>
      <c r="BJ176" s="2314"/>
      <c r="BK176" s="2314"/>
      <c r="BL176" s="2314"/>
      <c r="BM176" s="2314"/>
      <c r="BN176" s="2314"/>
      <c r="BO176" s="2314"/>
      <c r="BP176" s="2314"/>
      <c r="BQ176" s="2315"/>
      <c r="BS176" s="1099"/>
      <c r="BT176" s="1099"/>
      <c r="BU176" s="1099"/>
      <c r="BV176" s="1099"/>
      <c r="BW176" s="1099"/>
      <c r="BX176" s="1099"/>
      <c r="BY176" s="1099"/>
      <c r="BZ176" s="1099"/>
      <c r="CA176" s="1099"/>
      <c r="CB176" s="1099"/>
      <c r="CC176" s="1099"/>
    </row>
    <row r="177" spans="2:80" ht="14.45" customHeight="1">
      <c r="B177" s="2321"/>
      <c r="C177" s="2322"/>
      <c r="D177" s="2322"/>
      <c r="E177" s="2323"/>
      <c r="F177" s="2108" t="s">
        <v>1022</v>
      </c>
      <c r="G177" s="2109"/>
      <c r="H177" s="2109"/>
      <c r="I177" s="2109"/>
      <c r="J177" s="2110"/>
      <c r="K177" s="2150" t="s">
        <v>949</v>
      </c>
      <c r="L177" s="2572"/>
      <c r="M177" s="2572"/>
      <c r="N177" s="2572"/>
      <c r="O177" s="2572"/>
      <c r="P177" s="2572"/>
      <c r="Q177" s="2572"/>
      <c r="R177" s="2573"/>
      <c r="S177" s="2295" t="s">
        <v>942</v>
      </c>
      <c r="T177" s="2295"/>
      <c r="U177" s="2295"/>
      <c r="V177" s="2295"/>
      <c r="W177" s="2296"/>
      <c r="X177" s="2295" t="s">
        <v>943</v>
      </c>
      <c r="Y177" s="2296"/>
      <c r="Z177" s="2296"/>
      <c r="AA177" s="2296"/>
      <c r="AB177" s="2296"/>
      <c r="AC177" s="2150" t="s">
        <v>944</v>
      </c>
      <c r="AD177" s="2151"/>
      <c r="AE177" s="2151"/>
      <c r="AF177" s="2151"/>
      <c r="AG177" s="2152"/>
      <c r="AM177" s="1128"/>
      <c r="AN177" s="1142"/>
      <c r="AO177" s="2111"/>
      <c r="AP177" s="2112"/>
      <c r="AQ177" s="2112"/>
      <c r="AR177" s="2112"/>
      <c r="AS177" s="2113"/>
      <c r="AT177" s="2316"/>
      <c r="AU177" s="2317"/>
      <c r="AV177" s="2317"/>
      <c r="AW177" s="2317"/>
      <c r="AX177" s="2317"/>
      <c r="AY177" s="2317"/>
      <c r="AZ177" s="2317"/>
      <c r="BA177" s="2317"/>
      <c r="BB177" s="2318"/>
      <c r="BC177" s="1140"/>
      <c r="BD177" s="2090"/>
      <c r="BE177" s="2091"/>
      <c r="BF177" s="2091"/>
      <c r="BG177" s="2092"/>
      <c r="BH177" s="2316"/>
      <c r="BI177" s="2317"/>
      <c r="BJ177" s="2317"/>
      <c r="BK177" s="2317"/>
      <c r="BL177" s="2317"/>
      <c r="BM177" s="2317"/>
      <c r="BN177" s="2317"/>
      <c r="BO177" s="2317"/>
      <c r="BP177" s="2317"/>
      <c r="BQ177" s="2318"/>
      <c r="BS177" s="1099"/>
      <c r="BT177" s="1099"/>
      <c r="BU177" s="1099"/>
      <c r="BV177" s="1099"/>
      <c r="BY177" s="1099"/>
      <c r="CB177" s="1099"/>
    </row>
    <row r="178" spans="2:80" ht="14.45" customHeight="1">
      <c r="B178" s="2321"/>
      <c r="C178" s="2322"/>
      <c r="D178" s="2322"/>
      <c r="E178" s="2323"/>
      <c r="F178" s="2321"/>
      <c r="G178" s="2322"/>
      <c r="H178" s="2322"/>
      <c r="I178" s="2322"/>
      <c r="J178" s="2323"/>
      <c r="K178" s="2087" t="str">
        <f>""&amp;W157</f>
        <v/>
      </c>
      <c r="L178" s="2574"/>
      <c r="M178" s="2574"/>
      <c r="N178" s="2574"/>
      <c r="O178" s="2574"/>
      <c r="P178" s="2574"/>
      <c r="Q178" s="2574"/>
      <c r="R178" s="2575"/>
      <c r="S178" s="2087" t="str">
        <f>IFERROR(""&amp;VLOOKUP(MATCH(W157,#REF!,0)+11,#REF!,4,FALSE),"")</f>
        <v/>
      </c>
      <c r="T178" s="2297"/>
      <c r="U178" s="2297"/>
      <c r="V178" s="2297"/>
      <c r="W178" s="2300"/>
      <c r="X178" s="2087" t="s">
        <v>977</v>
      </c>
      <c r="Y178" s="2297"/>
      <c r="Z178" s="2297"/>
      <c r="AA178" s="2297"/>
      <c r="AB178" s="2300"/>
      <c r="AC178" s="2087" t="s">
        <v>977</v>
      </c>
      <c r="AD178" s="2574"/>
      <c r="AE178" s="2574"/>
      <c r="AF178" s="2574"/>
      <c r="AG178" s="2575"/>
      <c r="AM178" s="1128"/>
      <c r="AN178" s="1140"/>
      <c r="AO178" s="1140"/>
      <c r="AP178" s="1140"/>
      <c r="AQ178" s="1140"/>
      <c r="AR178" s="1140"/>
      <c r="AS178" s="1140"/>
      <c r="AT178" s="1140"/>
      <c r="AU178" s="1140"/>
      <c r="AV178" s="1140"/>
      <c r="AW178" s="1140"/>
      <c r="AX178" s="1140"/>
      <c r="AY178" s="1140"/>
      <c r="AZ178" s="1140"/>
      <c r="BA178" s="1140"/>
      <c r="BB178" s="1140"/>
      <c r="BC178" s="1140"/>
      <c r="BD178" s="1141"/>
      <c r="BE178" s="2087" t="s">
        <v>962</v>
      </c>
      <c r="BF178" s="2088"/>
      <c r="BG178" s="2089"/>
      <c r="BH178" s="2313" t="s">
        <v>977</v>
      </c>
      <c r="BI178" s="2314"/>
      <c r="BJ178" s="2314"/>
      <c r="BK178" s="2314"/>
      <c r="BL178" s="2314"/>
      <c r="BM178" s="2314"/>
      <c r="BN178" s="2314"/>
      <c r="BO178" s="2314"/>
      <c r="BP178" s="2314"/>
      <c r="BQ178" s="2315"/>
      <c r="BS178" s="1099"/>
      <c r="BT178" s="1099"/>
      <c r="BU178" s="1099"/>
      <c r="BV178" s="1099"/>
      <c r="BY178" s="1099"/>
      <c r="CB178" s="1099"/>
    </row>
    <row r="179" spans="2:80" ht="14.45" customHeight="1">
      <c r="B179" s="2111"/>
      <c r="C179" s="2112"/>
      <c r="D179" s="2112"/>
      <c r="E179" s="2113"/>
      <c r="F179" s="2111"/>
      <c r="G179" s="2112"/>
      <c r="H179" s="2112"/>
      <c r="I179" s="2112"/>
      <c r="J179" s="2113"/>
      <c r="K179" s="2576"/>
      <c r="L179" s="2271"/>
      <c r="M179" s="2271"/>
      <c r="N179" s="2271"/>
      <c r="O179" s="2271"/>
      <c r="P179" s="2271"/>
      <c r="Q179" s="2271"/>
      <c r="R179" s="2272"/>
      <c r="S179" s="2301"/>
      <c r="T179" s="2298"/>
      <c r="U179" s="2298"/>
      <c r="V179" s="2298"/>
      <c r="W179" s="2302"/>
      <c r="X179" s="2301"/>
      <c r="Y179" s="2298"/>
      <c r="Z179" s="2298"/>
      <c r="AA179" s="2298"/>
      <c r="AB179" s="2302"/>
      <c r="AC179" s="2576"/>
      <c r="AD179" s="2271"/>
      <c r="AE179" s="2271"/>
      <c r="AF179" s="2271"/>
      <c r="AG179" s="2272"/>
      <c r="AM179" s="1128"/>
      <c r="AN179" s="1140"/>
      <c r="AO179" s="1140"/>
      <c r="AP179" s="1140"/>
      <c r="AQ179" s="1140"/>
      <c r="AR179" s="1140"/>
      <c r="AS179" s="1140"/>
      <c r="AT179" s="1140"/>
      <c r="AU179" s="1140"/>
      <c r="AV179" s="1140"/>
      <c r="AW179" s="1140"/>
      <c r="AX179" s="1140"/>
      <c r="AY179" s="1140"/>
      <c r="AZ179" s="1140"/>
      <c r="BA179" s="1140"/>
      <c r="BB179" s="1140"/>
      <c r="BC179" s="1140"/>
      <c r="BD179" s="1141"/>
      <c r="BE179" s="2093"/>
      <c r="BF179" s="2094"/>
      <c r="BG179" s="2095"/>
      <c r="BH179" s="2316"/>
      <c r="BI179" s="2317"/>
      <c r="BJ179" s="2317"/>
      <c r="BK179" s="2317"/>
      <c r="BL179" s="2317"/>
      <c r="BM179" s="2317"/>
      <c r="BN179" s="2317"/>
      <c r="BO179" s="2317"/>
      <c r="BP179" s="2317"/>
      <c r="BQ179" s="2318"/>
      <c r="BS179" s="1099"/>
      <c r="BT179" s="1099"/>
      <c r="BU179" s="1099"/>
      <c r="BV179" s="1099"/>
      <c r="BY179" s="1099"/>
      <c r="CB179" s="1099"/>
    </row>
    <row r="180" spans="2:80" ht="14.45" customHeight="1">
      <c r="B180" s="1157"/>
      <c r="C180" s="1157"/>
      <c r="D180" s="1157"/>
      <c r="E180" s="1157"/>
      <c r="F180" s="1157"/>
      <c r="G180" s="1157"/>
      <c r="H180" s="1157"/>
      <c r="I180" s="1157"/>
      <c r="J180" s="1157"/>
      <c r="K180" s="1157"/>
      <c r="L180" s="1157"/>
      <c r="M180" s="1157"/>
      <c r="N180" s="1157"/>
      <c r="O180" s="1157"/>
      <c r="P180" s="1157"/>
      <c r="Q180" s="1157"/>
      <c r="R180" s="1157"/>
      <c r="S180" s="1157"/>
      <c r="T180" s="1157"/>
      <c r="U180" s="1157"/>
      <c r="V180" s="1157"/>
      <c r="W180" s="1157"/>
      <c r="X180" s="1157"/>
      <c r="Y180" s="1157"/>
      <c r="Z180" s="1157"/>
      <c r="AA180" s="1157"/>
      <c r="AB180" s="1157"/>
      <c r="AC180" s="1157"/>
      <c r="AD180" s="1157"/>
      <c r="AE180" s="1157"/>
      <c r="AM180" s="1128"/>
      <c r="AN180" s="1140"/>
      <c r="AO180" s="1140"/>
      <c r="AP180" s="1140"/>
      <c r="AQ180" s="1140"/>
      <c r="AR180" s="1140"/>
      <c r="AS180" s="1140"/>
      <c r="AT180" s="1140"/>
      <c r="AU180" s="1140"/>
      <c r="AV180" s="1140"/>
      <c r="AW180" s="1140"/>
      <c r="AX180" s="1140"/>
      <c r="AY180" s="1140"/>
      <c r="AZ180" s="1140"/>
      <c r="BA180" s="1140"/>
      <c r="BB180" s="1140"/>
      <c r="BC180" s="1140"/>
      <c r="BD180" s="1141"/>
      <c r="BE180" s="2114" t="s">
        <v>967</v>
      </c>
      <c r="BF180" s="2115"/>
      <c r="BG180" s="2116"/>
      <c r="BH180" s="2313" t="s">
        <v>977</v>
      </c>
      <c r="BI180" s="2314"/>
      <c r="BJ180" s="2314"/>
      <c r="BK180" s="2314"/>
      <c r="BL180" s="2314"/>
      <c r="BM180" s="2314"/>
      <c r="BN180" s="2314"/>
      <c r="BO180" s="2314"/>
      <c r="BP180" s="2314"/>
      <c r="BQ180" s="2315"/>
      <c r="BS180" s="1099"/>
      <c r="BT180" s="1099"/>
      <c r="BU180" s="1099"/>
      <c r="BV180" s="1099"/>
      <c r="BY180" s="1099"/>
      <c r="CB180" s="1099"/>
    </row>
    <row r="181" spans="2:80" ht="14.45" customHeight="1">
      <c r="B181" s="2087" t="s">
        <v>966</v>
      </c>
      <c r="C181" s="2088"/>
      <c r="D181" s="2088"/>
      <c r="E181" s="2088"/>
      <c r="F181" s="2574"/>
      <c r="G181" s="2087"/>
      <c r="H181" s="2297"/>
      <c r="I181" s="2297"/>
      <c r="J181" s="2297"/>
      <c r="K181" s="2297"/>
      <c r="L181" s="2297"/>
      <c r="M181" s="2297"/>
      <c r="N181" s="2297"/>
      <c r="O181" s="2297"/>
      <c r="P181" s="2297"/>
      <c r="Q181" s="2300"/>
      <c r="S181" s="2087" t="s">
        <v>953</v>
      </c>
      <c r="T181" s="2297"/>
      <c r="U181" s="2297"/>
      <c r="V181" s="2297"/>
      <c r="W181" s="2297"/>
      <c r="X181" s="2579"/>
      <c r="Y181" s="2297"/>
      <c r="Z181" s="2297"/>
      <c r="AA181" s="2297"/>
      <c r="AB181" s="2297"/>
      <c r="AC181" s="2297"/>
      <c r="AD181" s="2297"/>
      <c r="AE181" s="2297"/>
      <c r="AF181" s="2297"/>
      <c r="AG181" s="2300"/>
      <c r="AM181" s="1128"/>
      <c r="AN181" s="1140"/>
      <c r="AO181" s="1140"/>
      <c r="AP181" s="1140"/>
      <c r="AQ181" s="1140"/>
      <c r="AR181" s="1140"/>
      <c r="AS181" s="1140"/>
      <c r="AT181" s="1140"/>
      <c r="AU181" s="1140"/>
      <c r="AV181" s="1140"/>
      <c r="AW181" s="1140"/>
      <c r="AX181" s="1140"/>
      <c r="AY181" s="1140"/>
      <c r="AZ181" s="1140"/>
      <c r="BA181" s="1140"/>
      <c r="BB181" s="1140"/>
      <c r="BC181" s="1140"/>
      <c r="BD181" s="1142"/>
      <c r="BE181" s="2117"/>
      <c r="BF181" s="2118"/>
      <c r="BG181" s="2119"/>
      <c r="BH181" s="2316"/>
      <c r="BI181" s="2317"/>
      <c r="BJ181" s="2317"/>
      <c r="BK181" s="2317"/>
      <c r="BL181" s="2317"/>
      <c r="BM181" s="2317"/>
      <c r="BN181" s="2317"/>
      <c r="BO181" s="2317"/>
      <c r="BP181" s="2317"/>
      <c r="BQ181" s="2318"/>
      <c r="BS181" s="1099"/>
      <c r="BT181" s="1099"/>
      <c r="BU181" s="1099"/>
      <c r="BV181" s="1099"/>
    </row>
    <row r="182" spans="2:80" ht="14.45" customHeight="1">
      <c r="B182" s="2090"/>
      <c r="C182" s="2091"/>
      <c r="D182" s="2091"/>
      <c r="E182" s="2091"/>
      <c r="F182" s="2268"/>
      <c r="G182" s="2301"/>
      <c r="H182" s="2298"/>
      <c r="I182" s="2298"/>
      <c r="J182" s="2298"/>
      <c r="K182" s="2298"/>
      <c r="L182" s="2298"/>
      <c r="M182" s="2298"/>
      <c r="N182" s="2298"/>
      <c r="O182" s="2298"/>
      <c r="P182" s="2298"/>
      <c r="Q182" s="2302"/>
      <c r="S182" s="2301"/>
      <c r="T182" s="2298"/>
      <c r="U182" s="2298"/>
      <c r="V182" s="2298"/>
      <c r="W182" s="2298"/>
      <c r="X182" s="2301"/>
      <c r="Y182" s="2298"/>
      <c r="Z182" s="2298"/>
      <c r="AA182" s="2298"/>
      <c r="AB182" s="2298"/>
      <c r="AC182" s="2298"/>
      <c r="AD182" s="2298"/>
      <c r="AE182" s="2298"/>
      <c r="AF182" s="2298"/>
      <c r="AG182" s="2302"/>
      <c r="AM182" s="1128"/>
      <c r="AN182" s="1140"/>
      <c r="AO182" s="1140"/>
      <c r="AP182" s="1140"/>
      <c r="AQ182" s="1140"/>
      <c r="AR182" s="1140"/>
      <c r="AS182" s="1140"/>
      <c r="AT182" s="1140"/>
      <c r="AU182" s="1140"/>
      <c r="AV182" s="1140"/>
      <c r="AW182" s="1140"/>
      <c r="AX182" s="1140"/>
      <c r="AY182" s="1140"/>
      <c r="AZ182" s="1140"/>
      <c r="BA182" s="1140"/>
      <c r="BB182" s="1140"/>
      <c r="BC182" s="1140"/>
      <c r="BD182" s="1140"/>
      <c r="BE182" s="1140"/>
      <c r="BF182" s="1140"/>
      <c r="BG182" s="1140"/>
      <c r="BH182" s="1140"/>
      <c r="BI182" s="1140"/>
      <c r="BJ182" s="1140"/>
      <c r="BK182" s="1140"/>
      <c r="BL182" s="1140"/>
      <c r="BM182" s="1140"/>
      <c r="BN182" s="1140"/>
      <c r="BO182" s="1140"/>
      <c r="BP182" s="1140"/>
      <c r="BQ182" s="1140"/>
      <c r="BS182" s="1099"/>
      <c r="BV182" s="1099"/>
    </row>
    <row r="183" spans="2:80" ht="14.45" customHeight="1">
      <c r="B183" s="1141"/>
      <c r="C183" s="2114" t="s">
        <v>1013</v>
      </c>
      <c r="D183" s="2115"/>
      <c r="E183" s="2115"/>
      <c r="F183" s="2577"/>
      <c r="G183" s="2087"/>
      <c r="H183" s="2297"/>
      <c r="I183" s="2297"/>
      <c r="J183" s="2297"/>
      <c r="K183" s="2297"/>
      <c r="L183" s="2297"/>
      <c r="M183" s="2297"/>
      <c r="N183" s="2297"/>
      <c r="O183" s="2297"/>
      <c r="P183" s="2297"/>
      <c r="Q183" s="2300"/>
      <c r="S183" s="2087" t="s">
        <v>1016</v>
      </c>
      <c r="T183" s="2297"/>
      <c r="U183" s="2297"/>
      <c r="V183" s="2297"/>
      <c r="W183" s="2297"/>
      <c r="X183" s="2579"/>
      <c r="Y183" s="2297"/>
      <c r="Z183" s="2297"/>
      <c r="AA183" s="2297"/>
      <c r="AB183" s="2297"/>
      <c r="AC183" s="2297"/>
      <c r="AD183" s="2297"/>
      <c r="AE183" s="2297"/>
      <c r="AF183" s="2297"/>
      <c r="AG183" s="2300"/>
      <c r="AM183" s="1128"/>
      <c r="AN183" s="2034" t="s">
        <v>968</v>
      </c>
      <c r="AO183" s="2035"/>
      <c r="AP183" s="2035"/>
      <c r="AQ183" s="2035"/>
      <c r="AR183" s="2036"/>
      <c r="AS183" s="2040" t="s">
        <v>977</v>
      </c>
      <c r="AT183" s="2041"/>
      <c r="AU183" s="2041"/>
      <c r="AV183" s="2041"/>
      <c r="AW183" s="2042"/>
      <c r="AX183" s="2034" t="s">
        <v>969</v>
      </c>
      <c r="AY183" s="2035"/>
      <c r="AZ183" s="2035"/>
      <c r="BA183" s="2035"/>
      <c r="BB183" s="2036"/>
      <c r="BC183" s="2040" t="s">
        <v>977</v>
      </c>
      <c r="BD183" s="2041"/>
      <c r="BE183" s="2041"/>
      <c r="BF183" s="2041"/>
      <c r="BG183" s="2042"/>
      <c r="BH183" s="2034" t="s">
        <v>970</v>
      </c>
      <c r="BI183" s="2035"/>
      <c r="BJ183" s="2035"/>
      <c r="BK183" s="2035"/>
      <c r="BL183" s="2036"/>
      <c r="BM183" s="2040" t="s">
        <v>977</v>
      </c>
      <c r="BN183" s="2041"/>
      <c r="BO183" s="2041"/>
      <c r="BP183" s="2041"/>
      <c r="BQ183" s="2042"/>
      <c r="BS183" s="1099"/>
      <c r="BV183" s="1099"/>
    </row>
    <row r="184" spans="2:80" ht="14.45" customHeight="1">
      <c r="B184" s="1141"/>
      <c r="C184" s="2117"/>
      <c r="D184" s="2118"/>
      <c r="E184" s="2118"/>
      <c r="F184" s="2578"/>
      <c r="G184" s="2301"/>
      <c r="H184" s="2298"/>
      <c r="I184" s="2298"/>
      <c r="J184" s="2298"/>
      <c r="K184" s="2298"/>
      <c r="L184" s="2298"/>
      <c r="M184" s="2298"/>
      <c r="N184" s="2298"/>
      <c r="O184" s="2298"/>
      <c r="P184" s="2298"/>
      <c r="Q184" s="2302"/>
      <c r="S184" s="2301"/>
      <c r="T184" s="2298"/>
      <c r="U184" s="2298"/>
      <c r="V184" s="2298"/>
      <c r="W184" s="2298"/>
      <c r="X184" s="2301"/>
      <c r="Y184" s="2298"/>
      <c r="Z184" s="2298"/>
      <c r="AA184" s="2298"/>
      <c r="AB184" s="2298"/>
      <c r="AC184" s="2298"/>
      <c r="AD184" s="2298"/>
      <c r="AE184" s="2298"/>
      <c r="AF184" s="2298"/>
      <c r="AG184" s="2302"/>
      <c r="AM184" s="1128"/>
      <c r="AN184" s="2037"/>
      <c r="AO184" s="2038"/>
      <c r="AP184" s="2038"/>
      <c r="AQ184" s="2038"/>
      <c r="AR184" s="2039"/>
      <c r="AS184" s="2043"/>
      <c r="AT184" s="2044"/>
      <c r="AU184" s="2044"/>
      <c r="AV184" s="2044"/>
      <c r="AW184" s="2045"/>
      <c r="AX184" s="2037"/>
      <c r="AY184" s="2038"/>
      <c r="AZ184" s="2038"/>
      <c r="BA184" s="2038"/>
      <c r="BB184" s="2039"/>
      <c r="BC184" s="2043"/>
      <c r="BD184" s="2044"/>
      <c r="BE184" s="2044"/>
      <c r="BF184" s="2044"/>
      <c r="BG184" s="2045"/>
      <c r="BH184" s="2037"/>
      <c r="BI184" s="2038"/>
      <c r="BJ184" s="2038"/>
      <c r="BK184" s="2038"/>
      <c r="BL184" s="2039"/>
      <c r="BM184" s="2043"/>
      <c r="BN184" s="2044"/>
      <c r="BO184" s="2044"/>
      <c r="BP184" s="2044"/>
      <c r="BQ184" s="2045"/>
      <c r="BS184" s="1099"/>
      <c r="BV184" s="1099"/>
    </row>
    <row r="185" spans="2:80" ht="14.45" customHeight="1">
      <c r="B185" s="2087" t="s">
        <v>952</v>
      </c>
      <c r="C185" s="2088"/>
      <c r="D185" s="2088"/>
      <c r="E185" s="2088"/>
      <c r="F185" s="2574"/>
      <c r="G185" s="2087"/>
      <c r="H185" s="2297"/>
      <c r="I185" s="2297"/>
      <c r="J185" s="2297"/>
      <c r="K185" s="2297"/>
      <c r="L185" s="2297"/>
      <c r="M185" s="2297"/>
      <c r="N185" s="2297"/>
      <c r="O185" s="2297"/>
      <c r="P185" s="2297"/>
      <c r="Q185" s="2300"/>
      <c r="S185" s="2087" t="s">
        <v>1017</v>
      </c>
      <c r="T185" s="2297"/>
      <c r="U185" s="2297"/>
      <c r="V185" s="2297"/>
      <c r="W185" s="2297"/>
      <c r="X185" s="2579"/>
      <c r="Y185" s="2297"/>
      <c r="Z185" s="2297"/>
      <c r="AA185" s="2297"/>
      <c r="AB185" s="2297"/>
      <c r="AC185" s="2297"/>
      <c r="AD185" s="2297"/>
      <c r="AE185" s="2297"/>
      <c r="AF185" s="2297"/>
      <c r="AG185" s="2300"/>
      <c r="AM185" s="1128"/>
      <c r="AN185" s="1128"/>
      <c r="AO185" s="1128"/>
      <c r="AP185" s="1128"/>
      <c r="AQ185" s="1128"/>
      <c r="AR185" s="1128"/>
      <c r="AS185" s="1128"/>
      <c r="AT185" s="1128"/>
      <c r="AU185" s="1128"/>
      <c r="AV185" s="1128"/>
      <c r="AW185" s="1128"/>
      <c r="AX185" s="1128"/>
      <c r="AY185" s="1128"/>
      <c r="AZ185" s="1128"/>
      <c r="BA185" s="1128"/>
      <c r="BB185" s="1128"/>
      <c r="BC185" s="1128"/>
      <c r="BD185" s="1128"/>
      <c r="BE185" s="1128"/>
      <c r="BF185" s="1128"/>
      <c r="BG185" s="1128"/>
      <c r="BH185" s="1128"/>
      <c r="BI185" s="1128"/>
      <c r="BJ185" s="1128"/>
      <c r="BK185" s="1128"/>
      <c r="BL185" s="1128"/>
      <c r="BM185" s="1128"/>
      <c r="BN185" s="1128"/>
      <c r="BO185" s="1128"/>
      <c r="BP185" s="1128"/>
      <c r="BQ185" s="1128"/>
    </row>
    <row r="186" spans="2:80" ht="14.45" customHeight="1">
      <c r="B186" s="2090"/>
      <c r="C186" s="2091"/>
      <c r="D186" s="2091"/>
      <c r="E186" s="2091"/>
      <c r="F186" s="2268"/>
      <c r="G186" s="2301"/>
      <c r="H186" s="2298"/>
      <c r="I186" s="2298"/>
      <c r="J186" s="2298"/>
      <c r="K186" s="2298"/>
      <c r="L186" s="2298"/>
      <c r="M186" s="2298"/>
      <c r="N186" s="2298"/>
      <c r="O186" s="2298"/>
      <c r="P186" s="2298"/>
      <c r="Q186" s="2302"/>
      <c r="S186" s="2301"/>
      <c r="T186" s="2298"/>
      <c r="U186" s="2298"/>
      <c r="V186" s="2298"/>
      <c r="W186" s="2298"/>
      <c r="X186" s="2301"/>
      <c r="Y186" s="2298"/>
      <c r="Z186" s="2298"/>
      <c r="AA186" s="2298"/>
      <c r="AB186" s="2298"/>
      <c r="AC186" s="2298"/>
      <c r="AD186" s="2298"/>
      <c r="AE186" s="2298"/>
      <c r="AF186" s="2298"/>
      <c r="AG186" s="2302"/>
      <c r="AN186" s="2051" t="s">
        <v>1023</v>
      </c>
      <c r="AO186" s="2052"/>
      <c r="AP186" s="2052"/>
      <c r="AQ186" s="2052"/>
      <c r="AR186" s="2052"/>
      <c r="AS186" s="2052"/>
      <c r="AT186" s="2052"/>
      <c r="AU186" s="2052"/>
      <c r="AV186" s="2052"/>
      <c r="AW186" s="2052"/>
      <c r="AX186" s="2052"/>
      <c r="AY186" s="2052"/>
      <c r="AZ186" s="2052"/>
      <c r="BA186" s="2052"/>
      <c r="BB186" s="2052"/>
      <c r="BC186" s="2052"/>
      <c r="BD186" s="2052"/>
      <c r="BE186" s="2052"/>
      <c r="BF186" s="2052"/>
      <c r="BG186" s="2052"/>
      <c r="BH186" s="2052"/>
      <c r="BI186" s="2052"/>
      <c r="BJ186" s="2052"/>
      <c r="BK186" s="2052"/>
      <c r="BL186" s="2052"/>
      <c r="BM186" s="2052"/>
      <c r="BN186" s="2052"/>
      <c r="BO186" s="2052"/>
      <c r="BP186" s="2052"/>
      <c r="BQ186" s="2053"/>
    </row>
    <row r="187" spans="2:80" ht="14.45" customHeight="1">
      <c r="B187" s="1141"/>
      <c r="C187" s="2114" t="s">
        <v>1013</v>
      </c>
      <c r="D187" s="2115"/>
      <c r="E187" s="2115"/>
      <c r="F187" s="2577"/>
      <c r="G187" s="2087"/>
      <c r="H187" s="2297"/>
      <c r="I187" s="2297"/>
      <c r="J187" s="2297"/>
      <c r="K187" s="2297"/>
      <c r="L187" s="2297"/>
      <c r="M187" s="2297"/>
      <c r="N187" s="2297"/>
      <c r="O187" s="2297"/>
      <c r="P187" s="2297"/>
      <c r="Q187" s="2300"/>
      <c r="S187" s="2087" t="s">
        <v>1018</v>
      </c>
      <c r="T187" s="2297"/>
      <c r="U187" s="2297"/>
      <c r="V187" s="2297"/>
      <c r="W187" s="2300"/>
      <c r="X187" s="2579"/>
      <c r="Y187" s="2297"/>
      <c r="Z187" s="2297"/>
      <c r="AA187" s="2297"/>
      <c r="AB187" s="2297"/>
      <c r="AC187" s="2297"/>
      <c r="AD187" s="2297"/>
      <c r="AE187" s="2297"/>
      <c r="AF187" s="2297"/>
      <c r="AG187" s="2300"/>
      <c r="AN187" s="2054"/>
      <c r="AO187" s="2055"/>
      <c r="AP187" s="2055"/>
      <c r="AQ187" s="2055"/>
      <c r="AR187" s="2055"/>
      <c r="AS187" s="2055"/>
      <c r="AT187" s="2055"/>
      <c r="AU187" s="2055"/>
      <c r="AV187" s="2055"/>
      <c r="AW187" s="2055"/>
      <c r="AX187" s="2055"/>
      <c r="AY187" s="2055"/>
      <c r="AZ187" s="2055"/>
      <c r="BA187" s="2055"/>
      <c r="BB187" s="2055"/>
      <c r="BC187" s="2055"/>
      <c r="BD187" s="2055"/>
      <c r="BE187" s="2055"/>
      <c r="BF187" s="2055"/>
      <c r="BG187" s="2055"/>
      <c r="BH187" s="2055"/>
      <c r="BI187" s="2055"/>
      <c r="BJ187" s="2055"/>
      <c r="BK187" s="2055"/>
      <c r="BL187" s="2055"/>
      <c r="BM187" s="2055"/>
      <c r="BN187" s="2055"/>
      <c r="BO187" s="2055"/>
      <c r="BP187" s="2055"/>
      <c r="BQ187" s="2056"/>
    </row>
    <row r="188" spans="2:80" ht="14.45" customHeight="1">
      <c r="B188" s="1141"/>
      <c r="C188" s="2117"/>
      <c r="D188" s="2118"/>
      <c r="E188" s="2118"/>
      <c r="F188" s="2578"/>
      <c r="G188" s="2301"/>
      <c r="H188" s="2298"/>
      <c r="I188" s="2298"/>
      <c r="J188" s="2298"/>
      <c r="K188" s="2298"/>
      <c r="L188" s="2298"/>
      <c r="M188" s="2298"/>
      <c r="N188" s="2298"/>
      <c r="O188" s="2298"/>
      <c r="P188" s="2298"/>
      <c r="Q188" s="2302"/>
      <c r="S188" s="2586"/>
      <c r="T188" s="2298"/>
      <c r="U188" s="2298"/>
      <c r="V188" s="2298"/>
      <c r="W188" s="2302"/>
      <c r="X188" s="2301"/>
      <c r="Y188" s="2298"/>
      <c r="Z188" s="2298"/>
      <c r="AA188" s="2298"/>
      <c r="AB188" s="2298"/>
      <c r="AC188" s="2298"/>
      <c r="AD188" s="2298"/>
      <c r="AE188" s="2298"/>
      <c r="AF188" s="2298"/>
      <c r="AG188" s="2302"/>
      <c r="AN188" s="2054"/>
      <c r="AO188" s="2055"/>
      <c r="AP188" s="2055"/>
      <c r="AQ188" s="2055"/>
      <c r="AR188" s="2055"/>
      <c r="AS188" s="2055"/>
      <c r="AT188" s="2055"/>
      <c r="AU188" s="2055"/>
      <c r="AV188" s="2055"/>
      <c r="AW188" s="2055"/>
      <c r="AX188" s="2055"/>
      <c r="AY188" s="2055"/>
      <c r="AZ188" s="2055"/>
      <c r="BA188" s="2055"/>
      <c r="BB188" s="2055"/>
      <c r="BC188" s="2055"/>
      <c r="BD188" s="2055"/>
      <c r="BE188" s="2055"/>
      <c r="BF188" s="2055"/>
      <c r="BG188" s="2055"/>
      <c r="BH188" s="2055"/>
      <c r="BI188" s="2055"/>
      <c r="BJ188" s="2055"/>
      <c r="BK188" s="2055"/>
      <c r="BL188" s="2055"/>
      <c r="BM188" s="2055"/>
      <c r="BN188" s="2055"/>
      <c r="BO188" s="2055"/>
      <c r="BP188" s="2055"/>
      <c r="BQ188" s="2056"/>
    </row>
    <row r="189" spans="2:80" ht="14.45" customHeight="1">
      <c r="B189" s="2087" t="s">
        <v>1033</v>
      </c>
      <c r="C189" s="2088"/>
      <c r="D189" s="2088"/>
      <c r="E189" s="2088"/>
      <c r="F189" s="2574"/>
      <c r="G189" s="2087" t="s">
        <v>1019</v>
      </c>
      <c r="H189" s="2297"/>
      <c r="I189" s="2297"/>
      <c r="J189" s="2558"/>
      <c r="K189" s="2558"/>
      <c r="L189" s="2558"/>
      <c r="M189" s="2558"/>
      <c r="N189" s="2558"/>
      <c r="O189" s="2558"/>
      <c r="P189" s="2558"/>
      <c r="Q189" s="2559"/>
      <c r="S189" s="1158"/>
      <c r="T189" s="2587" t="s">
        <v>1020</v>
      </c>
      <c r="U189" s="2588"/>
      <c r="V189" s="2588"/>
      <c r="W189" s="2589"/>
      <c r="X189" s="2579"/>
      <c r="Y189" s="2297"/>
      <c r="Z189" s="2297"/>
      <c r="AA189" s="2297"/>
      <c r="AB189" s="2297"/>
      <c r="AC189" s="2297"/>
      <c r="AD189" s="2297"/>
      <c r="AE189" s="2297"/>
      <c r="AF189" s="2297"/>
      <c r="AG189" s="2300"/>
      <c r="AN189" s="2054"/>
      <c r="AO189" s="2055"/>
      <c r="AP189" s="2055"/>
      <c r="AQ189" s="2055"/>
      <c r="AR189" s="2055"/>
      <c r="AS189" s="2055"/>
      <c r="AT189" s="2055"/>
      <c r="AU189" s="2055"/>
      <c r="AV189" s="2055"/>
      <c r="AW189" s="2055"/>
      <c r="AX189" s="2055"/>
      <c r="AY189" s="2055"/>
      <c r="AZ189" s="2055"/>
      <c r="BA189" s="2055"/>
      <c r="BB189" s="2055"/>
      <c r="BC189" s="2055"/>
      <c r="BD189" s="2055"/>
      <c r="BE189" s="2055"/>
      <c r="BF189" s="2055"/>
      <c r="BG189" s="2055"/>
      <c r="BH189" s="2055"/>
      <c r="BI189" s="2055"/>
      <c r="BJ189" s="2055"/>
      <c r="BK189" s="2055"/>
      <c r="BL189" s="2055"/>
      <c r="BM189" s="2055"/>
      <c r="BN189" s="2055"/>
      <c r="BO189" s="2055"/>
      <c r="BP189" s="2055"/>
      <c r="BQ189" s="2056"/>
    </row>
    <row r="190" spans="2:80" ht="14.45" customHeight="1">
      <c r="B190" s="2090"/>
      <c r="C190" s="2091"/>
      <c r="D190" s="2091"/>
      <c r="E190" s="2091"/>
      <c r="F190" s="2268"/>
      <c r="G190" s="2301"/>
      <c r="H190" s="2298"/>
      <c r="I190" s="2298"/>
      <c r="J190" s="2564"/>
      <c r="K190" s="2564"/>
      <c r="L190" s="2564"/>
      <c r="M190" s="2564"/>
      <c r="N190" s="2564"/>
      <c r="O190" s="2564"/>
      <c r="P190" s="2564"/>
      <c r="Q190" s="2565"/>
      <c r="S190" s="1159"/>
      <c r="T190" s="2590"/>
      <c r="U190" s="2591"/>
      <c r="V190" s="2591"/>
      <c r="W190" s="2592"/>
      <c r="X190" s="2301"/>
      <c r="Y190" s="2298"/>
      <c r="Z190" s="2298"/>
      <c r="AA190" s="2298"/>
      <c r="AB190" s="2298"/>
      <c r="AC190" s="2298"/>
      <c r="AD190" s="2298"/>
      <c r="AE190" s="2298"/>
      <c r="AF190" s="2298"/>
      <c r="AG190" s="2302"/>
      <c r="AN190" s="2054"/>
      <c r="AO190" s="2055"/>
      <c r="AP190" s="2055"/>
      <c r="AQ190" s="2055"/>
      <c r="AR190" s="2055"/>
      <c r="AS190" s="2055"/>
      <c r="AT190" s="2055"/>
      <c r="AU190" s="2055"/>
      <c r="AV190" s="2055"/>
      <c r="AW190" s="2055"/>
      <c r="AX190" s="2055"/>
      <c r="AY190" s="2055"/>
      <c r="AZ190" s="2055"/>
      <c r="BA190" s="2055"/>
      <c r="BB190" s="2055"/>
      <c r="BC190" s="2055"/>
      <c r="BD190" s="2055"/>
      <c r="BE190" s="2055"/>
      <c r="BF190" s="2055"/>
      <c r="BG190" s="2055"/>
      <c r="BH190" s="2055"/>
      <c r="BI190" s="2055"/>
      <c r="BJ190" s="2055"/>
      <c r="BK190" s="2055"/>
      <c r="BL190" s="2055"/>
      <c r="BM190" s="2055"/>
      <c r="BN190" s="2055"/>
      <c r="BO190" s="2055"/>
      <c r="BP190" s="2055"/>
      <c r="BQ190" s="2056"/>
    </row>
    <row r="191" spans="2:80" ht="14.45" customHeight="1">
      <c r="B191" s="1141"/>
      <c r="C191" s="2114" t="s">
        <v>962</v>
      </c>
      <c r="D191" s="2115"/>
      <c r="E191" s="2115"/>
      <c r="F191" s="2577"/>
      <c r="G191" s="2087"/>
      <c r="H191" s="2297"/>
      <c r="I191" s="2297"/>
      <c r="J191" s="2297"/>
      <c r="K191" s="2297"/>
      <c r="L191" s="2297"/>
      <c r="M191" s="2297"/>
      <c r="N191" s="2297"/>
      <c r="O191" s="2297"/>
      <c r="P191" s="2297"/>
      <c r="Q191" s="2300"/>
      <c r="S191" s="1158"/>
      <c r="T191" s="2580" t="s">
        <v>1021</v>
      </c>
      <c r="U191" s="2581"/>
      <c r="V191" s="2581"/>
      <c r="W191" s="2582"/>
      <c r="X191" s="2579"/>
      <c r="Y191" s="2297"/>
      <c r="Z191" s="2297"/>
      <c r="AA191" s="2297"/>
      <c r="AB191" s="2297"/>
      <c r="AC191" s="2297"/>
      <c r="AD191" s="2297"/>
      <c r="AE191" s="2297"/>
      <c r="AF191" s="2297"/>
      <c r="AG191" s="2300"/>
      <c r="AN191" s="2054"/>
      <c r="AO191" s="2055"/>
      <c r="AP191" s="2055"/>
      <c r="AQ191" s="2055"/>
      <c r="AR191" s="2055"/>
      <c r="AS191" s="2055"/>
      <c r="AT191" s="2055"/>
      <c r="AU191" s="2055"/>
      <c r="AV191" s="2055"/>
      <c r="AW191" s="2055"/>
      <c r="AX191" s="2055"/>
      <c r="AY191" s="2055"/>
      <c r="AZ191" s="2055"/>
      <c r="BA191" s="2055"/>
      <c r="BB191" s="2055"/>
      <c r="BC191" s="2055"/>
      <c r="BD191" s="2055"/>
      <c r="BE191" s="2055"/>
      <c r="BF191" s="2055"/>
      <c r="BG191" s="2055"/>
      <c r="BH191" s="2055"/>
      <c r="BI191" s="2055"/>
      <c r="BJ191" s="2055"/>
      <c r="BK191" s="2055"/>
      <c r="BL191" s="2055"/>
      <c r="BM191" s="2055"/>
      <c r="BN191" s="2055"/>
      <c r="BO191" s="2055"/>
      <c r="BP191" s="2055"/>
      <c r="BQ191" s="2056"/>
    </row>
    <row r="192" spans="2:80" ht="14.45" customHeight="1">
      <c r="B192" s="1160"/>
      <c r="C192" s="2117"/>
      <c r="D192" s="2118"/>
      <c r="E192" s="2118"/>
      <c r="F192" s="2578"/>
      <c r="G192" s="2301"/>
      <c r="H192" s="2298"/>
      <c r="I192" s="2298"/>
      <c r="J192" s="2298"/>
      <c r="K192" s="2298"/>
      <c r="L192" s="2298"/>
      <c r="M192" s="2298"/>
      <c r="N192" s="2298"/>
      <c r="O192" s="2298"/>
      <c r="P192" s="2298"/>
      <c r="Q192" s="2302"/>
      <c r="S192" s="1161"/>
      <c r="T192" s="2583"/>
      <c r="U192" s="2584"/>
      <c r="V192" s="2584"/>
      <c r="W192" s="2585"/>
      <c r="X192" s="2301"/>
      <c r="Y192" s="2298"/>
      <c r="Z192" s="2298"/>
      <c r="AA192" s="2298"/>
      <c r="AB192" s="2298"/>
      <c r="AC192" s="2298"/>
      <c r="AD192" s="2298"/>
      <c r="AE192" s="2298"/>
      <c r="AF192" s="2298"/>
      <c r="AG192" s="2302"/>
      <c r="AN192" s="2054"/>
      <c r="AO192" s="2055"/>
      <c r="AP192" s="2055"/>
      <c r="AQ192" s="2055"/>
      <c r="AR192" s="2055"/>
      <c r="AS192" s="2055"/>
      <c r="AT192" s="2055"/>
      <c r="AU192" s="2055"/>
      <c r="AV192" s="2055"/>
      <c r="AW192" s="2055"/>
      <c r="AX192" s="2055"/>
      <c r="AY192" s="2055"/>
      <c r="AZ192" s="2055"/>
      <c r="BA192" s="2055"/>
      <c r="BB192" s="2055"/>
      <c r="BC192" s="2055"/>
      <c r="BD192" s="2055"/>
      <c r="BE192" s="2055"/>
      <c r="BF192" s="2055"/>
      <c r="BG192" s="2055"/>
      <c r="BH192" s="2055"/>
      <c r="BI192" s="2055"/>
      <c r="BJ192" s="2055"/>
      <c r="BK192" s="2055"/>
      <c r="BL192" s="2055"/>
      <c r="BM192" s="2055"/>
      <c r="BN192" s="2055"/>
      <c r="BO192" s="2055"/>
      <c r="BP192" s="2055"/>
      <c r="BQ192" s="2056"/>
    </row>
    <row r="193" spans="1:69" ht="14.45" customHeight="1">
      <c r="B193" s="1157"/>
      <c r="C193" s="1148"/>
      <c r="D193" s="1148"/>
      <c r="E193" s="1148"/>
      <c r="F193" s="1148"/>
      <c r="G193" s="1148"/>
      <c r="H193" s="1148"/>
      <c r="I193" s="1148"/>
      <c r="J193" s="1148"/>
      <c r="K193" s="1148"/>
      <c r="L193" s="1148"/>
      <c r="M193" s="1148"/>
      <c r="N193" s="1148"/>
      <c r="O193" s="1148"/>
      <c r="P193" s="1148"/>
      <c r="Q193" s="1157"/>
      <c r="R193" s="1148"/>
      <c r="AN193" s="2054"/>
      <c r="AO193" s="2055"/>
      <c r="AP193" s="2055"/>
      <c r="AQ193" s="2055"/>
      <c r="AR193" s="2055"/>
      <c r="AS193" s="2055"/>
      <c r="AT193" s="2055"/>
      <c r="AU193" s="2055"/>
      <c r="AV193" s="2055"/>
      <c r="AW193" s="2055"/>
      <c r="AX193" s="2055"/>
      <c r="AY193" s="2055"/>
      <c r="AZ193" s="2055"/>
      <c r="BA193" s="2055"/>
      <c r="BB193" s="2055"/>
      <c r="BC193" s="2055"/>
      <c r="BD193" s="2055"/>
      <c r="BE193" s="2055"/>
      <c r="BF193" s="2055"/>
      <c r="BG193" s="2055"/>
      <c r="BH193" s="2055"/>
      <c r="BI193" s="2055"/>
      <c r="BJ193" s="2055"/>
      <c r="BK193" s="2055"/>
      <c r="BL193" s="2055"/>
      <c r="BM193" s="2055"/>
      <c r="BN193" s="2055"/>
      <c r="BO193" s="2055"/>
      <c r="BP193" s="2055"/>
      <c r="BQ193" s="2056"/>
    </row>
    <row r="194" spans="1:69" ht="14.45" customHeight="1">
      <c r="B194" s="2034" t="s">
        <v>968</v>
      </c>
      <c r="C194" s="2035"/>
      <c r="D194" s="2035"/>
      <c r="E194" s="2035"/>
      <c r="F194" s="2036"/>
      <c r="G194" s="2108" t="str">
        <f>IFERROR(""&amp;VLOOKUP(MATCH(W157,#REF!,0)+14,#REF!,4,FALSE),"")</f>
        <v/>
      </c>
      <c r="H194" s="2227"/>
      <c r="I194" s="2227"/>
      <c r="J194" s="2227"/>
      <c r="K194" s="2228"/>
      <c r="L194" s="2034" t="s">
        <v>969</v>
      </c>
      <c r="M194" s="2035"/>
      <c r="N194" s="2035"/>
      <c r="O194" s="2035"/>
      <c r="P194" s="2035"/>
      <c r="Q194" s="2297"/>
      <c r="R194" s="2108" t="str">
        <f>IFERROR(""&amp;VLOOKUP(MATCH(W157,#REF!,0)+15,#REF!,4,FALSE),"")</f>
        <v/>
      </c>
      <c r="S194" s="2227"/>
      <c r="T194" s="2227"/>
      <c r="U194" s="2227"/>
      <c r="V194" s="2228"/>
      <c r="W194" s="2034" t="s">
        <v>970</v>
      </c>
      <c r="X194" s="2297"/>
      <c r="Y194" s="2297"/>
      <c r="Z194" s="2297"/>
      <c r="AA194" s="2297"/>
      <c r="AB194" s="2300"/>
      <c r="AC194" s="2108" t="s">
        <v>977</v>
      </c>
      <c r="AD194" s="2227"/>
      <c r="AE194" s="2227"/>
      <c r="AF194" s="2227"/>
      <c r="AG194" s="2228"/>
      <c r="AN194" s="2054"/>
      <c r="AO194" s="2055"/>
      <c r="AP194" s="2055"/>
      <c r="AQ194" s="2055"/>
      <c r="AR194" s="2055"/>
      <c r="AS194" s="2055"/>
      <c r="AT194" s="2055"/>
      <c r="AU194" s="2055"/>
      <c r="AV194" s="2055"/>
      <c r="AW194" s="2055"/>
      <c r="AX194" s="2055"/>
      <c r="AY194" s="2055"/>
      <c r="AZ194" s="2055"/>
      <c r="BA194" s="2055"/>
      <c r="BB194" s="2055"/>
      <c r="BC194" s="2055"/>
      <c r="BD194" s="2055"/>
      <c r="BE194" s="2055"/>
      <c r="BF194" s="2055"/>
      <c r="BG194" s="2055"/>
      <c r="BH194" s="2055"/>
      <c r="BI194" s="2055"/>
      <c r="BJ194" s="2055"/>
      <c r="BK194" s="2055"/>
      <c r="BL194" s="2055"/>
      <c r="BM194" s="2055"/>
      <c r="BN194" s="2055"/>
      <c r="BO194" s="2055"/>
      <c r="BP194" s="2055"/>
      <c r="BQ194" s="2056"/>
    </row>
    <row r="195" spans="1:69" ht="14.45" customHeight="1">
      <c r="B195" s="2037"/>
      <c r="C195" s="2038"/>
      <c r="D195" s="2038"/>
      <c r="E195" s="2038"/>
      <c r="F195" s="2039"/>
      <c r="G195" s="2229"/>
      <c r="H195" s="2230"/>
      <c r="I195" s="2230"/>
      <c r="J195" s="2230"/>
      <c r="K195" s="2231"/>
      <c r="L195" s="2037"/>
      <c r="M195" s="2038"/>
      <c r="N195" s="2038"/>
      <c r="O195" s="2038"/>
      <c r="P195" s="2038"/>
      <c r="Q195" s="2298"/>
      <c r="R195" s="2229"/>
      <c r="S195" s="2230"/>
      <c r="T195" s="2230"/>
      <c r="U195" s="2230"/>
      <c r="V195" s="2231"/>
      <c r="W195" s="2301"/>
      <c r="X195" s="2298"/>
      <c r="Y195" s="2298"/>
      <c r="Z195" s="2298"/>
      <c r="AA195" s="2298"/>
      <c r="AB195" s="2302"/>
      <c r="AC195" s="2229"/>
      <c r="AD195" s="2230"/>
      <c r="AE195" s="2230"/>
      <c r="AF195" s="2230"/>
      <c r="AG195" s="2231"/>
      <c r="AN195" s="2057"/>
      <c r="AO195" s="2058"/>
      <c r="AP195" s="2058"/>
      <c r="AQ195" s="2058"/>
      <c r="AR195" s="2058"/>
      <c r="AS195" s="2058"/>
      <c r="AT195" s="2058"/>
      <c r="AU195" s="2058"/>
      <c r="AV195" s="2058"/>
      <c r="AW195" s="2058"/>
      <c r="AX195" s="2058"/>
      <c r="AY195" s="2058"/>
      <c r="AZ195" s="2058"/>
      <c r="BA195" s="2058"/>
      <c r="BB195" s="2058"/>
      <c r="BC195" s="2058"/>
      <c r="BD195" s="2058"/>
      <c r="BE195" s="2058"/>
      <c r="BF195" s="2058"/>
      <c r="BG195" s="2058"/>
      <c r="BH195" s="2058"/>
      <c r="BI195" s="2058"/>
      <c r="BJ195" s="2058"/>
      <c r="BK195" s="2058"/>
      <c r="BL195" s="2058"/>
      <c r="BM195" s="2058"/>
      <c r="BN195" s="2058"/>
      <c r="BO195" s="2058"/>
      <c r="BP195" s="2058"/>
      <c r="BQ195" s="2059"/>
    </row>
    <row r="196" spans="1:69" ht="14.45" customHeight="1">
      <c r="Y196" s="572"/>
      <c r="Z196" s="572"/>
      <c r="AA196" s="572"/>
      <c r="AB196" s="572"/>
      <c r="AC196" s="572"/>
      <c r="AD196" s="572"/>
      <c r="AE196" s="572"/>
      <c r="AF196" s="572"/>
      <c r="AG196" s="573" t="s">
        <v>921</v>
      </c>
      <c r="AH196" s="553"/>
      <c r="AI196" s="553"/>
      <c r="AJ196" s="553"/>
    </row>
    <row r="197" spans="1:69" ht="14.45" customHeight="1"/>
    <row r="198" spans="1:69" ht="14.45" customHeight="1">
      <c r="A198" s="1124"/>
      <c r="B198" s="2279" t="s">
        <v>2022</v>
      </c>
      <c r="C198" s="2280"/>
      <c r="D198" s="2280"/>
      <c r="E198" s="2280"/>
      <c r="F198" s="2280"/>
      <c r="G198" s="2280"/>
      <c r="H198" s="2280"/>
      <c r="I198" s="2280"/>
      <c r="J198" s="2280"/>
      <c r="K198" s="2280"/>
      <c r="L198" s="2280"/>
      <c r="M198" s="2280"/>
      <c r="N198" s="2280"/>
      <c r="O198" s="2280"/>
      <c r="P198" s="2280"/>
      <c r="Q198" s="2280"/>
      <c r="R198" s="2280"/>
      <c r="S198" s="2280"/>
      <c r="T198" s="2280"/>
      <c r="U198" s="2280"/>
      <c r="V198" s="2280"/>
      <c r="W198" s="2280"/>
      <c r="X198" s="2280"/>
      <c r="Y198" s="2280"/>
      <c r="Z198" s="2280"/>
      <c r="AA198" s="2280"/>
      <c r="AB198" s="2280"/>
      <c r="AC198" s="2280"/>
      <c r="AD198" s="2280"/>
      <c r="AE198" s="2280"/>
      <c r="AF198" s="1162"/>
      <c r="AG198" s="1162"/>
      <c r="AH198" s="1124"/>
      <c r="AI198" s="1124"/>
      <c r="AJ198" s="1124"/>
      <c r="AK198" s="1124"/>
      <c r="AL198" s="1124"/>
      <c r="AM198" s="1124"/>
      <c r="AO198" s="1125"/>
      <c r="AP198" s="1125"/>
      <c r="AQ198" s="1125"/>
      <c r="AR198" s="1125"/>
      <c r="AS198" s="1125"/>
      <c r="AT198" s="1125"/>
      <c r="AU198" s="1125"/>
      <c r="AV198" s="1125"/>
      <c r="AW198" s="1125"/>
    </row>
    <row r="199" spans="1:69" ht="14.45" customHeight="1">
      <c r="A199" s="1124"/>
      <c r="B199" s="2280"/>
      <c r="C199" s="2280"/>
      <c r="D199" s="2280"/>
      <c r="E199" s="2280"/>
      <c r="F199" s="2280"/>
      <c r="G199" s="2280"/>
      <c r="H199" s="2280"/>
      <c r="I199" s="2280"/>
      <c r="J199" s="2280"/>
      <c r="K199" s="2280"/>
      <c r="L199" s="2280"/>
      <c r="M199" s="2280"/>
      <c r="N199" s="2280"/>
      <c r="O199" s="2280"/>
      <c r="P199" s="2280"/>
      <c r="Q199" s="2280"/>
      <c r="R199" s="2280"/>
      <c r="S199" s="2280"/>
      <c r="T199" s="2280"/>
      <c r="U199" s="2280"/>
      <c r="V199" s="2280"/>
      <c r="W199" s="2280"/>
      <c r="X199" s="2280"/>
      <c r="Y199" s="2280"/>
      <c r="Z199" s="2280"/>
      <c r="AA199" s="2280"/>
      <c r="AB199" s="2280"/>
      <c r="AC199" s="2280"/>
      <c r="AD199" s="2280"/>
      <c r="AE199" s="2280"/>
      <c r="AF199" s="1162"/>
      <c r="AG199" s="1162"/>
      <c r="AH199" s="1124"/>
      <c r="AI199" s="1124"/>
      <c r="AJ199" s="1124"/>
      <c r="AK199" s="1124"/>
      <c r="AL199" s="1124"/>
      <c r="AM199" s="1124"/>
      <c r="AN199" s="1126" t="s">
        <v>1007</v>
      </c>
      <c r="AO199" s="1127"/>
      <c r="AP199" s="1127"/>
      <c r="AQ199" s="1127"/>
      <c r="AR199" s="1127"/>
      <c r="AS199" s="1127"/>
      <c r="AT199" s="1127"/>
      <c r="AU199" s="1127"/>
      <c r="AV199" s="1127"/>
      <c r="AW199" s="1127"/>
      <c r="BQ199" s="1143" t="s">
        <v>1803</v>
      </c>
    </row>
    <row r="200" spans="1:69" ht="14.45" customHeight="1">
      <c r="B200" s="2281" t="s">
        <v>1008</v>
      </c>
      <c r="C200" s="2282"/>
      <c r="D200" s="2282"/>
      <c r="E200" s="2282"/>
      <c r="F200" s="2283" t="str">
        <f>""&amp;W157</f>
        <v/>
      </c>
      <c r="G200" s="2284"/>
      <c r="H200" s="2284"/>
      <c r="I200" s="2284"/>
      <c r="J200" s="2284"/>
      <c r="K200" s="2284"/>
      <c r="L200" s="2284"/>
      <c r="M200" s="2284"/>
      <c r="N200" s="2284"/>
      <c r="O200" s="2284"/>
      <c r="P200" s="2284"/>
      <c r="Q200" s="2284"/>
      <c r="R200" s="2284"/>
      <c r="S200" s="1163"/>
      <c r="T200" s="1163"/>
      <c r="U200" s="1164"/>
      <c r="V200" s="1165"/>
      <c r="W200" s="1165"/>
      <c r="X200" s="1166"/>
      <c r="Y200" s="1166"/>
      <c r="Z200" s="1166"/>
      <c r="AA200" s="1166"/>
      <c r="AB200" s="1166"/>
      <c r="AC200" s="1166"/>
      <c r="AD200" s="1167"/>
      <c r="AE200" s="1167"/>
      <c r="AF200" s="1163"/>
      <c r="AG200" s="1163"/>
      <c r="AM200" s="1128"/>
      <c r="AN200" s="2285" t="s">
        <v>924</v>
      </c>
      <c r="AO200" s="2286"/>
      <c r="AP200" s="2286"/>
      <c r="AQ200" s="2287"/>
      <c r="AR200" s="1168"/>
      <c r="AS200" s="1169"/>
      <c r="AT200" s="1169"/>
      <c r="AU200" s="1169"/>
      <c r="AV200" s="1169"/>
      <c r="AW200" s="1169"/>
      <c r="AX200" s="1169"/>
      <c r="AY200" s="1169"/>
      <c r="AZ200" s="1169"/>
      <c r="BA200" s="1169"/>
      <c r="BB200" s="1170"/>
      <c r="BC200" s="2290" t="s">
        <v>925</v>
      </c>
      <c r="BD200" s="2088"/>
      <c r="BE200" s="2088"/>
      <c r="BF200" s="2089"/>
      <c r="BG200" s="1168"/>
      <c r="BH200" s="1169"/>
      <c r="BI200" s="1169"/>
      <c r="BJ200" s="1169"/>
      <c r="BK200" s="1169"/>
      <c r="BL200" s="1169"/>
      <c r="BM200" s="1169"/>
      <c r="BN200" s="1169"/>
      <c r="BO200" s="1169"/>
      <c r="BP200" s="1169"/>
      <c r="BQ200" s="1170"/>
    </row>
    <row r="201" spans="1:69" ht="14.45" customHeight="1">
      <c r="B201" s="2282"/>
      <c r="C201" s="2282"/>
      <c r="D201" s="2282"/>
      <c r="E201" s="2282"/>
      <c r="F201" s="2203"/>
      <c r="G201" s="2203"/>
      <c r="H201" s="2203"/>
      <c r="I201" s="2203"/>
      <c r="J201" s="2203"/>
      <c r="K201" s="2203"/>
      <c r="L201" s="2203"/>
      <c r="M201" s="2203"/>
      <c r="N201" s="2203"/>
      <c r="O201" s="2203"/>
      <c r="P201" s="2203"/>
      <c r="Q201" s="2203"/>
      <c r="R201" s="2203"/>
      <c r="S201" s="1163"/>
      <c r="T201" s="1171"/>
      <c r="U201" s="1171"/>
      <c r="V201" s="1165"/>
      <c r="W201" s="1165"/>
      <c r="X201" s="1166"/>
      <c r="Y201" s="1166"/>
      <c r="Z201" s="1166"/>
      <c r="AA201" s="1166"/>
      <c r="AB201" s="1166"/>
      <c r="AC201" s="1166"/>
      <c r="AD201" s="1167"/>
      <c r="AE201" s="1167"/>
      <c r="AF201" s="1163"/>
      <c r="AG201" s="1163"/>
      <c r="AM201" s="1128"/>
      <c r="AN201" s="2270"/>
      <c r="AO201" s="2288"/>
      <c r="AP201" s="2288"/>
      <c r="AQ201" s="2289"/>
      <c r="AR201" s="1172"/>
      <c r="AS201" s="1173"/>
      <c r="AT201" s="1173"/>
      <c r="AU201" s="1173"/>
      <c r="AV201" s="1173"/>
      <c r="AW201" s="1173"/>
      <c r="AX201" s="1173"/>
      <c r="AY201" s="1173"/>
      <c r="AZ201" s="1173"/>
      <c r="BA201" s="1173"/>
      <c r="BB201" s="1174"/>
      <c r="BC201" s="2093"/>
      <c r="BD201" s="2094"/>
      <c r="BE201" s="2094"/>
      <c r="BF201" s="2095"/>
      <c r="BG201" s="1172"/>
      <c r="BH201" s="1173"/>
      <c r="BI201" s="1173"/>
      <c r="BJ201" s="1173"/>
      <c r="BK201" s="1173"/>
      <c r="BL201" s="1173"/>
      <c r="BM201" s="1173"/>
      <c r="BN201" s="1173"/>
      <c r="BO201" s="1173"/>
      <c r="BP201" s="1173"/>
      <c r="BQ201" s="1174"/>
    </row>
    <row r="202" spans="1:69" ht="14.45" customHeight="1">
      <c r="B202" s="1167"/>
      <c r="C202" s="1167"/>
      <c r="D202" s="1167"/>
      <c r="E202" s="1167"/>
      <c r="F202" s="1167"/>
      <c r="G202" s="1167"/>
      <c r="H202" s="1166"/>
      <c r="I202" s="1166"/>
      <c r="J202" s="1166"/>
      <c r="K202" s="1166"/>
      <c r="L202" s="1166"/>
      <c r="M202" s="1166"/>
      <c r="N202" s="1166"/>
      <c r="O202" s="1166"/>
      <c r="P202" s="1166"/>
      <c r="Q202" s="1166"/>
      <c r="R202" s="1166"/>
      <c r="S202" s="1164" t="s">
        <v>1804</v>
      </c>
      <c r="T202" s="1166"/>
      <c r="U202" s="1166"/>
      <c r="V202" s="1166"/>
      <c r="W202" s="1166"/>
      <c r="X202" s="1166"/>
      <c r="Y202" s="1166"/>
      <c r="Z202" s="1166"/>
      <c r="AA202" s="1166"/>
      <c r="AB202" s="1166"/>
      <c r="AC202" s="1167"/>
      <c r="AD202" s="1167"/>
      <c r="AE202" s="1163"/>
      <c r="AF202" s="1163"/>
      <c r="AG202" s="1163"/>
      <c r="AM202" s="1128"/>
      <c r="AN202" s="1175"/>
      <c r="AO202" s="1176"/>
      <c r="AP202" s="1176"/>
      <c r="AQ202" s="1177"/>
      <c r="AR202" s="1130"/>
      <c r="AS202" s="1131" t="s">
        <v>975</v>
      </c>
      <c r="AT202" s="2263"/>
      <c r="AU202" s="2264"/>
      <c r="AV202" s="2264"/>
      <c r="AW202" s="2264"/>
      <c r="AX202" s="2264"/>
      <c r="AY202" s="2264"/>
      <c r="AZ202" s="2264"/>
      <c r="BA202" s="2264"/>
      <c r="BB202" s="2264"/>
      <c r="BC202" s="2264"/>
      <c r="BD202" s="2264"/>
      <c r="BE202" s="2264"/>
      <c r="BF202" s="2264"/>
      <c r="BG202" s="2264"/>
      <c r="BH202" s="1132"/>
      <c r="BI202" s="1132"/>
      <c r="BJ202" s="1132"/>
      <c r="BK202" s="1132"/>
      <c r="BL202" s="1132"/>
      <c r="BM202" s="1132"/>
      <c r="BN202" s="1132"/>
      <c r="BO202" s="1132"/>
      <c r="BP202" s="1132"/>
      <c r="BQ202" s="1133"/>
    </row>
    <row r="203" spans="1:69" ht="14.45" customHeight="1">
      <c r="B203" s="1163"/>
      <c r="C203" s="1163"/>
      <c r="D203" s="1163"/>
      <c r="E203" s="1163"/>
      <c r="F203" s="1163"/>
      <c r="G203" s="1163"/>
      <c r="H203" s="1163"/>
      <c r="I203" s="1163"/>
      <c r="J203" s="1163"/>
      <c r="K203" s="1163"/>
      <c r="L203" s="1163"/>
      <c r="M203" s="1163"/>
      <c r="N203" s="1163"/>
      <c r="O203" s="1163"/>
      <c r="P203" s="1163"/>
      <c r="Q203" s="1163"/>
      <c r="R203" s="1163"/>
      <c r="S203" s="2199" t="s">
        <v>905</v>
      </c>
      <c r="T203" s="2261"/>
      <c r="U203" s="2261"/>
      <c r="V203" s="2261"/>
      <c r="W203" s="2265" t="s">
        <v>975</v>
      </c>
      <c r="X203" s="2266"/>
      <c r="Y203" s="2266"/>
      <c r="Z203" s="2266"/>
      <c r="AA203" s="2266"/>
      <c r="AB203" s="2266"/>
      <c r="AC203" s="2266"/>
      <c r="AD203" s="2266"/>
      <c r="AE203" s="2266"/>
      <c r="AF203" s="2266"/>
      <c r="AG203" s="2266"/>
      <c r="AI203" s="1134"/>
      <c r="AM203" s="1128"/>
      <c r="AN203" s="2267" t="s">
        <v>885</v>
      </c>
      <c r="AO203" s="2268"/>
      <c r="AP203" s="2268"/>
      <c r="AQ203" s="2269"/>
      <c r="AR203" s="1178"/>
      <c r="AS203" s="1153"/>
      <c r="AT203" s="1153"/>
      <c r="AU203" s="1153"/>
      <c r="AV203" s="1153"/>
      <c r="AW203" s="1153"/>
      <c r="AX203" s="1153"/>
      <c r="AY203" s="1153"/>
      <c r="AZ203" s="1153"/>
      <c r="BA203" s="1153"/>
      <c r="BB203" s="1153"/>
      <c r="BC203" s="1153"/>
      <c r="BD203" s="1153"/>
      <c r="BE203" s="1153"/>
      <c r="BF203" s="1153"/>
      <c r="BG203" s="1153"/>
      <c r="BH203" s="1153"/>
      <c r="BI203" s="1153"/>
      <c r="BJ203" s="1153"/>
      <c r="BK203" s="1153"/>
      <c r="BL203" s="1153"/>
      <c r="BM203" s="1153"/>
      <c r="BN203" s="1153"/>
      <c r="BO203" s="1153"/>
      <c r="BP203" s="1153"/>
      <c r="BQ203" s="1179"/>
    </row>
    <row r="204" spans="1:69" ht="14.45" customHeight="1">
      <c r="B204" s="1163"/>
      <c r="C204" s="1163"/>
      <c r="D204" s="1163"/>
      <c r="E204" s="1163"/>
      <c r="F204" s="1163"/>
      <c r="G204" s="1163"/>
      <c r="H204" s="1163"/>
      <c r="I204" s="1163"/>
      <c r="J204" s="1163"/>
      <c r="K204" s="1163"/>
      <c r="L204" s="1163"/>
      <c r="M204" s="1163"/>
      <c r="N204" s="1163"/>
      <c r="O204" s="1163"/>
      <c r="P204" s="1163"/>
      <c r="Q204" s="1163"/>
      <c r="R204" s="1163"/>
      <c r="S204" s="2261"/>
      <c r="T204" s="2261"/>
      <c r="U204" s="2261"/>
      <c r="V204" s="2261"/>
      <c r="W204" s="2234"/>
      <c r="X204" s="2234"/>
      <c r="Y204" s="2234"/>
      <c r="Z204" s="2234"/>
      <c r="AA204" s="2234"/>
      <c r="AB204" s="2234"/>
      <c r="AC204" s="2234"/>
      <c r="AD204" s="2234"/>
      <c r="AE204" s="2234"/>
      <c r="AF204" s="2234"/>
      <c r="AG204" s="2234"/>
      <c r="AI204" s="1134"/>
      <c r="AM204" s="1128"/>
      <c r="AN204" s="2270" t="s">
        <v>1024</v>
      </c>
      <c r="AO204" s="2271"/>
      <c r="AP204" s="2271"/>
      <c r="AQ204" s="2272"/>
      <c r="AR204" s="1180"/>
      <c r="AS204" s="1181"/>
      <c r="AT204" s="1181"/>
      <c r="AU204" s="1181"/>
      <c r="AV204" s="1181"/>
      <c r="AW204" s="1181"/>
      <c r="AX204" s="1181"/>
      <c r="AY204" s="1181"/>
      <c r="AZ204" s="1181"/>
      <c r="BA204" s="1181"/>
      <c r="BB204" s="1181"/>
      <c r="BC204" s="1181"/>
      <c r="BD204" s="1181"/>
      <c r="BE204" s="1181"/>
      <c r="BF204" s="1181"/>
      <c r="BG204" s="1181"/>
      <c r="BH204" s="1181"/>
      <c r="BI204" s="1181"/>
      <c r="BJ204" s="1181"/>
      <c r="BK204" s="1181"/>
      <c r="BL204" s="1181"/>
      <c r="BM204" s="1181"/>
      <c r="BN204" s="1181"/>
      <c r="BO204" s="1181"/>
      <c r="BP204" s="1181"/>
      <c r="BQ204" s="1182"/>
    </row>
    <row r="205" spans="1:69" ht="14.45" customHeight="1">
      <c r="B205" s="1163"/>
      <c r="C205" s="1163"/>
      <c r="D205" s="1163"/>
      <c r="E205" s="1163"/>
      <c r="F205" s="1163"/>
      <c r="G205" s="1163"/>
      <c r="H205" s="1163"/>
      <c r="I205" s="1163"/>
      <c r="J205" s="1163"/>
      <c r="K205" s="1163"/>
      <c r="L205" s="1163"/>
      <c r="M205" s="1163"/>
      <c r="N205" s="1163"/>
      <c r="O205" s="1163"/>
      <c r="P205" s="1163"/>
      <c r="Q205" s="1163"/>
      <c r="R205" s="1163"/>
      <c r="S205" s="1171"/>
      <c r="T205" s="1171"/>
      <c r="U205" s="1171"/>
      <c r="V205" s="1171"/>
      <c r="W205" s="2232" t="s">
        <v>977</v>
      </c>
      <c r="X205" s="2233"/>
      <c r="Y205" s="2233"/>
      <c r="Z205" s="2233"/>
      <c r="AA205" s="2233"/>
      <c r="AB205" s="2233"/>
      <c r="AC205" s="2233"/>
      <c r="AD205" s="2233"/>
      <c r="AE205" s="2233"/>
      <c r="AF205" s="2233"/>
      <c r="AG205" s="2233"/>
      <c r="AI205" s="1134"/>
      <c r="AM205" s="1128"/>
      <c r="AN205" s="2252" t="s">
        <v>1025</v>
      </c>
      <c r="AO205" s="2253"/>
      <c r="AP205" s="2253"/>
      <c r="AQ205" s="2273"/>
      <c r="AR205" s="1183"/>
      <c r="AS205" s="1184"/>
      <c r="AT205" s="1184"/>
      <c r="AU205" s="1184"/>
      <c r="AV205" s="1184"/>
      <c r="AW205" s="1184"/>
      <c r="AX205" s="1184"/>
      <c r="AY205" s="1184"/>
      <c r="AZ205" s="1184"/>
      <c r="BA205" s="1184"/>
      <c r="BB205" s="1184"/>
      <c r="BC205" s="1184"/>
      <c r="BD205" s="1184"/>
      <c r="BE205" s="1184"/>
      <c r="BF205" s="1184"/>
      <c r="BG205" s="1184"/>
      <c r="BH205" s="1184"/>
      <c r="BI205" s="1184"/>
      <c r="BJ205" s="1184"/>
      <c r="BK205" s="1184"/>
      <c r="BL205" s="1184"/>
      <c r="BM205" s="1184"/>
      <c r="BN205" s="1184"/>
      <c r="BO205" s="1184"/>
      <c r="BP205" s="1184"/>
      <c r="BQ205" s="1185"/>
    </row>
    <row r="206" spans="1:69" ht="14.45" customHeight="1">
      <c r="B206" s="1186"/>
      <c r="C206" s="1186"/>
      <c r="D206" s="1186"/>
      <c r="E206" s="1186"/>
      <c r="F206" s="1186"/>
      <c r="G206" s="1187"/>
      <c r="H206" s="1187"/>
      <c r="I206" s="1187"/>
      <c r="J206" s="1187"/>
      <c r="K206" s="1187"/>
      <c r="L206" s="1188"/>
      <c r="M206" s="1188"/>
      <c r="N206" s="1188"/>
      <c r="O206" s="1189"/>
      <c r="P206" s="1189"/>
      <c r="Q206" s="1187"/>
      <c r="R206" s="1187"/>
      <c r="S206" s="1171"/>
      <c r="T206" s="1171"/>
      <c r="U206" s="1171"/>
      <c r="V206" s="1171"/>
      <c r="W206" s="2234"/>
      <c r="X206" s="2234"/>
      <c r="Y206" s="2234"/>
      <c r="Z206" s="2234"/>
      <c r="AA206" s="2234"/>
      <c r="AB206" s="2234"/>
      <c r="AC206" s="2234"/>
      <c r="AD206" s="2234"/>
      <c r="AE206" s="2234"/>
      <c r="AF206" s="2234"/>
      <c r="AG206" s="2234"/>
      <c r="AI206" s="1134"/>
      <c r="AM206" s="1128"/>
      <c r="AN206" s="2274" t="s">
        <v>1026</v>
      </c>
      <c r="AO206" s="2275"/>
      <c r="AP206" s="2275"/>
      <c r="AQ206" s="2276"/>
      <c r="AR206" s="1190"/>
      <c r="AS206" s="1191"/>
      <c r="AT206" s="1191"/>
      <c r="AU206" s="1191"/>
      <c r="AV206" s="1191"/>
      <c r="AW206" s="1191"/>
      <c r="AX206" s="1191"/>
      <c r="AY206" s="1191"/>
      <c r="AZ206" s="1191"/>
      <c r="BA206" s="1191"/>
      <c r="BB206" s="1191"/>
      <c r="BC206" s="1191"/>
      <c r="BD206" s="1191"/>
      <c r="BE206" s="1191"/>
      <c r="BF206" s="1191"/>
      <c r="BG206" s="1191"/>
      <c r="BH206" s="1191"/>
      <c r="BI206" s="1191"/>
      <c r="BJ206" s="1191"/>
      <c r="BK206" s="1191"/>
      <c r="BL206" s="1191"/>
      <c r="BM206" s="1191"/>
      <c r="BN206" s="1191"/>
      <c r="BO206" s="1191"/>
      <c r="BP206" s="1191"/>
      <c r="BQ206" s="1192"/>
    </row>
    <row r="207" spans="1:69" ht="14.45" customHeight="1">
      <c r="B207" s="1193"/>
      <c r="C207" s="1193"/>
      <c r="D207" s="1193"/>
      <c r="E207" s="1193"/>
      <c r="F207" s="1187"/>
      <c r="G207" s="1187"/>
      <c r="H207" s="1187"/>
      <c r="I207" s="1187"/>
      <c r="J207" s="1187"/>
      <c r="K207" s="1187"/>
      <c r="L207" s="1188"/>
      <c r="M207" s="1188"/>
      <c r="N207" s="1188"/>
      <c r="O207" s="1189"/>
      <c r="P207" s="1189"/>
      <c r="Q207" s="1187"/>
      <c r="R207" s="1187"/>
      <c r="S207" s="1171"/>
      <c r="T207" s="1171"/>
      <c r="U207" s="1171"/>
      <c r="V207" s="1171"/>
      <c r="W207" s="2232" t="s">
        <v>977</v>
      </c>
      <c r="X207" s="2233"/>
      <c r="Y207" s="2233"/>
      <c r="Z207" s="2233"/>
      <c r="AA207" s="2233"/>
      <c r="AB207" s="2233"/>
      <c r="AC207" s="2233"/>
      <c r="AD207" s="2233"/>
      <c r="AE207" s="2233"/>
      <c r="AF207" s="2233"/>
      <c r="AG207" s="2233"/>
      <c r="AI207" s="1134"/>
      <c r="AM207" s="1128"/>
      <c r="AN207" s="2235" t="s">
        <v>933</v>
      </c>
      <c r="AO207" s="2236"/>
      <c r="AP207" s="2236"/>
      <c r="AQ207" s="2237"/>
      <c r="AR207" s="1194"/>
      <c r="AS207" s="1195"/>
      <c r="AT207" s="1195"/>
      <c r="AU207" s="1195"/>
      <c r="AV207" s="1195"/>
      <c r="AW207" s="1195"/>
      <c r="AX207" s="1195"/>
      <c r="AY207" s="1195"/>
      <c r="AZ207" s="1195"/>
      <c r="BA207" s="1195"/>
      <c r="BB207" s="1195"/>
      <c r="BC207" s="1195"/>
      <c r="BD207" s="1195"/>
      <c r="BE207" s="1195"/>
      <c r="BF207" s="1195"/>
      <c r="BG207" s="1195"/>
      <c r="BH207" s="1195"/>
      <c r="BI207" s="1195"/>
      <c r="BJ207" s="1195"/>
      <c r="BK207" s="1195"/>
      <c r="BL207" s="1195"/>
      <c r="BM207" s="1195"/>
      <c r="BN207" s="1195"/>
      <c r="BO207" s="1195"/>
      <c r="BP207" s="1195"/>
      <c r="BQ207" s="1196"/>
    </row>
    <row r="208" spans="1:69" ht="14.45" customHeight="1">
      <c r="B208" s="2238" t="s">
        <v>1009</v>
      </c>
      <c r="C208" s="2239"/>
      <c r="D208" s="2239"/>
      <c r="E208" s="2240"/>
      <c r="F208" s="2247" t="str">
        <f>請負者詳細!$C$2</f>
        <v>△△△△建設株式会社</v>
      </c>
      <c r="G208" s="2061"/>
      <c r="H208" s="2061"/>
      <c r="I208" s="2061"/>
      <c r="J208" s="2061"/>
      <c r="K208" s="2061"/>
      <c r="L208" s="2061"/>
      <c r="M208" s="2061"/>
      <c r="N208" s="2061"/>
      <c r="O208" s="2061"/>
      <c r="P208" s="2061"/>
      <c r="Q208" s="2062"/>
      <c r="R208" s="1187"/>
      <c r="S208" s="1171"/>
      <c r="T208" s="1171"/>
      <c r="U208" s="1171"/>
      <c r="V208" s="1171"/>
      <c r="W208" s="2234"/>
      <c r="X208" s="2234"/>
      <c r="Y208" s="2234"/>
      <c r="Z208" s="2234"/>
      <c r="AA208" s="2234"/>
      <c r="AB208" s="2234"/>
      <c r="AC208" s="2234"/>
      <c r="AD208" s="2234"/>
      <c r="AE208" s="2234"/>
      <c r="AF208" s="2234"/>
      <c r="AG208" s="2234"/>
      <c r="AM208" s="1128"/>
      <c r="AN208" s="2190" t="s">
        <v>934</v>
      </c>
      <c r="AO208" s="2191"/>
      <c r="AP208" s="2191"/>
      <c r="AQ208" s="2192"/>
      <c r="AR208" s="2252" t="s">
        <v>935</v>
      </c>
      <c r="AS208" s="2253"/>
      <c r="AT208" s="1197"/>
      <c r="AU208" s="1197"/>
      <c r="AV208" s="1197"/>
      <c r="AW208" s="1197"/>
      <c r="AX208" s="1197"/>
      <c r="AY208" s="1197"/>
      <c r="AZ208" s="1197"/>
      <c r="BA208" s="1197"/>
      <c r="BB208" s="1197"/>
      <c r="BC208" s="1198"/>
      <c r="BD208" s="2108" t="s">
        <v>936</v>
      </c>
      <c r="BE208" s="2109"/>
      <c r="BF208" s="2109"/>
      <c r="BG208" s="2110"/>
      <c r="BH208" s="2254"/>
      <c r="BI208" s="2255"/>
      <c r="BJ208" s="2255"/>
      <c r="BK208" s="2255"/>
      <c r="BL208" s="2255"/>
      <c r="BM208" s="2255"/>
      <c r="BN208" s="2255"/>
      <c r="BO208" s="2255"/>
      <c r="BP208" s="2255"/>
      <c r="BQ208" s="2256"/>
    </row>
    <row r="209" spans="2:69" ht="14.45" customHeight="1">
      <c r="B209" s="2241"/>
      <c r="C209" s="2242"/>
      <c r="D209" s="2242"/>
      <c r="E209" s="2243"/>
      <c r="F209" s="2248"/>
      <c r="G209" s="2249"/>
      <c r="H209" s="2249"/>
      <c r="I209" s="2249"/>
      <c r="J209" s="2249"/>
      <c r="K209" s="2249"/>
      <c r="L209" s="2249"/>
      <c r="M209" s="2249"/>
      <c r="N209" s="2249"/>
      <c r="O209" s="2249"/>
      <c r="P209" s="2249"/>
      <c r="Q209" s="2250"/>
      <c r="R209" s="1187"/>
      <c r="S209" s="2260" t="s">
        <v>1010</v>
      </c>
      <c r="T209" s="2261"/>
      <c r="U209" s="2261"/>
      <c r="V209" s="2261"/>
      <c r="W209" s="2262" t="s">
        <v>977</v>
      </c>
      <c r="X209" s="2202"/>
      <c r="Y209" s="2202"/>
      <c r="Z209" s="2202"/>
      <c r="AA209" s="2202"/>
      <c r="AB209" s="2202"/>
      <c r="AC209" s="2202"/>
      <c r="AD209" s="2202"/>
      <c r="AE209" s="2202"/>
      <c r="AF209" s="2202"/>
      <c r="AG209" s="2202"/>
      <c r="AM209" s="1128"/>
      <c r="AN209" s="2196"/>
      <c r="AO209" s="2197"/>
      <c r="AP209" s="2197"/>
      <c r="AQ209" s="2198"/>
      <c r="AR209" s="2235" t="s">
        <v>937</v>
      </c>
      <c r="AS209" s="2236"/>
      <c r="AT209" s="1199"/>
      <c r="AU209" s="1199"/>
      <c r="AV209" s="1199"/>
      <c r="AW209" s="1199"/>
      <c r="AX209" s="1199"/>
      <c r="AY209" s="1199"/>
      <c r="AZ209" s="1199"/>
      <c r="BA209" s="1199"/>
      <c r="BB209" s="1199"/>
      <c r="BC209" s="1200"/>
      <c r="BD209" s="2111"/>
      <c r="BE209" s="2112"/>
      <c r="BF209" s="2112"/>
      <c r="BG209" s="2113"/>
      <c r="BH209" s="2257"/>
      <c r="BI209" s="2258"/>
      <c r="BJ209" s="2258"/>
      <c r="BK209" s="2258"/>
      <c r="BL209" s="2258"/>
      <c r="BM209" s="2258"/>
      <c r="BN209" s="2258"/>
      <c r="BO209" s="2258"/>
      <c r="BP209" s="2258"/>
      <c r="BQ209" s="2259"/>
    </row>
    <row r="210" spans="2:69" ht="14.45" customHeight="1">
      <c r="B210" s="2244"/>
      <c r="C210" s="2245"/>
      <c r="D210" s="2245"/>
      <c r="E210" s="2246"/>
      <c r="F210" s="2251"/>
      <c r="G210" s="2063"/>
      <c r="H210" s="2063"/>
      <c r="I210" s="2063"/>
      <c r="J210" s="2063"/>
      <c r="K210" s="2063"/>
      <c r="L210" s="2063"/>
      <c r="M210" s="2063"/>
      <c r="N210" s="2063"/>
      <c r="O210" s="2063"/>
      <c r="P210" s="2063"/>
      <c r="Q210" s="2064"/>
      <c r="R210" s="1201"/>
      <c r="S210" s="2261"/>
      <c r="T210" s="2261"/>
      <c r="U210" s="2261"/>
      <c r="V210" s="2261"/>
      <c r="W210" s="2203"/>
      <c r="X210" s="2203"/>
      <c r="Y210" s="2203"/>
      <c r="Z210" s="2203"/>
      <c r="AA210" s="2203"/>
      <c r="AB210" s="2203"/>
      <c r="AC210" s="2203"/>
      <c r="AD210" s="2203"/>
      <c r="AE210" s="2203"/>
      <c r="AF210" s="2203"/>
      <c r="AG210" s="2203"/>
      <c r="AM210" s="1128"/>
      <c r="AN210" s="1128"/>
      <c r="AO210" s="1128"/>
      <c r="AP210" s="1128"/>
      <c r="AQ210" s="1128"/>
      <c r="AR210" s="1128"/>
      <c r="AS210" s="1128"/>
      <c r="AT210" s="1128"/>
      <c r="AU210" s="1128"/>
      <c r="AV210" s="1128"/>
      <c r="AW210" s="1128"/>
      <c r="AX210" s="1128"/>
      <c r="AY210" s="1128"/>
      <c r="AZ210" s="1128"/>
      <c r="BA210" s="1128"/>
      <c r="BB210" s="1128"/>
      <c r="BC210" s="1128"/>
      <c r="BD210" s="1128"/>
      <c r="BE210" s="1128"/>
      <c r="BF210" s="1128"/>
      <c r="BG210" s="1128"/>
      <c r="BH210" s="1128"/>
      <c r="BI210" s="1128"/>
      <c r="BJ210" s="1128"/>
      <c r="BK210" s="1128"/>
      <c r="BL210" s="1128"/>
      <c r="BM210" s="1128"/>
      <c r="BN210" s="1128"/>
      <c r="BO210" s="1128"/>
      <c r="BP210" s="1128"/>
      <c r="BQ210" s="1128"/>
    </row>
    <row r="211" spans="2:69" ht="14.45" customHeight="1">
      <c r="B211" s="1193"/>
      <c r="C211" s="1193"/>
      <c r="D211" s="1193"/>
      <c r="E211" s="1193"/>
      <c r="F211" s="1202"/>
      <c r="G211" s="1202"/>
      <c r="H211" s="1202"/>
      <c r="I211" s="1202"/>
      <c r="J211" s="1202"/>
      <c r="K211" s="1202"/>
      <c r="L211" s="1202"/>
      <c r="M211" s="1202"/>
      <c r="N211" s="1202"/>
      <c r="O211" s="1202"/>
      <c r="P211" s="1202"/>
      <c r="Q211" s="1202"/>
      <c r="R211" s="1202"/>
      <c r="S211" s="2199" t="s">
        <v>1011</v>
      </c>
      <c r="T211" s="2200"/>
      <c r="U211" s="2200"/>
      <c r="V211" s="2200"/>
      <c r="W211" s="2201" t="s">
        <v>977</v>
      </c>
      <c r="X211" s="2202"/>
      <c r="Y211" s="2202"/>
      <c r="Z211" s="2202"/>
      <c r="AA211" s="2202"/>
      <c r="AB211" s="2202"/>
      <c r="AC211" s="2202"/>
      <c r="AD211" s="2202"/>
      <c r="AE211" s="2202"/>
      <c r="AF211" s="2202"/>
      <c r="AG211" s="2202"/>
      <c r="AM211" s="1128"/>
      <c r="AN211" s="2190" t="s">
        <v>929</v>
      </c>
      <c r="AO211" s="2191"/>
      <c r="AP211" s="2191"/>
      <c r="AQ211" s="2192"/>
      <c r="AR211" s="2204" t="s">
        <v>938</v>
      </c>
      <c r="AS211" s="2205"/>
      <c r="AT211" s="2205"/>
      <c r="AU211" s="2205"/>
      <c r="AV211" s="2205"/>
      <c r="AW211" s="2205"/>
      <c r="AX211" s="2205"/>
      <c r="AY211" s="2205"/>
      <c r="AZ211" s="2206"/>
      <c r="BA211" s="2204" t="s">
        <v>931</v>
      </c>
      <c r="BB211" s="2205"/>
      <c r="BC211" s="2205"/>
      <c r="BD211" s="2205"/>
      <c r="BE211" s="2205"/>
      <c r="BF211" s="2205"/>
      <c r="BG211" s="2205"/>
      <c r="BH211" s="2205"/>
      <c r="BI211" s="2205"/>
      <c r="BJ211" s="2206"/>
      <c r="BK211" s="2207" t="s">
        <v>932</v>
      </c>
      <c r="BL211" s="2208"/>
      <c r="BM211" s="2208"/>
      <c r="BN211" s="2208"/>
      <c r="BO211" s="2208"/>
      <c r="BP211" s="2208"/>
      <c r="BQ211" s="2209"/>
    </row>
    <row r="212" spans="2:69" ht="14.45" customHeight="1">
      <c r="B212" s="1203"/>
      <c r="C212" s="1193"/>
      <c r="D212" s="1193"/>
      <c r="E212" s="1193"/>
      <c r="F212" s="1202"/>
      <c r="G212" s="1202"/>
      <c r="H212" s="1202"/>
      <c r="I212" s="1202"/>
      <c r="J212" s="1202"/>
      <c r="K212" s="1202"/>
      <c r="L212" s="1202"/>
      <c r="M212" s="1202"/>
      <c r="N212" s="1202"/>
      <c r="O212" s="1202"/>
      <c r="P212" s="1202"/>
      <c r="Q212" s="1202"/>
      <c r="R212" s="1202"/>
      <c r="S212" s="2200"/>
      <c r="T212" s="2200"/>
      <c r="U212" s="2200"/>
      <c r="V212" s="2200"/>
      <c r="W212" s="2203"/>
      <c r="X212" s="2203"/>
      <c r="Y212" s="2203"/>
      <c r="Z212" s="2203"/>
      <c r="AA212" s="2203"/>
      <c r="AB212" s="2203"/>
      <c r="AC212" s="2203"/>
      <c r="AD212" s="2203"/>
      <c r="AE212" s="2203"/>
      <c r="AF212" s="2203"/>
      <c r="AG212" s="2203"/>
      <c r="AM212" s="1128"/>
      <c r="AN212" s="2193"/>
      <c r="AO212" s="2194"/>
      <c r="AP212" s="2194"/>
      <c r="AQ212" s="2195"/>
      <c r="AR212" s="1204"/>
      <c r="AS212" s="1197"/>
      <c r="AT212" s="1197"/>
      <c r="AU212" s="1197"/>
      <c r="AV212" s="1197"/>
      <c r="AW212" s="1197"/>
      <c r="AX212" s="1197"/>
      <c r="AY212" s="1197"/>
      <c r="AZ212" s="1198"/>
      <c r="BA212" s="1205"/>
      <c r="BB212" s="1131"/>
      <c r="BC212" s="1169"/>
      <c r="BD212" s="1169"/>
      <c r="BE212" s="1169"/>
      <c r="BF212" s="1169"/>
      <c r="BG212" s="1206"/>
      <c r="BH212" s="1169"/>
      <c r="BI212" s="1169"/>
      <c r="BJ212" s="1170"/>
      <c r="BK212" s="1204"/>
      <c r="BL212" s="1197"/>
      <c r="BM212" s="1197"/>
      <c r="BN212" s="1197"/>
      <c r="BO212" s="1197"/>
      <c r="BP212" s="1197"/>
      <c r="BQ212" s="1198"/>
    </row>
    <row r="213" spans="2:69" ht="14.45" customHeight="1">
      <c r="B213" s="1203"/>
      <c r="C213" s="1193"/>
      <c r="D213" s="1193"/>
      <c r="E213" s="1193"/>
      <c r="F213" s="1202"/>
      <c r="G213" s="1202"/>
      <c r="H213" s="1202"/>
      <c r="I213" s="1202"/>
      <c r="J213" s="1202"/>
      <c r="K213" s="1202"/>
      <c r="L213" s="1202"/>
      <c r="M213" s="1202"/>
      <c r="N213" s="1202"/>
      <c r="O213" s="1202"/>
      <c r="P213" s="1202"/>
      <c r="Q213" s="1202"/>
      <c r="R213" s="1202"/>
      <c r="S213" s="1207"/>
      <c r="T213" s="1207"/>
      <c r="U213" s="1207"/>
      <c r="V213" s="1207"/>
      <c r="W213" s="1208"/>
      <c r="X213" s="1208"/>
      <c r="Y213" s="1208"/>
      <c r="Z213" s="1208"/>
      <c r="AA213" s="1208"/>
      <c r="AB213" s="1208"/>
      <c r="AC213" s="1208"/>
      <c r="AD213" s="1208"/>
      <c r="AE213" s="1208"/>
      <c r="AF213" s="1208"/>
      <c r="AG213" s="1208"/>
      <c r="AM213" s="1128"/>
      <c r="AN213" s="2193"/>
      <c r="AO213" s="2194"/>
      <c r="AP213" s="2194"/>
      <c r="AQ213" s="2195"/>
      <c r="AR213" s="1209"/>
      <c r="AS213" s="1199"/>
      <c r="AT213" s="1199"/>
      <c r="AU213" s="1199"/>
      <c r="AV213" s="1199"/>
      <c r="AW213" s="1199"/>
      <c r="AX213" s="1199"/>
      <c r="AY213" s="1199"/>
      <c r="AZ213" s="1200"/>
      <c r="BA213" s="1180"/>
      <c r="BB213" s="1181"/>
      <c r="BC213" s="1173"/>
      <c r="BD213" s="1173"/>
      <c r="BE213" s="1173"/>
      <c r="BF213" s="1173"/>
      <c r="BG213" s="1173"/>
      <c r="BH213" s="1173"/>
      <c r="BI213" s="1173"/>
      <c r="BJ213" s="1174"/>
      <c r="BK213" s="1209"/>
      <c r="BL213" s="1199"/>
      <c r="BM213" s="1199"/>
      <c r="BN213" s="1199"/>
      <c r="BO213" s="1199"/>
      <c r="BP213" s="1199"/>
      <c r="BQ213" s="1200"/>
    </row>
    <row r="214" spans="2:69" ht="14.45" customHeight="1">
      <c r="B214" s="1203" t="s">
        <v>1012</v>
      </c>
      <c r="C214" s="1193"/>
      <c r="D214" s="1193"/>
      <c r="E214" s="1193"/>
      <c r="F214" s="1202"/>
      <c r="G214" s="1202"/>
      <c r="H214" s="1202"/>
      <c r="I214" s="1202"/>
      <c r="J214" s="1202"/>
      <c r="K214" s="1202"/>
      <c r="L214" s="1202"/>
      <c r="M214" s="1202"/>
      <c r="N214" s="1202"/>
      <c r="O214" s="1202"/>
      <c r="P214" s="1202"/>
      <c r="Q214" s="1202"/>
      <c r="R214" s="1202"/>
      <c r="S214" s="1163"/>
      <c r="T214" s="1163"/>
      <c r="U214" s="1163"/>
      <c r="V214" s="1163"/>
      <c r="W214" s="1163"/>
      <c r="X214" s="1163"/>
      <c r="Y214" s="1163"/>
      <c r="Z214" s="1163"/>
      <c r="AA214" s="1163"/>
      <c r="AB214" s="1163"/>
      <c r="AC214" s="1163"/>
      <c r="AD214" s="1163"/>
      <c r="AE214" s="1163"/>
      <c r="AF214" s="1163"/>
      <c r="AG214" s="1163"/>
      <c r="AM214" s="1128"/>
      <c r="AN214" s="2193"/>
      <c r="AO214" s="2194"/>
      <c r="AP214" s="2194"/>
      <c r="AQ214" s="2195"/>
      <c r="AR214" s="1204" t="s">
        <v>977</v>
      </c>
      <c r="AS214" s="1197"/>
      <c r="AT214" s="1197"/>
      <c r="AU214" s="1197"/>
      <c r="AV214" s="1197"/>
      <c r="AW214" s="1197"/>
      <c r="AX214" s="1197"/>
      <c r="AY214" s="1197"/>
      <c r="AZ214" s="1198"/>
      <c r="BA214" s="1205" t="s">
        <v>977</v>
      </c>
      <c r="BB214" s="1131"/>
      <c r="BC214" s="1169" t="s">
        <v>977</v>
      </c>
      <c r="BD214" s="1169"/>
      <c r="BE214" s="1169" t="s">
        <v>977</v>
      </c>
      <c r="BF214" s="1169"/>
      <c r="BG214" s="1206" t="s">
        <v>977</v>
      </c>
      <c r="BH214" s="1169"/>
      <c r="BI214" s="1169"/>
      <c r="BJ214" s="1170"/>
      <c r="BK214" s="1210" t="s">
        <v>977</v>
      </c>
      <c r="BL214" s="1211"/>
      <c r="BM214" s="1211"/>
      <c r="BN214" s="1211"/>
      <c r="BO214" s="1211"/>
      <c r="BP214" s="1211"/>
      <c r="BQ214" s="1212"/>
    </row>
    <row r="215" spans="2:69" ht="14.45" customHeight="1">
      <c r="B215" s="2175" t="s">
        <v>986</v>
      </c>
      <c r="C215" s="2176"/>
      <c r="D215" s="2176"/>
      <c r="E215" s="2177"/>
      <c r="F215" s="2178" t="str">
        <f>本工事内容!$C$5&amp;本工事内容!$D$5&amp;本工事内容!$E$5</f>
        <v>都計第100号</v>
      </c>
      <c r="G215" s="2179"/>
      <c r="H215" s="2179"/>
      <c r="I215" s="2179"/>
      <c r="J215" s="2179"/>
      <c r="K215" s="2179"/>
      <c r="L215" s="2179"/>
      <c r="M215" s="2179"/>
      <c r="N215" s="2179"/>
      <c r="O215" s="2179"/>
      <c r="P215" s="2179"/>
      <c r="Q215" s="2179"/>
      <c r="R215" s="2179"/>
      <c r="S215" s="2179"/>
      <c r="T215" s="2179"/>
      <c r="U215" s="2179"/>
      <c r="V215" s="2179"/>
      <c r="W215" s="2179"/>
      <c r="X215" s="2179"/>
      <c r="Y215" s="2179"/>
      <c r="Z215" s="2179"/>
      <c r="AA215" s="2179"/>
      <c r="AB215" s="2179"/>
      <c r="AC215" s="2179"/>
      <c r="AD215" s="2179"/>
      <c r="AE215" s="2179"/>
      <c r="AF215" s="1213"/>
      <c r="AG215" s="1214"/>
      <c r="AM215" s="1128"/>
      <c r="AN215" s="2196"/>
      <c r="AO215" s="2197"/>
      <c r="AP215" s="2197"/>
      <c r="AQ215" s="2198"/>
      <c r="AR215" s="1209"/>
      <c r="AS215" s="1199"/>
      <c r="AT215" s="1199"/>
      <c r="AU215" s="1199"/>
      <c r="AV215" s="1199"/>
      <c r="AW215" s="1199"/>
      <c r="AX215" s="1199"/>
      <c r="AY215" s="1199"/>
      <c r="AZ215" s="1200"/>
      <c r="BA215" s="1180"/>
      <c r="BB215" s="1181"/>
      <c r="BC215" s="1173"/>
      <c r="BD215" s="1173"/>
      <c r="BE215" s="1173"/>
      <c r="BF215" s="1173"/>
      <c r="BG215" s="1173"/>
      <c r="BH215" s="1173"/>
      <c r="BI215" s="1173"/>
      <c r="BJ215" s="1174"/>
      <c r="BK215" s="1215"/>
      <c r="BL215" s="1216"/>
      <c r="BM215" s="1216"/>
      <c r="BN215" s="1216"/>
      <c r="BO215" s="1216"/>
      <c r="BP215" s="1216"/>
      <c r="BQ215" s="1217"/>
    </row>
    <row r="216" spans="2:69" ht="14.45" customHeight="1">
      <c r="B216" s="2180" t="s">
        <v>1026</v>
      </c>
      <c r="C216" s="2181"/>
      <c r="D216" s="2181"/>
      <c r="E216" s="2182"/>
      <c r="F216" s="2183" t="str">
        <f>""&amp;本工事内容!$C$8</f>
        <v>○○○道路修繕工事2</v>
      </c>
      <c r="G216" s="2184"/>
      <c r="H216" s="2184"/>
      <c r="I216" s="2184"/>
      <c r="J216" s="2184"/>
      <c r="K216" s="2184"/>
      <c r="L216" s="2184"/>
      <c r="M216" s="2184"/>
      <c r="N216" s="2184"/>
      <c r="O216" s="2184"/>
      <c r="P216" s="2184"/>
      <c r="Q216" s="2184"/>
      <c r="R216" s="2184"/>
      <c r="S216" s="2184"/>
      <c r="T216" s="2184"/>
      <c r="U216" s="2184"/>
      <c r="V216" s="2184"/>
      <c r="W216" s="2184"/>
      <c r="X216" s="2184"/>
      <c r="Y216" s="2184"/>
      <c r="Z216" s="2184"/>
      <c r="AA216" s="2184"/>
      <c r="AB216" s="2184"/>
      <c r="AC216" s="2184"/>
      <c r="AD216" s="2184"/>
      <c r="AE216" s="2184"/>
      <c r="AF216" s="1218"/>
      <c r="AG216" s="1219"/>
      <c r="AM216" s="1128"/>
      <c r="AN216" s="1128"/>
      <c r="AO216" s="1128"/>
      <c r="AP216" s="1128"/>
      <c r="AQ216" s="1128"/>
      <c r="AR216" s="1128"/>
      <c r="AS216" s="1128"/>
      <c r="AT216" s="1128"/>
      <c r="AU216" s="1128"/>
      <c r="AV216" s="1128"/>
      <c r="AW216" s="1128"/>
      <c r="AX216" s="1128"/>
      <c r="AY216" s="1128"/>
      <c r="AZ216" s="1128"/>
      <c r="BA216" s="1128"/>
      <c r="BB216" s="1128"/>
      <c r="BC216" s="1128"/>
      <c r="BD216" s="1128"/>
      <c r="BE216" s="1128"/>
      <c r="BF216" s="1128"/>
      <c r="BG216" s="1128"/>
      <c r="BH216" s="1128"/>
      <c r="BI216" s="1128"/>
      <c r="BJ216" s="1128"/>
      <c r="BK216" s="1128"/>
      <c r="BL216" s="1128"/>
      <c r="BM216" s="1128"/>
      <c r="BN216" s="1128"/>
      <c r="BO216" s="1128"/>
      <c r="BP216" s="1128"/>
      <c r="BQ216" s="1128"/>
    </row>
    <row r="217" spans="2:69" ht="14.45" customHeight="1">
      <c r="B217" s="2185" t="s">
        <v>933</v>
      </c>
      <c r="C217" s="2186"/>
      <c r="D217" s="2186"/>
      <c r="E217" s="2187"/>
      <c r="F217" s="2188" t="str">
        <f>""&amp;AR155</f>
        <v/>
      </c>
      <c r="G217" s="2189"/>
      <c r="H217" s="2189"/>
      <c r="I217" s="2189"/>
      <c r="J217" s="2189"/>
      <c r="K217" s="2189"/>
      <c r="L217" s="2189"/>
      <c r="M217" s="2189"/>
      <c r="N217" s="2189"/>
      <c r="O217" s="2189"/>
      <c r="P217" s="2189"/>
      <c r="Q217" s="2189"/>
      <c r="R217" s="2189"/>
      <c r="S217" s="2189"/>
      <c r="T217" s="2189"/>
      <c r="U217" s="2189"/>
      <c r="V217" s="2189"/>
      <c r="W217" s="2189"/>
      <c r="X217" s="2189"/>
      <c r="Y217" s="2189"/>
      <c r="Z217" s="2189"/>
      <c r="AA217" s="2189"/>
      <c r="AB217" s="2189"/>
      <c r="AC217" s="2189"/>
      <c r="AD217" s="2189"/>
      <c r="AE217" s="2189"/>
      <c r="AF217" s="1220"/>
      <c r="AG217" s="1221"/>
      <c r="AM217" s="1128"/>
      <c r="AN217" s="2190" t="s">
        <v>940</v>
      </c>
      <c r="AO217" s="2191"/>
      <c r="AP217" s="2191"/>
      <c r="AQ217" s="2192"/>
      <c r="AR217" s="2108" t="s">
        <v>941</v>
      </c>
      <c r="AS217" s="2109"/>
      <c r="AT217" s="2109"/>
      <c r="AU217" s="2109"/>
      <c r="AV217" s="2110"/>
      <c r="AW217" s="2150" t="s">
        <v>942</v>
      </c>
      <c r="AX217" s="2151"/>
      <c r="AY217" s="2151"/>
      <c r="AZ217" s="2151"/>
      <c r="BA217" s="2151"/>
      <c r="BB217" s="2151"/>
      <c r="BC217" s="2152"/>
      <c r="BD217" s="2150" t="s">
        <v>943</v>
      </c>
      <c r="BE217" s="2151"/>
      <c r="BF217" s="2151"/>
      <c r="BG217" s="2151"/>
      <c r="BH217" s="2151"/>
      <c r="BI217" s="2151"/>
      <c r="BJ217" s="2152"/>
      <c r="BK217" s="2150" t="s">
        <v>944</v>
      </c>
      <c r="BL217" s="2151"/>
      <c r="BM217" s="2151"/>
      <c r="BN217" s="2151"/>
      <c r="BO217" s="2151"/>
      <c r="BP217" s="2151"/>
      <c r="BQ217" s="2152"/>
    </row>
    <row r="218" spans="2:69" ht="14.45" customHeight="1">
      <c r="B218" s="2133" t="s">
        <v>934</v>
      </c>
      <c r="C218" s="2134"/>
      <c r="D218" s="2134"/>
      <c r="E218" s="2135"/>
      <c r="F218" s="2153" t="s">
        <v>935</v>
      </c>
      <c r="G218" s="2154"/>
      <c r="H218" s="2155">
        <f>AT156</f>
        <v>0</v>
      </c>
      <c r="I218" s="2155"/>
      <c r="J218" s="2155"/>
      <c r="K218" s="2155"/>
      <c r="L218" s="2155"/>
      <c r="M218" s="2155"/>
      <c r="N218" s="2155"/>
      <c r="O218" s="2155"/>
      <c r="P218" s="2155"/>
      <c r="Q218" s="2156"/>
      <c r="R218" s="2040" t="s">
        <v>1014</v>
      </c>
      <c r="S218" s="2120"/>
      <c r="T218" s="2120"/>
      <c r="U218" s="2120"/>
      <c r="V218" s="2028"/>
      <c r="W218" s="2029"/>
      <c r="X218" s="2157">
        <v>0</v>
      </c>
      <c r="Y218" s="2158"/>
      <c r="Z218" s="2158"/>
      <c r="AA218" s="2158"/>
      <c r="AB218" s="2158"/>
      <c r="AC218" s="2158"/>
      <c r="AD218" s="2158"/>
      <c r="AE218" s="2158"/>
      <c r="AF218" s="2158"/>
      <c r="AG218" s="2159"/>
      <c r="AM218" s="1128"/>
      <c r="AN218" s="2193"/>
      <c r="AO218" s="2194"/>
      <c r="AP218" s="2194"/>
      <c r="AQ218" s="2195"/>
      <c r="AR218" s="2111"/>
      <c r="AS218" s="2112"/>
      <c r="AT218" s="2112"/>
      <c r="AU218" s="2112"/>
      <c r="AV218" s="2113"/>
      <c r="AW218" s="1222"/>
      <c r="AX218" s="1223"/>
      <c r="AY218" s="1223"/>
      <c r="AZ218" s="1223"/>
      <c r="BA218" s="1223"/>
      <c r="BB218" s="1223"/>
      <c r="BC218" s="1224"/>
      <c r="BD218" s="1222"/>
      <c r="BE218" s="1223"/>
      <c r="BF218" s="1223"/>
      <c r="BG218" s="1223"/>
      <c r="BH218" s="1223"/>
      <c r="BI218" s="1223"/>
      <c r="BJ218" s="1224"/>
      <c r="BK218" s="1222"/>
      <c r="BL218" s="1223"/>
      <c r="BM218" s="1223"/>
      <c r="BN218" s="1223"/>
      <c r="BO218" s="1223"/>
      <c r="BP218" s="1223"/>
      <c r="BQ218" s="1224"/>
    </row>
    <row r="219" spans="2:69" ht="14.45" customHeight="1">
      <c r="B219" s="2139"/>
      <c r="C219" s="2140"/>
      <c r="D219" s="2140"/>
      <c r="E219" s="2141"/>
      <c r="F219" s="2163" t="s">
        <v>937</v>
      </c>
      <c r="G219" s="2164"/>
      <c r="H219" s="2165">
        <f>AT157</f>
        <v>0</v>
      </c>
      <c r="I219" s="2165"/>
      <c r="J219" s="2165"/>
      <c r="K219" s="2165"/>
      <c r="L219" s="2165"/>
      <c r="M219" s="2165"/>
      <c r="N219" s="2165"/>
      <c r="O219" s="2165"/>
      <c r="P219" s="2165"/>
      <c r="Q219" s="2166"/>
      <c r="R219" s="2125"/>
      <c r="S219" s="2126"/>
      <c r="T219" s="2126"/>
      <c r="U219" s="2126"/>
      <c r="V219" s="2031"/>
      <c r="W219" s="2032"/>
      <c r="X219" s="2160"/>
      <c r="Y219" s="2161"/>
      <c r="Z219" s="2161"/>
      <c r="AA219" s="2161"/>
      <c r="AB219" s="2161"/>
      <c r="AC219" s="2161"/>
      <c r="AD219" s="2161"/>
      <c r="AE219" s="2161"/>
      <c r="AF219" s="2161"/>
      <c r="AG219" s="2162"/>
      <c r="AM219" s="1128"/>
      <c r="AN219" s="2193"/>
      <c r="AO219" s="2194"/>
      <c r="AP219" s="2194"/>
      <c r="AQ219" s="2195"/>
      <c r="AR219" s="2108" t="s">
        <v>948</v>
      </c>
      <c r="AS219" s="2210"/>
      <c r="AT219" s="2210"/>
      <c r="AU219" s="2210"/>
      <c r="AV219" s="2150" t="s">
        <v>949</v>
      </c>
      <c r="AW219" s="2151"/>
      <c r="AX219" s="2151"/>
      <c r="AY219" s="2151"/>
      <c r="AZ219" s="2151"/>
      <c r="BA219" s="2152"/>
      <c r="BB219" s="2150" t="s">
        <v>942</v>
      </c>
      <c r="BC219" s="2213"/>
      <c r="BD219" s="2213"/>
      <c r="BE219" s="2213"/>
      <c r="BF219" s="2214"/>
      <c r="BG219" s="2150" t="s">
        <v>943</v>
      </c>
      <c r="BH219" s="2213"/>
      <c r="BI219" s="2213"/>
      <c r="BJ219" s="2213"/>
      <c r="BK219" s="2214"/>
      <c r="BL219" s="2150" t="s">
        <v>944</v>
      </c>
      <c r="BM219" s="2215"/>
      <c r="BN219" s="2215"/>
      <c r="BO219" s="2215"/>
      <c r="BP219" s="2215"/>
      <c r="BQ219" s="2216"/>
    </row>
    <row r="220" spans="2:69" ht="14.45" customHeight="1">
      <c r="B220" s="1193"/>
      <c r="C220" s="1193"/>
      <c r="D220" s="1193"/>
      <c r="E220" s="1193"/>
      <c r="F220" s="1187"/>
      <c r="G220" s="1187"/>
      <c r="H220" s="1187"/>
      <c r="I220" s="1187"/>
      <c r="J220" s="1187"/>
      <c r="K220" s="1187"/>
      <c r="L220" s="1187"/>
      <c r="M220" s="1187"/>
      <c r="N220" s="1187"/>
      <c r="O220" s="1187"/>
      <c r="P220" s="1187"/>
      <c r="Q220" s="1187"/>
      <c r="R220" s="1187"/>
      <c r="S220" s="1163"/>
      <c r="T220" s="1163"/>
      <c r="U220" s="1163"/>
      <c r="V220" s="1163"/>
      <c r="W220" s="1163"/>
      <c r="X220" s="1163"/>
      <c r="Y220" s="1163"/>
      <c r="Z220" s="1163"/>
      <c r="AA220" s="1163"/>
      <c r="AB220" s="1163"/>
      <c r="AC220" s="1163"/>
      <c r="AD220" s="1163"/>
      <c r="AE220" s="1163"/>
      <c r="AF220" s="1163"/>
      <c r="AG220" s="1163"/>
      <c r="AM220" s="1128"/>
      <c r="AN220" s="2196"/>
      <c r="AO220" s="2197"/>
      <c r="AP220" s="2197"/>
      <c r="AQ220" s="2198"/>
      <c r="AR220" s="2211"/>
      <c r="AS220" s="2212"/>
      <c r="AT220" s="2212"/>
      <c r="AU220" s="2212"/>
      <c r="AV220" s="1222" t="s">
        <v>977</v>
      </c>
      <c r="AW220" s="1223"/>
      <c r="AX220" s="1223"/>
      <c r="AY220" s="1223"/>
      <c r="AZ220" s="1223"/>
      <c r="BA220" s="1224"/>
      <c r="BB220" s="1225"/>
      <c r="BC220" s="1226"/>
      <c r="BD220" s="1226"/>
      <c r="BE220" s="1226"/>
      <c r="BF220" s="1227"/>
      <c r="BG220" s="1222"/>
      <c r="BH220" s="1228"/>
      <c r="BI220" s="1228"/>
      <c r="BJ220" s="1228"/>
      <c r="BK220" s="1229"/>
      <c r="BL220" s="1222"/>
      <c r="BM220" s="1228"/>
      <c r="BN220" s="1228"/>
      <c r="BO220" s="1228"/>
      <c r="BP220" s="1228"/>
      <c r="BQ220" s="1229"/>
    </row>
    <row r="221" spans="2:69" ht="14.45" customHeight="1">
      <c r="B221" s="2133" t="s">
        <v>929</v>
      </c>
      <c r="C221" s="2134"/>
      <c r="D221" s="2134"/>
      <c r="E221" s="2135"/>
      <c r="F221" s="2142" t="s">
        <v>930</v>
      </c>
      <c r="G221" s="2143"/>
      <c r="H221" s="2143"/>
      <c r="I221" s="2143"/>
      <c r="J221" s="2143"/>
      <c r="K221" s="2143"/>
      <c r="L221" s="2143"/>
      <c r="M221" s="2143"/>
      <c r="N221" s="2143"/>
      <c r="O221" s="2144"/>
      <c r="P221" s="2145"/>
      <c r="Q221" s="2142" t="s">
        <v>931</v>
      </c>
      <c r="R221" s="2143"/>
      <c r="S221" s="2143"/>
      <c r="T221" s="2143"/>
      <c r="U221" s="2143"/>
      <c r="V221" s="2143"/>
      <c r="W221" s="2143"/>
      <c r="X221" s="2143"/>
      <c r="Y221" s="2143"/>
      <c r="Z221" s="2146"/>
      <c r="AA221" s="2147" t="s">
        <v>932</v>
      </c>
      <c r="AB221" s="2148"/>
      <c r="AC221" s="2148"/>
      <c r="AD221" s="2148"/>
      <c r="AE221" s="2148"/>
      <c r="AF221" s="2148"/>
      <c r="AG221" s="2149"/>
      <c r="AM221" s="1128"/>
      <c r="AN221" s="1128"/>
      <c r="AO221" s="1128"/>
      <c r="AP221" s="1128"/>
      <c r="AQ221" s="1128"/>
      <c r="AR221" s="1128"/>
      <c r="AS221" s="1128"/>
      <c r="AT221" s="1128"/>
      <c r="AU221" s="1128"/>
      <c r="AV221" s="1128"/>
      <c r="AW221" s="1128"/>
      <c r="AX221" s="1128"/>
      <c r="AY221" s="1128"/>
      <c r="AZ221" s="1128"/>
      <c r="BA221" s="1128"/>
      <c r="BB221" s="1128"/>
      <c r="BC221" s="1128"/>
      <c r="BD221" s="1128"/>
      <c r="BE221" s="1128"/>
      <c r="BF221" s="1128"/>
      <c r="BG221" s="1128"/>
      <c r="BH221" s="1128"/>
      <c r="BI221" s="1128"/>
      <c r="BJ221" s="1128"/>
      <c r="BK221" s="1128"/>
      <c r="BL221" s="1128"/>
      <c r="BM221" s="1128"/>
      <c r="BN221" s="1128"/>
      <c r="BO221" s="1128"/>
      <c r="BP221" s="1128"/>
      <c r="BQ221" s="1128"/>
    </row>
    <row r="222" spans="2:69" ht="14.45" customHeight="1">
      <c r="B222" s="2136"/>
      <c r="C222" s="2137"/>
      <c r="D222" s="2137"/>
      <c r="E222" s="2138"/>
      <c r="F222" s="2096" t="str">
        <f>""&amp;AR160</f>
        <v/>
      </c>
      <c r="G222" s="2097"/>
      <c r="H222" s="2097"/>
      <c r="I222" s="2097"/>
      <c r="J222" s="2097"/>
      <c r="K222" s="2097"/>
      <c r="L222" s="2098"/>
      <c r="M222" s="2098"/>
      <c r="N222" s="2098"/>
      <c r="O222" s="2099"/>
      <c r="P222" s="2100"/>
      <c r="Q222" s="2027" t="str">
        <f>""&amp;BA160</f>
        <v/>
      </c>
      <c r="R222" s="2046"/>
      <c r="S222" s="2169"/>
      <c r="T222" s="2169"/>
      <c r="U222" s="2169"/>
      <c r="V222" s="2169"/>
      <c r="W222" s="2169"/>
      <c r="X222" s="2169"/>
      <c r="Y222" s="2169"/>
      <c r="Z222" s="2170"/>
      <c r="AA222" s="2102" t="s">
        <v>977</v>
      </c>
      <c r="AB222" s="2103"/>
      <c r="AC222" s="2103"/>
      <c r="AD222" s="2103"/>
      <c r="AE222" s="2103"/>
      <c r="AF222" s="2103"/>
      <c r="AG222" s="2104"/>
      <c r="AM222" s="1128"/>
      <c r="AN222" s="2087" t="s">
        <v>952</v>
      </c>
      <c r="AO222" s="2088"/>
      <c r="AP222" s="2088"/>
      <c r="AQ222" s="2088"/>
      <c r="AR222" s="2088"/>
      <c r="AS222" s="2089"/>
      <c r="AT222" s="1168"/>
      <c r="AU222" s="1169"/>
      <c r="AV222" s="1169"/>
      <c r="AW222" s="1169"/>
      <c r="AX222" s="1169"/>
      <c r="AY222" s="1169"/>
      <c r="AZ222" s="1169"/>
      <c r="BA222" s="1169"/>
      <c r="BB222" s="1170"/>
      <c r="BC222" s="1140"/>
      <c r="BD222" s="2087" t="s">
        <v>953</v>
      </c>
      <c r="BE222" s="2088"/>
      <c r="BF222" s="2088"/>
      <c r="BG222" s="2088"/>
      <c r="BH222" s="2088"/>
      <c r="BI222" s="2089"/>
      <c r="BJ222" s="1168"/>
      <c r="BK222" s="1169"/>
      <c r="BL222" s="1169"/>
      <c r="BM222" s="1169"/>
      <c r="BN222" s="1169"/>
      <c r="BO222" s="1169"/>
      <c r="BP222" s="1169"/>
      <c r="BQ222" s="1170"/>
    </row>
    <row r="223" spans="2:69" ht="14.45" customHeight="1">
      <c r="B223" s="2136"/>
      <c r="C223" s="2137"/>
      <c r="D223" s="2137"/>
      <c r="E223" s="2138"/>
      <c r="F223" s="2101"/>
      <c r="G223" s="2097"/>
      <c r="H223" s="2097"/>
      <c r="I223" s="2097"/>
      <c r="J223" s="2097"/>
      <c r="K223" s="2097"/>
      <c r="L223" s="2098"/>
      <c r="M223" s="2098"/>
      <c r="N223" s="2098"/>
      <c r="O223" s="2099"/>
      <c r="P223" s="2100"/>
      <c r="Q223" s="2171"/>
      <c r="R223" s="2172"/>
      <c r="S223" s="2173"/>
      <c r="T223" s="2173"/>
      <c r="U223" s="2173"/>
      <c r="V223" s="2173"/>
      <c r="W223" s="2173"/>
      <c r="X223" s="2173"/>
      <c r="Y223" s="2173"/>
      <c r="Z223" s="2174"/>
      <c r="AA223" s="2105"/>
      <c r="AB223" s="2106"/>
      <c r="AC223" s="2106"/>
      <c r="AD223" s="2106"/>
      <c r="AE223" s="2106"/>
      <c r="AF223" s="2106"/>
      <c r="AG223" s="2107"/>
      <c r="AM223" s="1128"/>
      <c r="AN223" s="2090"/>
      <c r="AO223" s="2091"/>
      <c r="AP223" s="2091"/>
      <c r="AQ223" s="2091"/>
      <c r="AR223" s="2091"/>
      <c r="AS223" s="2092"/>
      <c r="AT223" s="1172"/>
      <c r="AU223" s="1173"/>
      <c r="AV223" s="1173"/>
      <c r="AW223" s="1173"/>
      <c r="AX223" s="1173"/>
      <c r="AY223" s="1173"/>
      <c r="AZ223" s="1173"/>
      <c r="BA223" s="1173"/>
      <c r="BB223" s="1174"/>
      <c r="BC223" s="1140"/>
      <c r="BD223" s="2093"/>
      <c r="BE223" s="2094"/>
      <c r="BF223" s="2094"/>
      <c r="BG223" s="2094"/>
      <c r="BH223" s="2094"/>
      <c r="BI223" s="2095"/>
      <c r="BJ223" s="1172"/>
      <c r="BK223" s="1173"/>
      <c r="BL223" s="1173"/>
      <c r="BM223" s="1173"/>
      <c r="BN223" s="1173"/>
      <c r="BO223" s="1173"/>
      <c r="BP223" s="1173"/>
      <c r="BQ223" s="1174"/>
    </row>
    <row r="224" spans="2:69" ht="14.45" customHeight="1">
      <c r="B224" s="2136"/>
      <c r="C224" s="2137"/>
      <c r="D224" s="2137"/>
      <c r="E224" s="2138"/>
      <c r="F224" s="2096" t="str">
        <f>""&amp;AR162</f>
        <v/>
      </c>
      <c r="G224" s="2097"/>
      <c r="H224" s="2097"/>
      <c r="I224" s="2097"/>
      <c r="J224" s="2097"/>
      <c r="K224" s="2097"/>
      <c r="L224" s="2098"/>
      <c r="M224" s="2098"/>
      <c r="N224" s="2098"/>
      <c r="O224" s="2099"/>
      <c r="P224" s="2100"/>
      <c r="Q224" s="2027" t="str">
        <f>""&amp;BA162</f>
        <v/>
      </c>
      <c r="R224" s="2046"/>
      <c r="S224" s="2169"/>
      <c r="T224" s="2169"/>
      <c r="U224" s="2169"/>
      <c r="V224" s="2169"/>
      <c r="W224" s="2169"/>
      <c r="X224" s="2169"/>
      <c r="Y224" s="2169"/>
      <c r="Z224" s="2170"/>
      <c r="AA224" s="2102" t="s">
        <v>977</v>
      </c>
      <c r="AB224" s="2103"/>
      <c r="AC224" s="2103"/>
      <c r="AD224" s="2103"/>
      <c r="AE224" s="2103"/>
      <c r="AF224" s="2103"/>
      <c r="AG224" s="2104"/>
      <c r="AM224" s="1128"/>
      <c r="AN224" s="1141"/>
      <c r="AO224" s="2108" t="s">
        <v>955</v>
      </c>
      <c r="AP224" s="2109"/>
      <c r="AQ224" s="2109"/>
      <c r="AR224" s="2109"/>
      <c r="AS224" s="2110"/>
      <c r="AT224" s="1168"/>
      <c r="AU224" s="1169"/>
      <c r="AV224" s="1169"/>
      <c r="AW224" s="1169"/>
      <c r="AX224" s="1169"/>
      <c r="AY224" s="1169"/>
      <c r="AZ224" s="1169"/>
      <c r="BA224" s="1169"/>
      <c r="BB224" s="1170"/>
      <c r="BC224" s="1140"/>
      <c r="BD224" s="2087" t="s">
        <v>956</v>
      </c>
      <c r="BE224" s="2088"/>
      <c r="BF224" s="2088"/>
      <c r="BG224" s="2088"/>
      <c r="BH224" s="2088"/>
      <c r="BI224" s="2089"/>
      <c r="BJ224" s="1168"/>
      <c r="BK224" s="1169"/>
      <c r="BL224" s="1169"/>
      <c r="BM224" s="1169"/>
      <c r="BN224" s="1169"/>
      <c r="BO224" s="1169"/>
      <c r="BP224" s="1169"/>
      <c r="BQ224" s="1170"/>
    </row>
    <row r="225" spans="2:69" ht="14.45" customHeight="1">
      <c r="B225" s="2139"/>
      <c r="C225" s="2140"/>
      <c r="D225" s="2140"/>
      <c r="E225" s="2141"/>
      <c r="F225" s="2101"/>
      <c r="G225" s="2097"/>
      <c r="H225" s="2097"/>
      <c r="I225" s="2097"/>
      <c r="J225" s="2097"/>
      <c r="K225" s="2097"/>
      <c r="L225" s="2098"/>
      <c r="M225" s="2098"/>
      <c r="N225" s="2098"/>
      <c r="O225" s="2099"/>
      <c r="P225" s="2100"/>
      <c r="Q225" s="2171"/>
      <c r="R225" s="2172"/>
      <c r="S225" s="2173"/>
      <c r="T225" s="2173"/>
      <c r="U225" s="2173"/>
      <c r="V225" s="2173"/>
      <c r="W225" s="2173"/>
      <c r="X225" s="2173"/>
      <c r="Y225" s="2173"/>
      <c r="Z225" s="2174"/>
      <c r="AA225" s="2105"/>
      <c r="AB225" s="2106"/>
      <c r="AC225" s="2106"/>
      <c r="AD225" s="2106"/>
      <c r="AE225" s="2106"/>
      <c r="AF225" s="2106"/>
      <c r="AG225" s="2107"/>
      <c r="AM225" s="1128"/>
      <c r="AN225" s="1142"/>
      <c r="AO225" s="2111"/>
      <c r="AP225" s="2112"/>
      <c r="AQ225" s="2112"/>
      <c r="AR225" s="2112"/>
      <c r="AS225" s="2113"/>
      <c r="AT225" s="1172"/>
      <c r="AU225" s="1173"/>
      <c r="AV225" s="1173"/>
      <c r="AW225" s="1173"/>
      <c r="AX225" s="1173"/>
      <c r="AY225" s="1173"/>
      <c r="AZ225" s="1173"/>
      <c r="BA225" s="1173"/>
      <c r="BB225" s="1174"/>
      <c r="BC225" s="1140"/>
      <c r="BD225" s="2093"/>
      <c r="BE225" s="2094"/>
      <c r="BF225" s="2094"/>
      <c r="BG225" s="2094"/>
      <c r="BH225" s="2094"/>
      <c r="BI225" s="2095"/>
      <c r="BJ225" s="1172"/>
      <c r="BK225" s="1173"/>
      <c r="BL225" s="1173"/>
      <c r="BM225" s="1173"/>
      <c r="BN225" s="1173"/>
      <c r="BO225" s="1173"/>
      <c r="BP225" s="1173"/>
      <c r="BQ225" s="1174"/>
    </row>
    <row r="226" spans="2:69" ht="14.45" customHeight="1">
      <c r="B226" s="1187"/>
      <c r="C226" s="1187"/>
      <c r="D226" s="1187"/>
      <c r="E226" s="1187"/>
      <c r="F226" s="1187"/>
      <c r="G226" s="1187"/>
      <c r="H226" s="1187"/>
      <c r="I226" s="1187"/>
      <c r="J226" s="1187"/>
      <c r="K226" s="1187"/>
      <c r="L226" s="1187"/>
      <c r="M226" s="1187"/>
      <c r="N226" s="1187"/>
      <c r="O226" s="1187"/>
      <c r="P226" s="1187"/>
      <c r="Q226" s="1187"/>
      <c r="R226" s="1187"/>
      <c r="S226" s="1187"/>
      <c r="T226" s="1187"/>
      <c r="U226" s="1187"/>
      <c r="V226" s="1187"/>
      <c r="W226" s="1163"/>
      <c r="X226" s="1163"/>
      <c r="Y226" s="1163"/>
      <c r="Z226" s="1163"/>
      <c r="AA226" s="1163"/>
      <c r="AB226" s="1163"/>
      <c r="AC226" s="1163"/>
      <c r="AD226" s="1163"/>
      <c r="AE226" s="1163"/>
      <c r="AF226" s="1163"/>
      <c r="AG226" s="1163"/>
      <c r="AM226" s="1128"/>
      <c r="AN226" s="2087" t="s">
        <v>959</v>
      </c>
      <c r="AO226" s="2088"/>
      <c r="AP226" s="2088"/>
      <c r="AQ226" s="2088"/>
      <c r="AR226" s="2088"/>
      <c r="AS226" s="2089"/>
      <c r="AT226" s="1168"/>
      <c r="AU226" s="1169"/>
      <c r="AV226" s="1169"/>
      <c r="AW226" s="1169"/>
      <c r="AX226" s="1169"/>
      <c r="AY226" s="1169"/>
      <c r="AZ226" s="1169"/>
      <c r="BA226" s="1169"/>
      <c r="BB226" s="1170"/>
      <c r="BC226" s="1140"/>
      <c r="BD226" s="2087" t="s">
        <v>960</v>
      </c>
      <c r="BE226" s="2088"/>
      <c r="BF226" s="2088"/>
      <c r="BG226" s="2088"/>
      <c r="BH226" s="2088"/>
      <c r="BI226" s="2089"/>
      <c r="BJ226" s="1168"/>
      <c r="BK226" s="1169"/>
      <c r="BL226" s="1169"/>
      <c r="BM226" s="1169"/>
      <c r="BN226" s="1169"/>
      <c r="BO226" s="1169"/>
      <c r="BP226" s="1169"/>
      <c r="BQ226" s="1170"/>
    </row>
    <row r="227" spans="2:69" ht="14.45" customHeight="1">
      <c r="B227" s="2040" t="s">
        <v>940</v>
      </c>
      <c r="C227" s="2120"/>
      <c r="D227" s="2120"/>
      <c r="E227" s="2121"/>
      <c r="F227" s="2040" t="s">
        <v>941</v>
      </c>
      <c r="G227" s="2120"/>
      <c r="H227" s="2120"/>
      <c r="I227" s="2120"/>
      <c r="J227" s="2121"/>
      <c r="K227" s="2128" t="s">
        <v>942</v>
      </c>
      <c r="L227" s="2128"/>
      <c r="M227" s="2128"/>
      <c r="N227" s="2128"/>
      <c r="O227" s="2128"/>
      <c r="P227" s="2128"/>
      <c r="Q227" s="2128"/>
      <c r="R227" s="2129"/>
      <c r="S227" s="2128" t="s">
        <v>943</v>
      </c>
      <c r="T227" s="2128"/>
      <c r="U227" s="2128"/>
      <c r="V227" s="2128"/>
      <c r="W227" s="2128"/>
      <c r="X227" s="2128"/>
      <c r="Y227" s="2128"/>
      <c r="Z227" s="2128" t="s">
        <v>944</v>
      </c>
      <c r="AA227" s="2129"/>
      <c r="AB227" s="2129"/>
      <c r="AC227" s="2129"/>
      <c r="AD227" s="2129"/>
      <c r="AE227" s="2129"/>
      <c r="AF227" s="2129"/>
      <c r="AG227" s="2129"/>
      <c r="AM227" s="1128"/>
      <c r="AN227" s="2090"/>
      <c r="AO227" s="2091"/>
      <c r="AP227" s="2091"/>
      <c r="AQ227" s="2091"/>
      <c r="AR227" s="2091"/>
      <c r="AS227" s="2092"/>
      <c r="AT227" s="1172"/>
      <c r="AU227" s="1173"/>
      <c r="AV227" s="1173"/>
      <c r="AW227" s="1173"/>
      <c r="AX227" s="1173"/>
      <c r="AY227" s="1173"/>
      <c r="AZ227" s="1173"/>
      <c r="BA227" s="1173"/>
      <c r="BB227" s="1174"/>
      <c r="BC227" s="1140"/>
      <c r="BD227" s="2093"/>
      <c r="BE227" s="2094"/>
      <c r="BF227" s="2094"/>
      <c r="BG227" s="2094"/>
      <c r="BH227" s="2094"/>
      <c r="BI227" s="2095"/>
      <c r="BJ227" s="1172"/>
      <c r="BK227" s="1173"/>
      <c r="BL227" s="1173"/>
      <c r="BM227" s="1173"/>
      <c r="BN227" s="1173"/>
      <c r="BO227" s="1173"/>
      <c r="BP227" s="1173"/>
      <c r="BQ227" s="1174"/>
    </row>
    <row r="228" spans="2:69" ht="14.45" customHeight="1">
      <c r="B228" s="2122"/>
      <c r="C228" s="2123"/>
      <c r="D228" s="2123"/>
      <c r="E228" s="2124"/>
      <c r="F228" s="2125"/>
      <c r="G228" s="2126"/>
      <c r="H228" s="2126"/>
      <c r="I228" s="2126"/>
      <c r="J228" s="2127"/>
      <c r="K228" s="2128" t="str">
        <f>""&amp;AW166</f>
        <v/>
      </c>
      <c r="L228" s="2128"/>
      <c r="M228" s="2128"/>
      <c r="N228" s="2128"/>
      <c r="O228" s="2128"/>
      <c r="P228" s="2128"/>
      <c r="Q228" s="2128"/>
      <c r="R228" s="2129"/>
      <c r="S228" s="2128" t="str">
        <f>S176</f>
        <v/>
      </c>
      <c r="T228" s="2128"/>
      <c r="U228" s="2128"/>
      <c r="V228" s="2128"/>
      <c r="W228" s="2128"/>
      <c r="X228" s="2128"/>
      <c r="Y228" s="2128"/>
      <c r="Z228" s="2128" t="s">
        <v>977</v>
      </c>
      <c r="AA228" s="2129"/>
      <c r="AB228" s="2129"/>
      <c r="AC228" s="2129"/>
      <c r="AD228" s="2129"/>
      <c r="AE228" s="2129"/>
      <c r="AF228" s="2129"/>
      <c r="AG228" s="2129"/>
      <c r="AM228" s="1128"/>
      <c r="AN228" s="1141"/>
      <c r="AO228" s="2108" t="s">
        <v>962</v>
      </c>
      <c r="AP228" s="2109"/>
      <c r="AQ228" s="2109"/>
      <c r="AR228" s="2109"/>
      <c r="AS228" s="2110"/>
      <c r="AT228" s="1168"/>
      <c r="AU228" s="1169"/>
      <c r="AV228" s="1169"/>
      <c r="AW228" s="1169"/>
      <c r="AX228" s="1169"/>
      <c r="AY228" s="1169"/>
      <c r="AZ228" s="1169"/>
      <c r="BA228" s="1169"/>
      <c r="BB228" s="1170"/>
      <c r="BC228" s="1140"/>
      <c r="BD228" s="2087" t="s">
        <v>963</v>
      </c>
      <c r="BE228" s="2088"/>
      <c r="BF228" s="2088"/>
      <c r="BG228" s="2089"/>
      <c r="BH228" s="1168" t="s">
        <v>977</v>
      </c>
      <c r="BI228" s="1169"/>
      <c r="BJ228" s="1169"/>
      <c r="BK228" s="1169"/>
      <c r="BL228" s="1169"/>
      <c r="BM228" s="1169"/>
      <c r="BN228" s="1169"/>
      <c r="BO228" s="1169"/>
      <c r="BP228" s="1169"/>
      <c r="BQ228" s="1170"/>
    </row>
    <row r="229" spans="2:69" ht="14.45" customHeight="1">
      <c r="B229" s="2122"/>
      <c r="C229" s="2123"/>
      <c r="D229" s="2123"/>
      <c r="E229" s="2124"/>
      <c r="F229" s="2040" t="s">
        <v>1022</v>
      </c>
      <c r="G229" s="2120"/>
      <c r="H229" s="2120"/>
      <c r="I229" s="2120"/>
      <c r="J229" s="2121"/>
      <c r="K229" s="2130" t="s">
        <v>949</v>
      </c>
      <c r="L229" s="2131"/>
      <c r="M229" s="2131"/>
      <c r="N229" s="2131"/>
      <c r="O229" s="2131"/>
      <c r="P229" s="2131"/>
      <c r="Q229" s="2131"/>
      <c r="R229" s="2132"/>
      <c r="S229" s="2128" t="s">
        <v>942</v>
      </c>
      <c r="T229" s="2128"/>
      <c r="U229" s="2128"/>
      <c r="V229" s="2128"/>
      <c r="W229" s="2129"/>
      <c r="X229" s="2128" t="s">
        <v>943</v>
      </c>
      <c r="Y229" s="2129"/>
      <c r="Z229" s="2129"/>
      <c r="AA229" s="2129"/>
      <c r="AB229" s="2129"/>
      <c r="AC229" s="2130" t="s">
        <v>944</v>
      </c>
      <c r="AD229" s="2167"/>
      <c r="AE229" s="2167"/>
      <c r="AF229" s="2167"/>
      <c r="AG229" s="2168"/>
      <c r="AM229" s="1128"/>
      <c r="AN229" s="1142"/>
      <c r="AO229" s="2111"/>
      <c r="AP229" s="2112"/>
      <c r="AQ229" s="2112"/>
      <c r="AR229" s="2112"/>
      <c r="AS229" s="2113"/>
      <c r="AT229" s="1172"/>
      <c r="AU229" s="1173"/>
      <c r="AV229" s="1173"/>
      <c r="AW229" s="1173"/>
      <c r="AX229" s="1173"/>
      <c r="AY229" s="1173"/>
      <c r="AZ229" s="1173"/>
      <c r="BA229" s="1173"/>
      <c r="BB229" s="1174"/>
      <c r="BC229" s="1140"/>
      <c r="BD229" s="2090"/>
      <c r="BE229" s="2091"/>
      <c r="BF229" s="2091"/>
      <c r="BG229" s="2092"/>
      <c r="BH229" s="1172"/>
      <c r="BI229" s="1173"/>
      <c r="BJ229" s="1173"/>
      <c r="BK229" s="1173"/>
      <c r="BL229" s="1173"/>
      <c r="BM229" s="1173"/>
      <c r="BN229" s="1173"/>
      <c r="BO229" s="1173"/>
      <c r="BP229" s="1173"/>
      <c r="BQ229" s="1174"/>
    </row>
    <row r="230" spans="2:69" ht="14.45" customHeight="1">
      <c r="B230" s="2122"/>
      <c r="C230" s="2123"/>
      <c r="D230" s="2123"/>
      <c r="E230" s="2124"/>
      <c r="F230" s="2122"/>
      <c r="G230" s="2123"/>
      <c r="H230" s="2123"/>
      <c r="I230" s="2123"/>
      <c r="J230" s="2124"/>
      <c r="K230" s="2027" t="str">
        <f>""&amp;W209</f>
        <v/>
      </c>
      <c r="L230" s="2047"/>
      <c r="M230" s="2047"/>
      <c r="N230" s="2047"/>
      <c r="O230" s="2047"/>
      <c r="P230" s="2047"/>
      <c r="Q230" s="2047"/>
      <c r="R230" s="2083"/>
      <c r="S230" s="2027" t="str">
        <f>S178</f>
        <v/>
      </c>
      <c r="T230" s="2028"/>
      <c r="U230" s="2028"/>
      <c r="V230" s="2028"/>
      <c r="W230" s="2029"/>
      <c r="X230" s="2027" t="s">
        <v>977</v>
      </c>
      <c r="Y230" s="2028"/>
      <c r="Z230" s="2028"/>
      <c r="AA230" s="2028"/>
      <c r="AB230" s="2029"/>
      <c r="AC230" s="2027" t="s">
        <v>977</v>
      </c>
      <c r="AD230" s="2047"/>
      <c r="AE230" s="2047"/>
      <c r="AF230" s="2047"/>
      <c r="AG230" s="2083"/>
      <c r="AM230" s="1128"/>
      <c r="AN230" s="1140"/>
      <c r="AO230" s="1140"/>
      <c r="AP230" s="1140"/>
      <c r="AQ230" s="1140"/>
      <c r="AR230" s="1140"/>
      <c r="AS230" s="1140"/>
      <c r="AT230" s="1140"/>
      <c r="AU230" s="1140"/>
      <c r="AV230" s="1140"/>
      <c r="AW230" s="1140"/>
      <c r="AX230" s="1140"/>
      <c r="AY230" s="1140"/>
      <c r="AZ230" s="1140"/>
      <c r="BA230" s="1140"/>
      <c r="BB230" s="1140"/>
      <c r="BC230" s="1140"/>
      <c r="BD230" s="1141"/>
      <c r="BE230" s="2087" t="s">
        <v>962</v>
      </c>
      <c r="BF230" s="2088"/>
      <c r="BG230" s="2089"/>
      <c r="BH230" s="1168" t="s">
        <v>977</v>
      </c>
      <c r="BI230" s="1169"/>
      <c r="BJ230" s="1169"/>
      <c r="BK230" s="1169"/>
      <c r="BL230" s="1169"/>
      <c r="BM230" s="1169"/>
      <c r="BN230" s="1169"/>
      <c r="BO230" s="1169"/>
      <c r="BP230" s="1169"/>
      <c r="BQ230" s="1170"/>
    </row>
    <row r="231" spans="2:69" ht="14.45" customHeight="1">
      <c r="B231" s="2125"/>
      <c r="C231" s="2126"/>
      <c r="D231" s="2126"/>
      <c r="E231" s="2127"/>
      <c r="F231" s="2125"/>
      <c r="G231" s="2126"/>
      <c r="H231" s="2126"/>
      <c r="I231" s="2126"/>
      <c r="J231" s="2127"/>
      <c r="K231" s="2084"/>
      <c r="L231" s="2085"/>
      <c r="M231" s="2085"/>
      <c r="N231" s="2085"/>
      <c r="O231" s="2085"/>
      <c r="P231" s="2085"/>
      <c r="Q231" s="2085"/>
      <c r="R231" s="2086"/>
      <c r="S231" s="2030"/>
      <c r="T231" s="2031"/>
      <c r="U231" s="2031"/>
      <c r="V231" s="2031"/>
      <c r="W231" s="2032"/>
      <c r="X231" s="2030"/>
      <c r="Y231" s="2031"/>
      <c r="Z231" s="2031"/>
      <c r="AA231" s="2031"/>
      <c r="AB231" s="2032"/>
      <c r="AC231" s="2084"/>
      <c r="AD231" s="2085"/>
      <c r="AE231" s="2085"/>
      <c r="AF231" s="2085"/>
      <c r="AG231" s="2086"/>
      <c r="AM231" s="1128"/>
      <c r="AN231" s="1140"/>
      <c r="AO231" s="1140"/>
      <c r="AP231" s="1140"/>
      <c r="AQ231" s="1140"/>
      <c r="AR231" s="1140"/>
      <c r="AS231" s="1140"/>
      <c r="AT231" s="1140"/>
      <c r="AU231" s="1140"/>
      <c r="AV231" s="1140"/>
      <c r="AW231" s="1140"/>
      <c r="AX231" s="1140"/>
      <c r="AY231" s="1140"/>
      <c r="AZ231" s="1140"/>
      <c r="BA231" s="1140"/>
      <c r="BB231" s="1140"/>
      <c r="BC231" s="1140"/>
      <c r="BD231" s="1141"/>
      <c r="BE231" s="2093"/>
      <c r="BF231" s="2094"/>
      <c r="BG231" s="2095"/>
      <c r="BH231" s="1172"/>
      <c r="BI231" s="1173"/>
      <c r="BJ231" s="1173"/>
      <c r="BK231" s="1173"/>
      <c r="BL231" s="1173"/>
      <c r="BM231" s="1173"/>
      <c r="BN231" s="1173"/>
      <c r="BO231" s="1173"/>
      <c r="BP231" s="1173"/>
      <c r="BQ231" s="1174"/>
    </row>
    <row r="232" spans="2:69" ht="14.45" customHeight="1">
      <c r="B232" s="1230"/>
      <c r="C232" s="1230"/>
      <c r="D232" s="1230"/>
      <c r="E232" s="1230"/>
      <c r="F232" s="1230"/>
      <c r="G232" s="1230"/>
      <c r="H232" s="1230"/>
      <c r="I232" s="1230"/>
      <c r="J232" s="1230"/>
      <c r="K232" s="1230"/>
      <c r="L232" s="1230"/>
      <c r="M232" s="1230"/>
      <c r="N232" s="1230"/>
      <c r="O232" s="1230"/>
      <c r="P232" s="1230"/>
      <c r="Q232" s="1230"/>
      <c r="R232" s="1230"/>
      <c r="S232" s="1230"/>
      <c r="T232" s="1230"/>
      <c r="U232" s="1230"/>
      <c r="V232" s="1230"/>
      <c r="W232" s="1230"/>
      <c r="X232" s="1230"/>
      <c r="Y232" s="1230"/>
      <c r="Z232" s="1230"/>
      <c r="AA232" s="1230"/>
      <c r="AB232" s="1230"/>
      <c r="AC232" s="1230"/>
      <c r="AD232" s="1230"/>
      <c r="AE232" s="1230"/>
      <c r="AF232" s="1163"/>
      <c r="AG232" s="1163"/>
      <c r="AM232" s="1128"/>
      <c r="AN232" s="1140"/>
      <c r="AO232" s="1140"/>
      <c r="AP232" s="1140"/>
      <c r="AQ232" s="1140"/>
      <c r="AR232" s="1140"/>
      <c r="AS232" s="1140"/>
      <c r="AT232" s="1140"/>
      <c r="AU232" s="1140"/>
      <c r="AV232" s="1140"/>
      <c r="AW232" s="1140"/>
      <c r="AX232" s="1140"/>
      <c r="AY232" s="1140"/>
      <c r="AZ232" s="1140"/>
      <c r="BA232" s="1140"/>
      <c r="BB232" s="1140"/>
      <c r="BC232" s="1140"/>
      <c r="BD232" s="1141"/>
      <c r="BE232" s="2114" t="s">
        <v>967</v>
      </c>
      <c r="BF232" s="2115"/>
      <c r="BG232" s="2116"/>
      <c r="BH232" s="1168" t="s">
        <v>977</v>
      </c>
      <c r="BI232" s="1169"/>
      <c r="BJ232" s="1169"/>
      <c r="BK232" s="1169"/>
      <c r="BL232" s="1169"/>
      <c r="BM232" s="1169"/>
      <c r="BN232" s="1169"/>
      <c r="BO232" s="1169"/>
      <c r="BP232" s="1169"/>
      <c r="BQ232" s="1170"/>
    </row>
    <row r="233" spans="2:69" ht="14.45" customHeight="1">
      <c r="B233" s="2027" t="s">
        <v>966</v>
      </c>
      <c r="C233" s="2046"/>
      <c r="D233" s="2046"/>
      <c r="E233" s="2046"/>
      <c r="F233" s="2047"/>
      <c r="G233" s="2027"/>
      <c r="H233" s="2028"/>
      <c r="I233" s="2028"/>
      <c r="J233" s="2028"/>
      <c r="K233" s="2028"/>
      <c r="L233" s="2028"/>
      <c r="M233" s="2028"/>
      <c r="N233" s="2028"/>
      <c r="O233" s="2028"/>
      <c r="P233" s="2028"/>
      <c r="Q233" s="2029"/>
      <c r="R233" s="1163"/>
      <c r="S233" s="2027" t="s">
        <v>953</v>
      </c>
      <c r="T233" s="2028"/>
      <c r="U233" s="2028"/>
      <c r="V233" s="2028"/>
      <c r="W233" s="2028"/>
      <c r="X233" s="2033" t="s">
        <v>977</v>
      </c>
      <c r="Y233" s="2028"/>
      <c r="Z233" s="2028"/>
      <c r="AA233" s="2028"/>
      <c r="AB233" s="2028"/>
      <c r="AC233" s="2028"/>
      <c r="AD233" s="2028"/>
      <c r="AE233" s="2028"/>
      <c r="AF233" s="2028"/>
      <c r="AG233" s="2029"/>
      <c r="AM233" s="1128"/>
      <c r="AN233" s="1140"/>
      <c r="AO233" s="1140"/>
      <c r="AP233" s="1140"/>
      <c r="AQ233" s="1140"/>
      <c r="AR233" s="1140"/>
      <c r="AS233" s="1140"/>
      <c r="AT233" s="1140"/>
      <c r="AU233" s="1140"/>
      <c r="AV233" s="1140"/>
      <c r="AW233" s="1140"/>
      <c r="AX233" s="1140"/>
      <c r="AY233" s="1140"/>
      <c r="AZ233" s="1140"/>
      <c r="BA233" s="1140"/>
      <c r="BB233" s="1140"/>
      <c r="BC233" s="1140"/>
      <c r="BD233" s="1142"/>
      <c r="BE233" s="2117"/>
      <c r="BF233" s="2118"/>
      <c r="BG233" s="2119"/>
      <c r="BH233" s="1172"/>
      <c r="BI233" s="1173"/>
      <c r="BJ233" s="1173"/>
      <c r="BK233" s="1173"/>
      <c r="BL233" s="1173"/>
      <c r="BM233" s="1173"/>
      <c r="BN233" s="1173"/>
      <c r="BO233" s="1173"/>
      <c r="BP233" s="1173"/>
      <c r="BQ233" s="1174"/>
    </row>
    <row r="234" spans="2:69" ht="14.45" customHeight="1">
      <c r="B234" s="2048"/>
      <c r="C234" s="2049"/>
      <c r="D234" s="2049"/>
      <c r="E234" s="2049"/>
      <c r="F234" s="2050"/>
      <c r="G234" s="2030"/>
      <c r="H234" s="2031"/>
      <c r="I234" s="2031"/>
      <c r="J234" s="2031"/>
      <c r="K234" s="2031"/>
      <c r="L234" s="2031"/>
      <c r="M234" s="2031"/>
      <c r="N234" s="2031"/>
      <c r="O234" s="2031"/>
      <c r="P234" s="2031"/>
      <c r="Q234" s="2032"/>
      <c r="R234" s="1163"/>
      <c r="S234" s="2030"/>
      <c r="T234" s="2031"/>
      <c r="U234" s="2031"/>
      <c r="V234" s="2031"/>
      <c r="W234" s="2031"/>
      <c r="X234" s="2030"/>
      <c r="Y234" s="2031"/>
      <c r="Z234" s="2031"/>
      <c r="AA234" s="2031"/>
      <c r="AB234" s="2031"/>
      <c r="AC234" s="2031"/>
      <c r="AD234" s="2031"/>
      <c r="AE234" s="2031"/>
      <c r="AF234" s="2031"/>
      <c r="AG234" s="2032"/>
      <c r="AM234" s="1128"/>
      <c r="AN234" s="1140"/>
      <c r="AO234" s="1140"/>
      <c r="AP234" s="1140"/>
      <c r="AQ234" s="1140"/>
      <c r="AR234" s="1140"/>
      <c r="AS234" s="1140"/>
      <c r="AT234" s="1140"/>
      <c r="AU234" s="1140"/>
      <c r="AV234" s="1140"/>
      <c r="AW234" s="1140"/>
      <c r="AX234" s="1140"/>
      <c r="AY234" s="1140"/>
      <c r="AZ234" s="1140"/>
      <c r="BA234" s="1140"/>
      <c r="BB234" s="1140"/>
      <c r="BC234" s="1140"/>
      <c r="BD234" s="1140"/>
      <c r="BE234" s="1140"/>
      <c r="BF234" s="1140"/>
      <c r="BG234" s="1140"/>
      <c r="BH234" s="1140"/>
      <c r="BI234" s="1140"/>
      <c r="BJ234" s="1140"/>
      <c r="BK234" s="1140"/>
      <c r="BL234" s="1140"/>
      <c r="BM234" s="1140"/>
      <c r="BN234" s="1140"/>
      <c r="BO234" s="1140"/>
      <c r="BP234" s="1140"/>
      <c r="BQ234" s="1140"/>
    </row>
    <row r="235" spans="2:69" ht="14.45" customHeight="1">
      <c r="B235" s="1231"/>
      <c r="C235" s="2021" t="s">
        <v>1013</v>
      </c>
      <c r="D235" s="2022"/>
      <c r="E235" s="2022"/>
      <c r="F235" s="2023"/>
      <c r="G235" s="2027"/>
      <c r="H235" s="2028"/>
      <c r="I235" s="2028"/>
      <c r="J235" s="2028"/>
      <c r="K235" s="2028"/>
      <c r="L235" s="2028"/>
      <c r="M235" s="2028"/>
      <c r="N235" s="2028"/>
      <c r="O235" s="2028"/>
      <c r="P235" s="2028"/>
      <c r="Q235" s="2029"/>
      <c r="R235" s="1163"/>
      <c r="S235" s="2027" t="s">
        <v>1016</v>
      </c>
      <c r="T235" s="2028"/>
      <c r="U235" s="2028"/>
      <c r="V235" s="2028"/>
      <c r="W235" s="2028"/>
      <c r="X235" s="2033" t="s">
        <v>977</v>
      </c>
      <c r="Y235" s="2028"/>
      <c r="Z235" s="2028"/>
      <c r="AA235" s="2028"/>
      <c r="AB235" s="2028"/>
      <c r="AC235" s="2028"/>
      <c r="AD235" s="2028"/>
      <c r="AE235" s="2028"/>
      <c r="AF235" s="2028"/>
      <c r="AG235" s="2029"/>
      <c r="AM235" s="1128"/>
      <c r="AN235" s="2034" t="s">
        <v>968</v>
      </c>
      <c r="AO235" s="2035"/>
      <c r="AP235" s="2035"/>
      <c r="AQ235" s="2035"/>
      <c r="AR235" s="2036"/>
      <c r="AS235" s="1168"/>
      <c r="AT235" s="1232"/>
      <c r="AU235" s="1232"/>
      <c r="AV235" s="1232"/>
      <c r="AW235" s="1233"/>
      <c r="AX235" s="2034" t="s">
        <v>969</v>
      </c>
      <c r="AY235" s="2035"/>
      <c r="AZ235" s="2035"/>
      <c r="BA235" s="2035"/>
      <c r="BB235" s="2036"/>
      <c r="BC235" s="1168"/>
      <c r="BD235" s="1232"/>
      <c r="BE235" s="1232"/>
      <c r="BF235" s="1232"/>
      <c r="BG235" s="1233"/>
      <c r="BH235" s="2034" t="s">
        <v>970</v>
      </c>
      <c r="BI235" s="2035"/>
      <c r="BJ235" s="2035"/>
      <c r="BK235" s="2035"/>
      <c r="BL235" s="2036"/>
      <c r="BM235" s="1168"/>
      <c r="BN235" s="1232"/>
      <c r="BO235" s="1232"/>
      <c r="BP235" s="1232"/>
      <c r="BQ235" s="1233"/>
    </row>
    <row r="236" spans="2:69" ht="14.45" customHeight="1">
      <c r="B236" s="1231"/>
      <c r="C236" s="2024"/>
      <c r="D236" s="2025"/>
      <c r="E236" s="2025"/>
      <c r="F236" s="2026"/>
      <c r="G236" s="2030"/>
      <c r="H236" s="2031"/>
      <c r="I236" s="2031"/>
      <c r="J236" s="2031"/>
      <c r="K236" s="2031"/>
      <c r="L236" s="2031"/>
      <c r="M236" s="2031"/>
      <c r="N236" s="2031"/>
      <c r="O236" s="2031"/>
      <c r="P236" s="2031"/>
      <c r="Q236" s="2032"/>
      <c r="R236" s="1163"/>
      <c r="S236" s="2030"/>
      <c r="T236" s="2031"/>
      <c r="U236" s="2031"/>
      <c r="V236" s="2031"/>
      <c r="W236" s="2031"/>
      <c r="X236" s="2030"/>
      <c r="Y236" s="2031"/>
      <c r="Z236" s="2031"/>
      <c r="AA236" s="2031"/>
      <c r="AB236" s="2031"/>
      <c r="AC236" s="2031"/>
      <c r="AD236" s="2031"/>
      <c r="AE236" s="2031"/>
      <c r="AF236" s="2031"/>
      <c r="AG236" s="2032"/>
      <c r="AM236" s="1128"/>
      <c r="AN236" s="2037"/>
      <c r="AO236" s="2038"/>
      <c r="AP236" s="2038"/>
      <c r="AQ236" s="2038"/>
      <c r="AR236" s="2039"/>
      <c r="AS236" s="1234"/>
      <c r="AT236" s="1235"/>
      <c r="AU236" s="1235"/>
      <c r="AV236" s="1235"/>
      <c r="AW236" s="1236"/>
      <c r="AX236" s="2037"/>
      <c r="AY236" s="2038"/>
      <c r="AZ236" s="2038"/>
      <c r="BA236" s="2038"/>
      <c r="BB236" s="2039"/>
      <c r="BC236" s="1234"/>
      <c r="BD236" s="1235"/>
      <c r="BE236" s="1235"/>
      <c r="BF236" s="1235"/>
      <c r="BG236" s="1236"/>
      <c r="BH236" s="2037"/>
      <c r="BI236" s="2038"/>
      <c r="BJ236" s="2038"/>
      <c r="BK236" s="2038"/>
      <c r="BL236" s="2039"/>
      <c r="BM236" s="1234"/>
      <c r="BN236" s="1235"/>
      <c r="BO236" s="1235"/>
      <c r="BP236" s="1235"/>
      <c r="BQ236" s="1236"/>
    </row>
    <row r="237" spans="2:69" ht="14.45" customHeight="1">
      <c r="B237" s="2027" t="s">
        <v>952</v>
      </c>
      <c r="C237" s="2046"/>
      <c r="D237" s="2046"/>
      <c r="E237" s="2046"/>
      <c r="F237" s="2047"/>
      <c r="G237" s="2027" t="str">
        <f>""&amp;AT170</f>
        <v/>
      </c>
      <c r="H237" s="2028"/>
      <c r="I237" s="2028"/>
      <c r="J237" s="2028"/>
      <c r="K237" s="2028"/>
      <c r="L237" s="2028"/>
      <c r="M237" s="2028"/>
      <c r="N237" s="2028"/>
      <c r="O237" s="2028"/>
      <c r="P237" s="2028"/>
      <c r="Q237" s="2029"/>
      <c r="R237" s="1163"/>
      <c r="S237" s="2027" t="s">
        <v>1017</v>
      </c>
      <c r="T237" s="2028"/>
      <c r="U237" s="2028"/>
      <c r="V237" s="2028"/>
      <c r="W237" s="2028"/>
      <c r="X237" s="2033" t="s">
        <v>977</v>
      </c>
      <c r="Y237" s="2028"/>
      <c r="Z237" s="2028"/>
      <c r="AA237" s="2028"/>
      <c r="AB237" s="2028"/>
      <c r="AC237" s="2028"/>
      <c r="AD237" s="2028"/>
      <c r="AE237" s="2028"/>
      <c r="AF237" s="2028"/>
      <c r="AG237" s="2029"/>
      <c r="AM237" s="1128"/>
      <c r="AN237" s="1128"/>
      <c r="AO237" s="1128"/>
      <c r="AP237" s="1128"/>
      <c r="AQ237" s="1128"/>
      <c r="AR237" s="1128"/>
      <c r="AS237" s="1128"/>
      <c r="AT237" s="1128"/>
      <c r="AU237" s="1128"/>
      <c r="AV237" s="1128"/>
      <c r="AW237" s="1128"/>
      <c r="AX237" s="1128"/>
      <c r="AY237" s="1128"/>
      <c r="AZ237" s="1128"/>
      <c r="BA237" s="1128"/>
      <c r="BB237" s="1128"/>
      <c r="BC237" s="1128"/>
      <c r="BD237" s="1128"/>
      <c r="BE237" s="1128"/>
      <c r="BF237" s="1128"/>
      <c r="BG237" s="1128"/>
      <c r="BH237" s="1128"/>
      <c r="BI237" s="1128"/>
      <c r="BJ237" s="1128"/>
      <c r="BK237" s="1128"/>
      <c r="BL237" s="1128"/>
      <c r="BM237" s="1128"/>
      <c r="BN237" s="1128"/>
      <c r="BO237" s="1128"/>
      <c r="BP237" s="1128"/>
      <c r="BQ237" s="1128"/>
    </row>
    <row r="238" spans="2:69" ht="14.45" customHeight="1">
      <c r="B238" s="2048"/>
      <c r="C238" s="2049"/>
      <c r="D238" s="2049"/>
      <c r="E238" s="2049"/>
      <c r="F238" s="2050"/>
      <c r="G238" s="2030"/>
      <c r="H238" s="2031"/>
      <c r="I238" s="2031"/>
      <c r="J238" s="2031"/>
      <c r="K238" s="2031"/>
      <c r="L238" s="2031"/>
      <c r="M238" s="2031"/>
      <c r="N238" s="2031"/>
      <c r="O238" s="2031"/>
      <c r="P238" s="2031"/>
      <c r="Q238" s="2032"/>
      <c r="R238" s="1163"/>
      <c r="S238" s="2030"/>
      <c r="T238" s="2031"/>
      <c r="U238" s="2031"/>
      <c r="V238" s="2031"/>
      <c r="W238" s="2031"/>
      <c r="X238" s="2030"/>
      <c r="Y238" s="2031"/>
      <c r="Z238" s="2031"/>
      <c r="AA238" s="2031"/>
      <c r="AB238" s="2031"/>
      <c r="AC238" s="2031"/>
      <c r="AD238" s="2031"/>
      <c r="AE238" s="2031"/>
      <c r="AF238" s="2031"/>
      <c r="AG238" s="2032"/>
      <c r="AN238" s="2051" t="s">
        <v>1023</v>
      </c>
      <c r="AO238" s="2052"/>
      <c r="AP238" s="2052"/>
      <c r="AQ238" s="2052"/>
      <c r="AR238" s="2052"/>
      <c r="AS238" s="2052"/>
      <c r="AT238" s="2052"/>
      <c r="AU238" s="2052"/>
      <c r="AV238" s="2052"/>
      <c r="AW238" s="2052"/>
      <c r="AX238" s="2052"/>
      <c r="AY238" s="2052"/>
      <c r="AZ238" s="2052"/>
      <c r="BA238" s="2052"/>
      <c r="BB238" s="2052"/>
      <c r="BC238" s="2052"/>
      <c r="BD238" s="2052"/>
      <c r="BE238" s="2052"/>
      <c r="BF238" s="2052"/>
      <c r="BG238" s="2052"/>
      <c r="BH238" s="2052"/>
      <c r="BI238" s="2052"/>
      <c r="BJ238" s="2052"/>
      <c r="BK238" s="2052"/>
      <c r="BL238" s="2052"/>
      <c r="BM238" s="2052"/>
      <c r="BN238" s="2052"/>
      <c r="BO238" s="2052"/>
      <c r="BP238" s="2052"/>
      <c r="BQ238" s="2053"/>
    </row>
    <row r="239" spans="2:69" ht="14.45" customHeight="1">
      <c r="B239" s="1231"/>
      <c r="C239" s="2021" t="s">
        <v>1013</v>
      </c>
      <c r="D239" s="2022"/>
      <c r="E239" s="2022"/>
      <c r="F239" s="2023"/>
      <c r="G239" s="2027" t="str">
        <f>""&amp;AT172</f>
        <v/>
      </c>
      <c r="H239" s="2028"/>
      <c r="I239" s="2028"/>
      <c r="J239" s="2028"/>
      <c r="K239" s="2028"/>
      <c r="L239" s="2028"/>
      <c r="M239" s="2028"/>
      <c r="N239" s="2028"/>
      <c r="O239" s="2028"/>
      <c r="P239" s="2028"/>
      <c r="Q239" s="2029"/>
      <c r="R239" s="1163"/>
      <c r="S239" s="2027" t="s">
        <v>1018</v>
      </c>
      <c r="T239" s="2028"/>
      <c r="U239" s="2028"/>
      <c r="V239" s="2028"/>
      <c r="W239" s="2029"/>
      <c r="X239" s="2033" t="s">
        <v>977</v>
      </c>
      <c r="Y239" s="2028"/>
      <c r="Z239" s="2028"/>
      <c r="AA239" s="2028"/>
      <c r="AB239" s="2028"/>
      <c r="AC239" s="2028"/>
      <c r="AD239" s="2028"/>
      <c r="AE239" s="2028"/>
      <c r="AF239" s="2028"/>
      <c r="AG239" s="2029"/>
      <c r="AN239" s="2054"/>
      <c r="AO239" s="2055"/>
      <c r="AP239" s="2055"/>
      <c r="AQ239" s="2055"/>
      <c r="AR239" s="2055"/>
      <c r="AS239" s="2055"/>
      <c r="AT239" s="2055"/>
      <c r="AU239" s="2055"/>
      <c r="AV239" s="2055"/>
      <c r="AW239" s="2055"/>
      <c r="AX239" s="2055"/>
      <c r="AY239" s="2055"/>
      <c r="AZ239" s="2055"/>
      <c r="BA239" s="2055"/>
      <c r="BB239" s="2055"/>
      <c r="BC239" s="2055"/>
      <c r="BD239" s="2055"/>
      <c r="BE239" s="2055"/>
      <c r="BF239" s="2055"/>
      <c r="BG239" s="2055"/>
      <c r="BH239" s="2055"/>
      <c r="BI239" s="2055"/>
      <c r="BJ239" s="2055"/>
      <c r="BK239" s="2055"/>
      <c r="BL239" s="2055"/>
      <c r="BM239" s="2055"/>
      <c r="BN239" s="2055"/>
      <c r="BO239" s="2055"/>
      <c r="BP239" s="2055"/>
      <c r="BQ239" s="2056"/>
    </row>
    <row r="240" spans="2:69" ht="14.45" customHeight="1">
      <c r="B240" s="1231"/>
      <c r="C240" s="2024"/>
      <c r="D240" s="2025"/>
      <c r="E240" s="2025"/>
      <c r="F240" s="2026"/>
      <c r="G240" s="2030"/>
      <c r="H240" s="2031"/>
      <c r="I240" s="2031"/>
      <c r="J240" s="2031"/>
      <c r="K240" s="2031"/>
      <c r="L240" s="2031"/>
      <c r="M240" s="2031"/>
      <c r="N240" s="2031"/>
      <c r="O240" s="2031"/>
      <c r="P240" s="2031"/>
      <c r="Q240" s="2032"/>
      <c r="R240" s="1163"/>
      <c r="S240" s="2060"/>
      <c r="T240" s="2031"/>
      <c r="U240" s="2031"/>
      <c r="V240" s="2031"/>
      <c r="W240" s="2032"/>
      <c r="X240" s="2030"/>
      <c r="Y240" s="2031"/>
      <c r="Z240" s="2031"/>
      <c r="AA240" s="2031"/>
      <c r="AB240" s="2031"/>
      <c r="AC240" s="2031"/>
      <c r="AD240" s="2031"/>
      <c r="AE240" s="2031"/>
      <c r="AF240" s="2031"/>
      <c r="AG240" s="2032"/>
      <c r="AN240" s="2054"/>
      <c r="AO240" s="2055"/>
      <c r="AP240" s="2055"/>
      <c r="AQ240" s="2055"/>
      <c r="AR240" s="2055"/>
      <c r="AS240" s="2055"/>
      <c r="AT240" s="2055"/>
      <c r="AU240" s="2055"/>
      <c r="AV240" s="2055"/>
      <c r="AW240" s="2055"/>
      <c r="AX240" s="2055"/>
      <c r="AY240" s="2055"/>
      <c r="AZ240" s="2055"/>
      <c r="BA240" s="2055"/>
      <c r="BB240" s="2055"/>
      <c r="BC240" s="2055"/>
      <c r="BD240" s="2055"/>
      <c r="BE240" s="2055"/>
      <c r="BF240" s="2055"/>
      <c r="BG240" s="2055"/>
      <c r="BH240" s="2055"/>
      <c r="BI240" s="2055"/>
      <c r="BJ240" s="2055"/>
      <c r="BK240" s="2055"/>
      <c r="BL240" s="2055"/>
      <c r="BM240" s="2055"/>
      <c r="BN240" s="2055"/>
      <c r="BO240" s="2055"/>
      <c r="BP240" s="2055"/>
      <c r="BQ240" s="2056"/>
    </row>
    <row r="241" spans="2:69" ht="14.45" customHeight="1">
      <c r="B241" s="2027" t="s">
        <v>1033</v>
      </c>
      <c r="C241" s="2046"/>
      <c r="D241" s="2046"/>
      <c r="E241" s="2046"/>
      <c r="F241" s="2047"/>
      <c r="G241" s="2027" t="str">
        <f>""&amp;AT174</f>
        <v>非専任</v>
      </c>
      <c r="H241" s="2028"/>
      <c r="I241" s="2028"/>
      <c r="J241" s="2061" t="str">
        <f>""&amp;AW174</f>
        <v/>
      </c>
      <c r="K241" s="2061"/>
      <c r="L241" s="2061"/>
      <c r="M241" s="2061"/>
      <c r="N241" s="2061"/>
      <c r="O241" s="2061"/>
      <c r="P241" s="2061"/>
      <c r="Q241" s="2062"/>
      <c r="R241" s="1163"/>
      <c r="S241" s="1237"/>
      <c r="T241" s="2065" t="s">
        <v>1020</v>
      </c>
      <c r="U241" s="2066"/>
      <c r="V241" s="2066"/>
      <c r="W241" s="2067"/>
      <c r="X241" s="2033" t="s">
        <v>977</v>
      </c>
      <c r="Y241" s="2028"/>
      <c r="Z241" s="2028"/>
      <c r="AA241" s="2028"/>
      <c r="AB241" s="2028"/>
      <c r="AC241" s="2028"/>
      <c r="AD241" s="2028"/>
      <c r="AE241" s="2028"/>
      <c r="AF241" s="2028"/>
      <c r="AG241" s="2029"/>
      <c r="AN241" s="2054"/>
      <c r="AO241" s="2055"/>
      <c r="AP241" s="2055"/>
      <c r="AQ241" s="2055"/>
      <c r="AR241" s="2055"/>
      <c r="AS241" s="2055"/>
      <c r="AT241" s="2055"/>
      <c r="AU241" s="2055"/>
      <c r="AV241" s="2055"/>
      <c r="AW241" s="2055"/>
      <c r="AX241" s="2055"/>
      <c r="AY241" s="2055"/>
      <c r="AZ241" s="2055"/>
      <c r="BA241" s="2055"/>
      <c r="BB241" s="2055"/>
      <c r="BC241" s="2055"/>
      <c r="BD241" s="2055"/>
      <c r="BE241" s="2055"/>
      <c r="BF241" s="2055"/>
      <c r="BG241" s="2055"/>
      <c r="BH241" s="2055"/>
      <c r="BI241" s="2055"/>
      <c r="BJ241" s="2055"/>
      <c r="BK241" s="2055"/>
      <c r="BL241" s="2055"/>
      <c r="BM241" s="2055"/>
      <c r="BN241" s="2055"/>
      <c r="BO241" s="2055"/>
      <c r="BP241" s="2055"/>
      <c r="BQ241" s="2056"/>
    </row>
    <row r="242" spans="2:69" ht="14.45" customHeight="1">
      <c r="B242" s="2048"/>
      <c r="C242" s="2049"/>
      <c r="D242" s="2049"/>
      <c r="E242" s="2049"/>
      <c r="F242" s="2050"/>
      <c r="G242" s="2030"/>
      <c r="H242" s="2031"/>
      <c r="I242" s="2031"/>
      <c r="J242" s="2063"/>
      <c r="K242" s="2063"/>
      <c r="L242" s="2063"/>
      <c r="M242" s="2063"/>
      <c r="N242" s="2063"/>
      <c r="O242" s="2063"/>
      <c r="P242" s="2063"/>
      <c r="Q242" s="2064"/>
      <c r="R242" s="1163"/>
      <c r="S242" s="1238"/>
      <c r="T242" s="2068"/>
      <c r="U242" s="2069"/>
      <c r="V242" s="2069"/>
      <c r="W242" s="2070"/>
      <c r="X242" s="2030"/>
      <c r="Y242" s="2031"/>
      <c r="Z242" s="2031"/>
      <c r="AA242" s="2031"/>
      <c r="AB242" s="2031"/>
      <c r="AC242" s="2031"/>
      <c r="AD242" s="2031"/>
      <c r="AE242" s="2031"/>
      <c r="AF242" s="2031"/>
      <c r="AG242" s="2032"/>
      <c r="AN242" s="2054"/>
      <c r="AO242" s="2055"/>
      <c r="AP242" s="2055"/>
      <c r="AQ242" s="2055"/>
      <c r="AR242" s="2055"/>
      <c r="AS242" s="2055"/>
      <c r="AT242" s="2055"/>
      <c r="AU242" s="2055"/>
      <c r="AV242" s="2055"/>
      <c r="AW242" s="2055"/>
      <c r="AX242" s="2055"/>
      <c r="AY242" s="2055"/>
      <c r="AZ242" s="2055"/>
      <c r="BA242" s="2055"/>
      <c r="BB242" s="2055"/>
      <c r="BC242" s="2055"/>
      <c r="BD242" s="2055"/>
      <c r="BE242" s="2055"/>
      <c r="BF242" s="2055"/>
      <c r="BG242" s="2055"/>
      <c r="BH242" s="2055"/>
      <c r="BI242" s="2055"/>
      <c r="BJ242" s="2055"/>
      <c r="BK242" s="2055"/>
      <c r="BL242" s="2055"/>
      <c r="BM242" s="2055"/>
      <c r="BN242" s="2055"/>
      <c r="BO242" s="2055"/>
      <c r="BP242" s="2055"/>
      <c r="BQ242" s="2056"/>
    </row>
    <row r="243" spans="2:69" ht="14.45" customHeight="1">
      <c r="B243" s="1231"/>
      <c r="C243" s="2021" t="s">
        <v>962</v>
      </c>
      <c r="D243" s="2022"/>
      <c r="E243" s="2022"/>
      <c r="F243" s="2023"/>
      <c r="G243" s="2027" t="str">
        <f>""&amp;AT176</f>
        <v/>
      </c>
      <c r="H243" s="2028"/>
      <c r="I243" s="2028"/>
      <c r="J243" s="2028"/>
      <c r="K243" s="2028"/>
      <c r="L243" s="2028"/>
      <c r="M243" s="2028"/>
      <c r="N243" s="2028"/>
      <c r="O243" s="2028"/>
      <c r="P243" s="2028"/>
      <c r="Q243" s="2029"/>
      <c r="R243" s="1163"/>
      <c r="S243" s="1237"/>
      <c r="T243" s="2071" t="s">
        <v>1021</v>
      </c>
      <c r="U243" s="2072"/>
      <c r="V243" s="2072"/>
      <c r="W243" s="2073"/>
      <c r="X243" s="2033" t="s">
        <v>977</v>
      </c>
      <c r="Y243" s="2028"/>
      <c r="Z243" s="2028"/>
      <c r="AA243" s="2028"/>
      <c r="AB243" s="2028"/>
      <c r="AC243" s="2028"/>
      <c r="AD243" s="2028"/>
      <c r="AE243" s="2028"/>
      <c r="AF243" s="2028"/>
      <c r="AG243" s="2029"/>
      <c r="AN243" s="2054"/>
      <c r="AO243" s="2055"/>
      <c r="AP243" s="2055"/>
      <c r="AQ243" s="2055"/>
      <c r="AR243" s="2055"/>
      <c r="AS243" s="2055"/>
      <c r="AT243" s="2055"/>
      <c r="AU243" s="2055"/>
      <c r="AV243" s="2055"/>
      <c r="AW243" s="2055"/>
      <c r="AX243" s="2055"/>
      <c r="AY243" s="2055"/>
      <c r="AZ243" s="2055"/>
      <c r="BA243" s="2055"/>
      <c r="BB243" s="2055"/>
      <c r="BC243" s="2055"/>
      <c r="BD243" s="2055"/>
      <c r="BE243" s="2055"/>
      <c r="BF243" s="2055"/>
      <c r="BG243" s="2055"/>
      <c r="BH243" s="2055"/>
      <c r="BI243" s="2055"/>
      <c r="BJ243" s="2055"/>
      <c r="BK243" s="2055"/>
      <c r="BL243" s="2055"/>
      <c r="BM243" s="2055"/>
      <c r="BN243" s="2055"/>
      <c r="BO243" s="2055"/>
      <c r="BP243" s="2055"/>
      <c r="BQ243" s="2056"/>
    </row>
    <row r="244" spans="2:69" ht="14.45" customHeight="1">
      <c r="B244" s="1239"/>
      <c r="C244" s="2024"/>
      <c r="D244" s="2025"/>
      <c r="E244" s="2025"/>
      <c r="F244" s="2026"/>
      <c r="G244" s="2030"/>
      <c r="H244" s="2031"/>
      <c r="I244" s="2031"/>
      <c r="J244" s="2031"/>
      <c r="K244" s="2031"/>
      <c r="L244" s="2031"/>
      <c r="M244" s="2031"/>
      <c r="N244" s="2031"/>
      <c r="O244" s="2031"/>
      <c r="P244" s="2031"/>
      <c r="Q244" s="2032"/>
      <c r="R244" s="1163"/>
      <c r="S244" s="1240"/>
      <c r="T244" s="2074"/>
      <c r="U244" s="2075"/>
      <c r="V244" s="2075"/>
      <c r="W244" s="2076"/>
      <c r="X244" s="2030"/>
      <c r="Y244" s="2031"/>
      <c r="Z244" s="2031"/>
      <c r="AA244" s="2031"/>
      <c r="AB244" s="2031"/>
      <c r="AC244" s="2031"/>
      <c r="AD244" s="2031"/>
      <c r="AE244" s="2031"/>
      <c r="AF244" s="2031"/>
      <c r="AG244" s="2032"/>
      <c r="AN244" s="2054"/>
      <c r="AO244" s="2055"/>
      <c r="AP244" s="2055"/>
      <c r="AQ244" s="2055"/>
      <c r="AR244" s="2055"/>
      <c r="AS244" s="2055"/>
      <c r="AT244" s="2055"/>
      <c r="AU244" s="2055"/>
      <c r="AV244" s="2055"/>
      <c r="AW244" s="2055"/>
      <c r="AX244" s="2055"/>
      <c r="AY244" s="2055"/>
      <c r="AZ244" s="2055"/>
      <c r="BA244" s="2055"/>
      <c r="BB244" s="2055"/>
      <c r="BC244" s="2055"/>
      <c r="BD244" s="2055"/>
      <c r="BE244" s="2055"/>
      <c r="BF244" s="2055"/>
      <c r="BG244" s="2055"/>
      <c r="BH244" s="2055"/>
      <c r="BI244" s="2055"/>
      <c r="BJ244" s="2055"/>
      <c r="BK244" s="2055"/>
      <c r="BL244" s="2055"/>
      <c r="BM244" s="2055"/>
      <c r="BN244" s="2055"/>
      <c r="BO244" s="2055"/>
      <c r="BP244" s="2055"/>
      <c r="BQ244" s="2056"/>
    </row>
    <row r="245" spans="2:69" ht="14.45" customHeight="1">
      <c r="B245" s="1230"/>
      <c r="C245" s="1187"/>
      <c r="D245" s="1187"/>
      <c r="E245" s="1187"/>
      <c r="F245" s="1187"/>
      <c r="G245" s="1187"/>
      <c r="H245" s="1187"/>
      <c r="I245" s="1187"/>
      <c r="J245" s="1187"/>
      <c r="K245" s="1187"/>
      <c r="L245" s="1187"/>
      <c r="M245" s="1187"/>
      <c r="N245" s="1187"/>
      <c r="O245" s="1187"/>
      <c r="P245" s="1187"/>
      <c r="Q245" s="1230"/>
      <c r="R245" s="1187"/>
      <c r="S245" s="1163"/>
      <c r="T245" s="1163"/>
      <c r="U245" s="1163"/>
      <c r="V245" s="1163"/>
      <c r="W245" s="1163"/>
      <c r="X245" s="1163"/>
      <c r="Y245" s="1163"/>
      <c r="Z245" s="1163"/>
      <c r="AA245" s="1163"/>
      <c r="AB245" s="1163"/>
      <c r="AC245" s="1163"/>
      <c r="AD245" s="1163"/>
      <c r="AE245" s="1163"/>
      <c r="AF245" s="1163"/>
      <c r="AG245" s="1163"/>
      <c r="AN245" s="2054"/>
      <c r="AO245" s="2055"/>
      <c r="AP245" s="2055"/>
      <c r="AQ245" s="2055"/>
      <c r="AR245" s="2055"/>
      <c r="AS245" s="2055"/>
      <c r="AT245" s="2055"/>
      <c r="AU245" s="2055"/>
      <c r="AV245" s="2055"/>
      <c r="AW245" s="2055"/>
      <c r="AX245" s="2055"/>
      <c r="AY245" s="2055"/>
      <c r="AZ245" s="2055"/>
      <c r="BA245" s="2055"/>
      <c r="BB245" s="2055"/>
      <c r="BC245" s="2055"/>
      <c r="BD245" s="2055"/>
      <c r="BE245" s="2055"/>
      <c r="BF245" s="2055"/>
      <c r="BG245" s="2055"/>
      <c r="BH245" s="2055"/>
      <c r="BI245" s="2055"/>
      <c r="BJ245" s="2055"/>
      <c r="BK245" s="2055"/>
      <c r="BL245" s="2055"/>
      <c r="BM245" s="2055"/>
      <c r="BN245" s="2055"/>
      <c r="BO245" s="2055"/>
      <c r="BP245" s="2055"/>
      <c r="BQ245" s="2056"/>
    </row>
    <row r="246" spans="2:69" ht="14.45" customHeight="1">
      <c r="B246" s="2077" t="s">
        <v>968</v>
      </c>
      <c r="C246" s="2078"/>
      <c r="D246" s="2078"/>
      <c r="E246" s="2078"/>
      <c r="F246" s="2079"/>
      <c r="G246" s="2040" t="str">
        <f>""&amp;AS183</f>
        <v/>
      </c>
      <c r="H246" s="2041"/>
      <c r="I246" s="2041"/>
      <c r="J246" s="2041"/>
      <c r="K246" s="2042"/>
      <c r="L246" s="2077" t="s">
        <v>969</v>
      </c>
      <c r="M246" s="2078"/>
      <c r="N246" s="2078"/>
      <c r="O246" s="2078"/>
      <c r="P246" s="2078"/>
      <c r="Q246" s="2028"/>
      <c r="R246" s="2040" t="str">
        <f>""&amp;BC183</f>
        <v/>
      </c>
      <c r="S246" s="2041"/>
      <c r="T246" s="2041"/>
      <c r="U246" s="2041"/>
      <c r="V246" s="2042"/>
      <c r="W246" s="2077" t="s">
        <v>970</v>
      </c>
      <c r="X246" s="2028"/>
      <c r="Y246" s="2028"/>
      <c r="Z246" s="2028"/>
      <c r="AA246" s="2028"/>
      <c r="AB246" s="2029"/>
      <c r="AC246" s="2040" t="s">
        <v>977</v>
      </c>
      <c r="AD246" s="2041"/>
      <c r="AE246" s="2041"/>
      <c r="AF246" s="2041"/>
      <c r="AG246" s="2042"/>
      <c r="AN246" s="2054"/>
      <c r="AO246" s="2055"/>
      <c r="AP246" s="2055"/>
      <c r="AQ246" s="2055"/>
      <c r="AR246" s="2055"/>
      <c r="AS246" s="2055"/>
      <c r="AT246" s="2055"/>
      <c r="AU246" s="2055"/>
      <c r="AV246" s="2055"/>
      <c r="AW246" s="2055"/>
      <c r="AX246" s="2055"/>
      <c r="AY246" s="2055"/>
      <c r="AZ246" s="2055"/>
      <c r="BA246" s="2055"/>
      <c r="BB246" s="2055"/>
      <c r="BC246" s="2055"/>
      <c r="BD246" s="2055"/>
      <c r="BE246" s="2055"/>
      <c r="BF246" s="2055"/>
      <c r="BG246" s="2055"/>
      <c r="BH246" s="2055"/>
      <c r="BI246" s="2055"/>
      <c r="BJ246" s="2055"/>
      <c r="BK246" s="2055"/>
      <c r="BL246" s="2055"/>
      <c r="BM246" s="2055"/>
      <c r="BN246" s="2055"/>
      <c r="BO246" s="2055"/>
      <c r="BP246" s="2055"/>
      <c r="BQ246" s="2056"/>
    </row>
    <row r="247" spans="2:69" ht="14.45" customHeight="1">
      <c r="B247" s="2080"/>
      <c r="C247" s="2081"/>
      <c r="D247" s="2081"/>
      <c r="E247" s="2081"/>
      <c r="F247" s="2082"/>
      <c r="G247" s="2043"/>
      <c r="H247" s="2044"/>
      <c r="I247" s="2044"/>
      <c r="J247" s="2044"/>
      <c r="K247" s="2045"/>
      <c r="L247" s="2080"/>
      <c r="M247" s="2081"/>
      <c r="N247" s="2081"/>
      <c r="O247" s="2081"/>
      <c r="P247" s="2081"/>
      <c r="Q247" s="2031"/>
      <c r="R247" s="2043"/>
      <c r="S247" s="2044"/>
      <c r="T247" s="2044"/>
      <c r="U247" s="2044"/>
      <c r="V247" s="2045"/>
      <c r="W247" s="2030"/>
      <c r="X247" s="2031"/>
      <c r="Y247" s="2031"/>
      <c r="Z247" s="2031"/>
      <c r="AA247" s="2031"/>
      <c r="AB247" s="2032"/>
      <c r="AC247" s="2043"/>
      <c r="AD247" s="2044"/>
      <c r="AE247" s="2044"/>
      <c r="AF247" s="2044"/>
      <c r="AG247" s="2045"/>
      <c r="AN247" s="2057"/>
      <c r="AO247" s="2058"/>
      <c r="AP247" s="2058"/>
      <c r="AQ247" s="2058"/>
      <c r="AR247" s="2058"/>
      <c r="AS247" s="2058"/>
      <c r="AT247" s="2058"/>
      <c r="AU247" s="2058"/>
      <c r="AV247" s="2058"/>
      <c r="AW247" s="2058"/>
      <c r="AX247" s="2058"/>
      <c r="AY247" s="2058"/>
      <c r="AZ247" s="2058"/>
      <c r="BA247" s="2058"/>
      <c r="BB247" s="2058"/>
      <c r="BC247" s="2058"/>
      <c r="BD247" s="2058"/>
      <c r="BE247" s="2058"/>
      <c r="BF247" s="2058"/>
      <c r="BG247" s="2058"/>
      <c r="BH247" s="2058"/>
      <c r="BI247" s="2058"/>
      <c r="BJ247" s="2058"/>
      <c r="BK247" s="2058"/>
      <c r="BL247" s="2058"/>
      <c r="BM247" s="2058"/>
      <c r="BN247" s="2058"/>
      <c r="BO247" s="2058"/>
      <c r="BP247" s="2058"/>
      <c r="BQ247" s="2059"/>
    </row>
  </sheetData>
  <dataConsolidate/>
  <mergeCells count="1072">
    <mergeCell ref="AV89:AY89"/>
    <mergeCell ref="BA89:BD89"/>
    <mergeCell ref="BI89:BL89"/>
    <mergeCell ref="BA107:BJ108"/>
    <mergeCell ref="BD170:BI171"/>
    <mergeCell ref="BJ170:BQ171"/>
    <mergeCell ref="BM183:BQ184"/>
    <mergeCell ref="AO176:AS177"/>
    <mergeCell ref="AT176:BB177"/>
    <mergeCell ref="BD176:BG177"/>
    <mergeCell ref="BH176:BQ177"/>
    <mergeCell ref="BE178:BG179"/>
    <mergeCell ref="BH178:BQ179"/>
    <mergeCell ref="AO172:AS173"/>
    <mergeCell ref="AT172:BB173"/>
    <mergeCell ref="BD172:BI173"/>
    <mergeCell ref="BJ172:BQ173"/>
    <mergeCell ref="AN174:AS175"/>
    <mergeCell ref="AT174:AV175"/>
    <mergeCell ref="AW174:BB175"/>
    <mergeCell ref="AN165:AQ168"/>
    <mergeCell ref="AR165:AV166"/>
    <mergeCell ref="AW165:BC165"/>
    <mergeCell ref="BD165:BJ165"/>
    <mergeCell ref="BK165:BQ165"/>
    <mergeCell ref="AW166:BC166"/>
    <mergeCell ref="BD166:BJ166"/>
    <mergeCell ref="BK166:BQ166"/>
    <mergeCell ref="BA160:BJ161"/>
    <mergeCell ref="BA162:BJ163"/>
    <mergeCell ref="AN150:AQ152"/>
    <mergeCell ref="AR167:AU168"/>
    <mergeCell ref="Y7:Z7"/>
    <mergeCell ref="AL7:AM7"/>
    <mergeCell ref="AY7:AZ7"/>
    <mergeCell ref="BL7:BM7"/>
    <mergeCell ref="Y21:Z21"/>
    <mergeCell ref="AL21:AM21"/>
    <mergeCell ref="AY21:AZ21"/>
    <mergeCell ref="BL21:BM21"/>
    <mergeCell ref="Y35:Z35"/>
    <mergeCell ref="AL35:AM35"/>
    <mergeCell ref="AY35:AZ35"/>
    <mergeCell ref="BL35:BM35"/>
    <mergeCell ref="Y49:Z49"/>
    <mergeCell ref="AL49:AM49"/>
    <mergeCell ref="AY49:AZ49"/>
    <mergeCell ref="BL49:BM49"/>
    <mergeCell ref="Y63:Z63"/>
    <mergeCell ref="AL63:AM63"/>
    <mergeCell ref="AY63:AZ63"/>
    <mergeCell ref="AH59:AK59"/>
    <mergeCell ref="AV60:AX60"/>
    <mergeCell ref="AY60:BD60"/>
    <mergeCell ref="BI60:BK60"/>
    <mergeCell ref="BL60:BQ60"/>
    <mergeCell ref="V61:Y61"/>
    <mergeCell ref="AA61:AD61"/>
    <mergeCell ref="AG61:AH61"/>
    <mergeCell ref="AI61:AL61"/>
    <mergeCell ref="AN61:AQ61"/>
    <mergeCell ref="AL13:AQ13"/>
    <mergeCell ref="AH14:AK14"/>
    <mergeCell ref="AV61:AY61"/>
    <mergeCell ref="B194:F195"/>
    <mergeCell ref="G194:K195"/>
    <mergeCell ref="BE180:BG181"/>
    <mergeCell ref="BH180:BQ181"/>
    <mergeCell ref="AN183:AR184"/>
    <mergeCell ref="AS183:AW184"/>
    <mergeCell ref="AX183:BB184"/>
    <mergeCell ref="BC183:BG184"/>
    <mergeCell ref="BH183:BL184"/>
    <mergeCell ref="B185:F186"/>
    <mergeCell ref="G185:Q186"/>
    <mergeCell ref="S185:W186"/>
    <mergeCell ref="X185:AG186"/>
    <mergeCell ref="L194:Q195"/>
    <mergeCell ref="R194:V195"/>
    <mergeCell ref="W194:AB195"/>
    <mergeCell ref="AC194:AG195"/>
    <mergeCell ref="B181:F182"/>
    <mergeCell ref="S181:W182"/>
    <mergeCell ref="X181:AG182"/>
    <mergeCell ref="C187:F188"/>
    <mergeCell ref="G187:Q188"/>
    <mergeCell ref="S187:W188"/>
    <mergeCell ref="X187:AG188"/>
    <mergeCell ref="B189:F190"/>
    <mergeCell ref="X189:AG190"/>
    <mergeCell ref="T189:W190"/>
    <mergeCell ref="C183:F184"/>
    <mergeCell ref="G183:Q184"/>
    <mergeCell ref="S183:W184"/>
    <mergeCell ref="X183:AG184"/>
    <mergeCell ref="G189:I190"/>
    <mergeCell ref="K177:R177"/>
    <mergeCell ref="K178:R179"/>
    <mergeCell ref="S178:W179"/>
    <mergeCell ref="X178:AB179"/>
    <mergeCell ref="AC178:AG179"/>
    <mergeCell ref="G181:Q182"/>
    <mergeCell ref="F175:J176"/>
    <mergeCell ref="K175:R175"/>
    <mergeCell ref="C191:F192"/>
    <mergeCell ref="X191:AG192"/>
    <mergeCell ref="T191:W192"/>
    <mergeCell ref="B175:E179"/>
    <mergeCell ref="S175:Y175"/>
    <mergeCell ref="Z175:AG175"/>
    <mergeCell ref="K176:R176"/>
    <mergeCell ref="S176:Y176"/>
    <mergeCell ref="Z176:AG176"/>
    <mergeCell ref="F177:J179"/>
    <mergeCell ref="S177:W177"/>
    <mergeCell ref="J189:Q190"/>
    <mergeCell ref="G191:Q192"/>
    <mergeCell ref="X177:AB177"/>
    <mergeCell ref="AC177:AG177"/>
    <mergeCell ref="S157:V158"/>
    <mergeCell ref="S151:V152"/>
    <mergeCell ref="S159:V160"/>
    <mergeCell ref="W151:AG152"/>
    <mergeCell ref="W153:AG154"/>
    <mergeCell ref="W155:AG156"/>
    <mergeCell ref="W157:AG158"/>
    <mergeCell ref="W159:AG160"/>
    <mergeCell ref="B156:E158"/>
    <mergeCell ref="F156:Q158"/>
    <mergeCell ref="Q169:Z169"/>
    <mergeCell ref="AA169:AG169"/>
    <mergeCell ref="AA170:AG171"/>
    <mergeCell ref="B163:E163"/>
    <mergeCell ref="B164:E164"/>
    <mergeCell ref="B165:E165"/>
    <mergeCell ref="F165:AE165"/>
    <mergeCell ref="B166:E167"/>
    <mergeCell ref="X166:AG167"/>
    <mergeCell ref="F167:G167"/>
    <mergeCell ref="H167:Q167"/>
    <mergeCell ref="R166:W167"/>
    <mergeCell ref="F163:AE163"/>
    <mergeCell ref="F164:AE164"/>
    <mergeCell ref="B169:E173"/>
    <mergeCell ref="F166:G166"/>
    <mergeCell ref="H166:Q166"/>
    <mergeCell ref="F169:P169"/>
    <mergeCell ref="F170:P171"/>
    <mergeCell ref="F172:P173"/>
    <mergeCell ref="AA172:AG173"/>
    <mergeCell ref="AV167:BA167"/>
    <mergeCell ref="BB167:BF167"/>
    <mergeCell ref="BG167:BK167"/>
    <mergeCell ref="BL167:BQ167"/>
    <mergeCell ref="AV168:BA168"/>
    <mergeCell ref="BB168:BF168"/>
    <mergeCell ref="BG168:BK168"/>
    <mergeCell ref="BL168:BQ168"/>
    <mergeCell ref="AN170:AS171"/>
    <mergeCell ref="AT170:BB171"/>
    <mergeCell ref="Q170:Z171"/>
    <mergeCell ref="Q172:Z173"/>
    <mergeCell ref="AN186:BQ195"/>
    <mergeCell ref="BD174:BI175"/>
    <mergeCell ref="BJ174:BQ175"/>
    <mergeCell ref="AN153:AQ153"/>
    <mergeCell ref="AR153:BQ153"/>
    <mergeCell ref="AN154:AQ154"/>
    <mergeCell ref="AR154:BQ154"/>
    <mergeCell ref="AN155:AQ155"/>
    <mergeCell ref="AR155:BQ155"/>
    <mergeCell ref="AN156:AQ157"/>
    <mergeCell ref="AR156:AS156"/>
    <mergeCell ref="AT156:BC156"/>
    <mergeCell ref="BD156:BG157"/>
    <mergeCell ref="BH156:BQ157"/>
    <mergeCell ref="AR157:AS157"/>
    <mergeCell ref="AT157:BC157"/>
    <mergeCell ref="AN159:AQ163"/>
    <mergeCell ref="AR159:AZ159"/>
    <mergeCell ref="BA159:BJ159"/>
    <mergeCell ref="BK159:BQ159"/>
    <mergeCell ref="AR160:AZ161"/>
    <mergeCell ref="BK160:BQ161"/>
    <mergeCell ref="AR162:AZ163"/>
    <mergeCell ref="BK162:BQ163"/>
    <mergeCell ref="BN89:BQ89"/>
    <mergeCell ref="B146:AE147"/>
    <mergeCell ref="AN148:AQ149"/>
    <mergeCell ref="AR148:BB149"/>
    <mergeCell ref="BC148:BF149"/>
    <mergeCell ref="BG148:BQ149"/>
    <mergeCell ref="AN102:AQ102"/>
    <mergeCell ref="AR102:BQ102"/>
    <mergeCell ref="B100:E104"/>
    <mergeCell ref="Q100:Z100"/>
    <mergeCell ref="AA100:AG100"/>
    <mergeCell ref="AN100:AQ100"/>
    <mergeCell ref="AR100:BQ100"/>
    <mergeCell ref="BG95:BQ96"/>
    <mergeCell ref="H97:AC98"/>
    <mergeCell ref="AN97:AQ99"/>
    <mergeCell ref="F148:R149"/>
    <mergeCell ref="B148:E149"/>
    <mergeCell ref="AR114:AU115"/>
    <mergeCell ref="BB114:BF114"/>
    <mergeCell ref="BB115:BF115"/>
    <mergeCell ref="BG114:BK114"/>
    <mergeCell ref="BG115:BK115"/>
    <mergeCell ref="BL114:BQ114"/>
    <mergeCell ref="BL115:BQ115"/>
    <mergeCell ref="B93:AE94"/>
    <mergeCell ref="H95:AC96"/>
    <mergeCell ref="AN95:AQ96"/>
    <mergeCell ref="AR95:BB96"/>
    <mergeCell ref="BC95:BF96"/>
    <mergeCell ref="AR151:BQ151"/>
    <mergeCell ref="AR152:BQ152"/>
    <mergeCell ref="F100:P100"/>
    <mergeCell ref="F101:P102"/>
    <mergeCell ref="F103:P104"/>
    <mergeCell ref="I114:S114"/>
    <mergeCell ref="I115:S115"/>
    <mergeCell ref="I116:S116"/>
    <mergeCell ref="S120:W120"/>
    <mergeCell ref="S121:W121"/>
    <mergeCell ref="S122:W122"/>
    <mergeCell ref="X120:AB120"/>
    <mergeCell ref="X121:AB121"/>
    <mergeCell ref="X122:AB122"/>
    <mergeCell ref="K118:R118"/>
    <mergeCell ref="K119:R119"/>
    <mergeCell ref="Z118:AG118"/>
    <mergeCell ref="AS130:AW131"/>
    <mergeCell ref="BC130:BG131"/>
    <mergeCell ref="BM130:BQ131"/>
    <mergeCell ref="AA101:AG102"/>
    <mergeCell ref="AN101:AQ101"/>
    <mergeCell ref="AR101:BQ101"/>
    <mergeCell ref="BD112:BJ112"/>
    <mergeCell ref="BK112:BQ112"/>
    <mergeCell ref="AW113:BC113"/>
    <mergeCell ref="BD113:BJ113"/>
    <mergeCell ref="BK113:BQ113"/>
    <mergeCell ref="AT104:BC104"/>
    <mergeCell ref="K120:M120"/>
    <mergeCell ref="BI88:BK88"/>
    <mergeCell ref="BL88:BQ88"/>
    <mergeCell ref="AY82:BD82"/>
    <mergeCell ref="BH82:BK82"/>
    <mergeCell ref="BL82:BQ82"/>
    <mergeCell ref="U83:X83"/>
    <mergeCell ref="Y83:AD83"/>
    <mergeCell ref="AH83:AK83"/>
    <mergeCell ref="AL83:AQ83"/>
    <mergeCell ref="AU83:AX83"/>
    <mergeCell ref="AY83:BD83"/>
    <mergeCell ref="BH83:BK83"/>
    <mergeCell ref="BL83:BQ83"/>
    <mergeCell ref="U84:X84"/>
    <mergeCell ref="Y84:AD84"/>
    <mergeCell ref="AH84:AK84"/>
    <mergeCell ref="AL84:AQ84"/>
    <mergeCell ref="AU84:AX84"/>
    <mergeCell ref="AY84:BD84"/>
    <mergeCell ref="BH84:BK84"/>
    <mergeCell ref="BL84:BQ84"/>
    <mergeCell ref="V88:X88"/>
    <mergeCell ref="Y88:AD88"/>
    <mergeCell ref="AV88:AX88"/>
    <mergeCell ref="AY88:BD88"/>
    <mergeCell ref="Y85:AD86"/>
    <mergeCell ref="AI85:AK86"/>
    <mergeCell ref="AL85:AQ86"/>
    <mergeCell ref="AV85:AX86"/>
    <mergeCell ref="U82:X82"/>
    <mergeCell ref="Y82:AD82"/>
    <mergeCell ref="AI88:AK88"/>
    <mergeCell ref="AV74:AX74"/>
    <mergeCell ref="AY74:BD74"/>
    <mergeCell ref="BI74:BK74"/>
    <mergeCell ref="BL74:BQ74"/>
    <mergeCell ref="U73:X73"/>
    <mergeCell ref="Y73:AD73"/>
    <mergeCell ref="AH73:AK73"/>
    <mergeCell ref="AL73:AQ73"/>
    <mergeCell ref="AY79:BD79"/>
    <mergeCell ref="BH79:BK79"/>
    <mergeCell ref="BL79:BQ79"/>
    <mergeCell ref="U80:X81"/>
    <mergeCell ref="Y80:AD80"/>
    <mergeCell ref="AH80:AK81"/>
    <mergeCell ref="AL80:AQ80"/>
    <mergeCell ref="AU80:AX81"/>
    <mergeCell ref="AY80:BD80"/>
    <mergeCell ref="BH80:BK81"/>
    <mergeCell ref="BL80:BQ80"/>
    <mergeCell ref="Y81:AD81"/>
    <mergeCell ref="AY81:BD81"/>
    <mergeCell ref="BL81:BQ81"/>
    <mergeCell ref="BN75:BQ75"/>
    <mergeCell ref="AN75:AQ75"/>
    <mergeCell ref="AV75:AY75"/>
    <mergeCell ref="BA75:BD75"/>
    <mergeCell ref="BI75:BL75"/>
    <mergeCell ref="AT75:AU75"/>
    <mergeCell ref="BG75:BH75"/>
    <mergeCell ref="Y77:Z77"/>
    <mergeCell ref="AL77:AM77"/>
    <mergeCell ref="BL77:BM77"/>
    <mergeCell ref="AY77:AZ77"/>
    <mergeCell ref="AL82:AQ82"/>
    <mergeCell ref="AU82:AX82"/>
    <mergeCell ref="AL78:AQ78"/>
    <mergeCell ref="AT78:AT87"/>
    <mergeCell ref="AU78:AX78"/>
    <mergeCell ref="AY78:BD78"/>
    <mergeCell ref="BG78:BG87"/>
    <mergeCell ref="BH78:BK78"/>
    <mergeCell ref="BL78:BQ78"/>
    <mergeCell ref="U79:X79"/>
    <mergeCell ref="Y79:AD79"/>
    <mergeCell ref="AH79:AK79"/>
    <mergeCell ref="AL79:AQ79"/>
    <mergeCell ref="AU79:AX79"/>
    <mergeCell ref="AY85:BD86"/>
    <mergeCell ref="BI85:BK86"/>
    <mergeCell ref="BL85:BQ86"/>
    <mergeCell ref="U87:X87"/>
    <mergeCell ref="Y87:AD87"/>
    <mergeCell ref="AH87:AK87"/>
    <mergeCell ref="AL87:AQ87"/>
    <mergeCell ref="AU87:AX87"/>
    <mergeCell ref="AY87:BD87"/>
    <mergeCell ref="BH87:BK87"/>
    <mergeCell ref="BL87:BQ87"/>
    <mergeCell ref="AH82:AK82"/>
    <mergeCell ref="AL71:AQ72"/>
    <mergeCell ref="AV71:AX72"/>
    <mergeCell ref="AY71:BD72"/>
    <mergeCell ref="BI71:BK72"/>
    <mergeCell ref="BL71:BQ72"/>
    <mergeCell ref="AT64:AT73"/>
    <mergeCell ref="AU64:AX64"/>
    <mergeCell ref="AU73:AX73"/>
    <mergeCell ref="AY73:BD73"/>
    <mergeCell ref="BH73:BK73"/>
    <mergeCell ref="BL73:BQ73"/>
    <mergeCell ref="BL66:BQ66"/>
    <mergeCell ref="Y67:AD67"/>
    <mergeCell ref="AL67:AQ67"/>
    <mergeCell ref="AY67:BD67"/>
    <mergeCell ref="BL67:BQ67"/>
    <mergeCell ref="BL68:BQ68"/>
    <mergeCell ref="AL69:AQ69"/>
    <mergeCell ref="AU69:AX69"/>
    <mergeCell ref="AY69:BD69"/>
    <mergeCell ref="BH69:BK69"/>
    <mergeCell ref="BL69:BQ69"/>
    <mergeCell ref="Y71:AD72"/>
    <mergeCell ref="AI71:AK72"/>
    <mergeCell ref="U70:X70"/>
    <mergeCell ref="Y70:AD70"/>
    <mergeCell ref="AH70:AK70"/>
    <mergeCell ref="AL70:AQ70"/>
    <mergeCell ref="AU70:AX70"/>
    <mergeCell ref="AY70:BD70"/>
    <mergeCell ref="BH70:BK70"/>
    <mergeCell ref="BL70:BQ70"/>
    <mergeCell ref="BL63:BM63"/>
    <mergeCell ref="AU65:AX65"/>
    <mergeCell ref="AY65:BD65"/>
    <mergeCell ref="BH65:BK65"/>
    <mergeCell ref="BL65:BQ65"/>
    <mergeCell ref="U66:X67"/>
    <mergeCell ref="Y66:AD66"/>
    <mergeCell ref="AH66:AK67"/>
    <mergeCell ref="AL66:AQ66"/>
    <mergeCell ref="BA61:BD61"/>
    <mergeCell ref="BI61:BL61"/>
    <mergeCell ref="G6:AD6"/>
    <mergeCell ref="G5:AD5"/>
    <mergeCell ref="AG5:AH6"/>
    <mergeCell ref="AI5:AQ5"/>
    <mergeCell ref="AI6:AQ6"/>
    <mergeCell ref="T64:T73"/>
    <mergeCell ref="U64:X64"/>
    <mergeCell ref="Y64:AD64"/>
    <mergeCell ref="AG64:AG73"/>
    <mergeCell ref="AH64:AK64"/>
    <mergeCell ref="AL64:AQ64"/>
    <mergeCell ref="U68:X68"/>
    <mergeCell ref="Y68:AD68"/>
    <mergeCell ref="AH68:AK68"/>
    <mergeCell ref="AL68:AQ68"/>
    <mergeCell ref="AL59:AQ59"/>
    <mergeCell ref="AN47:AQ47"/>
    <mergeCell ref="Y52:AD52"/>
    <mergeCell ref="Y40:AD40"/>
    <mergeCell ref="U69:X69"/>
    <mergeCell ref="U56:X56"/>
    <mergeCell ref="Y56:AD56"/>
    <mergeCell ref="AH56:AK56"/>
    <mergeCell ref="AL56:AQ56"/>
    <mergeCell ref="AH40:AK40"/>
    <mergeCell ref="AL40:AQ40"/>
    <mergeCell ref="V29:X30"/>
    <mergeCell ref="Y29:AD30"/>
    <mergeCell ref="AI29:AK30"/>
    <mergeCell ref="Y25:AD25"/>
    <mergeCell ref="AL25:AQ25"/>
    <mergeCell ref="AH13:AK13"/>
    <mergeCell ref="AY56:BD56"/>
    <mergeCell ref="BH56:BK56"/>
    <mergeCell ref="BL56:BQ56"/>
    <mergeCell ref="V57:X58"/>
    <mergeCell ref="Y57:AD58"/>
    <mergeCell ref="AI57:AK58"/>
    <mergeCell ref="AL57:AQ58"/>
    <mergeCell ref="AV57:AX58"/>
    <mergeCell ref="AY57:BD58"/>
    <mergeCell ref="BI57:BK58"/>
    <mergeCell ref="BL57:BQ58"/>
    <mergeCell ref="U59:X59"/>
    <mergeCell ref="Y59:AD59"/>
    <mergeCell ref="BN61:BQ61"/>
    <mergeCell ref="AY64:BD64"/>
    <mergeCell ref="BG64:BG73"/>
    <mergeCell ref="BH64:BK64"/>
    <mergeCell ref="BL64:BQ64"/>
    <mergeCell ref="U65:X65"/>
    <mergeCell ref="Y65:AD65"/>
    <mergeCell ref="AH65:AK65"/>
    <mergeCell ref="AL65:AQ65"/>
    <mergeCell ref="AT61:AU61"/>
    <mergeCell ref="BG61:BH61"/>
    <mergeCell ref="AU66:AX67"/>
    <mergeCell ref="AY66:BD66"/>
    <mergeCell ref="BH66:BK67"/>
    <mergeCell ref="AU68:AX68"/>
    <mergeCell ref="AY68:BD68"/>
    <mergeCell ref="BH68:BK68"/>
    <mergeCell ref="U51:X51"/>
    <mergeCell ref="Y51:AD51"/>
    <mergeCell ref="AH51:AK51"/>
    <mergeCell ref="AL51:AQ51"/>
    <mergeCell ref="AU51:AX51"/>
    <mergeCell ref="AY51:BD51"/>
    <mergeCell ref="BH51:BK51"/>
    <mergeCell ref="BL51:BQ51"/>
    <mergeCell ref="U52:X53"/>
    <mergeCell ref="AU59:AX59"/>
    <mergeCell ref="AY59:BD59"/>
    <mergeCell ref="BH59:BK59"/>
    <mergeCell ref="BL59:BQ59"/>
    <mergeCell ref="AY53:BD53"/>
    <mergeCell ref="BL53:BQ53"/>
    <mergeCell ref="U54:X54"/>
    <mergeCell ref="Y54:AD54"/>
    <mergeCell ref="AH54:AK54"/>
    <mergeCell ref="AL54:AQ54"/>
    <mergeCell ref="AU54:AX54"/>
    <mergeCell ref="AY54:BD54"/>
    <mergeCell ref="BH54:BK54"/>
    <mergeCell ref="BL54:BQ54"/>
    <mergeCell ref="U55:X55"/>
    <mergeCell ref="Y55:AD55"/>
    <mergeCell ref="AH55:AK55"/>
    <mergeCell ref="AU55:AX55"/>
    <mergeCell ref="AY55:BD55"/>
    <mergeCell ref="BH55:BK55"/>
    <mergeCell ref="BL55:BQ55"/>
    <mergeCell ref="AH52:AK53"/>
    <mergeCell ref="AU56:AX56"/>
    <mergeCell ref="Y45:AD45"/>
    <mergeCell ref="AH45:AK45"/>
    <mergeCell ref="AL45:AQ45"/>
    <mergeCell ref="AU45:AX45"/>
    <mergeCell ref="AY45:BD45"/>
    <mergeCell ref="BH45:BK45"/>
    <mergeCell ref="BL45:BQ45"/>
    <mergeCell ref="V46:X46"/>
    <mergeCell ref="Y46:AD46"/>
    <mergeCell ref="AI46:AK46"/>
    <mergeCell ref="AL46:AQ46"/>
    <mergeCell ref="AV46:AX46"/>
    <mergeCell ref="AY46:BD46"/>
    <mergeCell ref="AV47:AY47"/>
    <mergeCell ref="BA47:BD47"/>
    <mergeCell ref="BI47:BL47"/>
    <mergeCell ref="BN47:BQ47"/>
    <mergeCell ref="AY36:BD36"/>
    <mergeCell ref="BG36:BG45"/>
    <mergeCell ref="BH36:BK36"/>
    <mergeCell ref="BL36:BQ36"/>
    <mergeCell ref="AH37:AK37"/>
    <mergeCell ref="AL37:AQ37"/>
    <mergeCell ref="AU37:AX37"/>
    <mergeCell ref="AY37:BD37"/>
    <mergeCell ref="BH37:BK37"/>
    <mergeCell ref="AU52:AX53"/>
    <mergeCell ref="AY52:BD52"/>
    <mergeCell ref="BH52:BK53"/>
    <mergeCell ref="BL52:BQ52"/>
    <mergeCell ref="AV43:AX44"/>
    <mergeCell ref="AY43:BD44"/>
    <mergeCell ref="BI43:BK44"/>
    <mergeCell ref="BL43:BQ44"/>
    <mergeCell ref="AY38:BD38"/>
    <mergeCell ref="BH38:BK39"/>
    <mergeCell ref="BL38:BQ38"/>
    <mergeCell ref="AL39:AQ39"/>
    <mergeCell ref="AY39:BD39"/>
    <mergeCell ref="BL39:BQ39"/>
    <mergeCell ref="AT47:AU47"/>
    <mergeCell ref="BG47:BH47"/>
    <mergeCell ref="AH50:AK50"/>
    <mergeCell ref="AT50:AT59"/>
    <mergeCell ref="AU50:AX50"/>
    <mergeCell ref="AY50:BD50"/>
    <mergeCell ref="BG50:BG59"/>
    <mergeCell ref="BH50:BK50"/>
    <mergeCell ref="BL50:BQ50"/>
    <mergeCell ref="AU28:AX28"/>
    <mergeCell ref="AY28:BD28"/>
    <mergeCell ref="BH28:BK28"/>
    <mergeCell ref="BL28:BQ28"/>
    <mergeCell ref="U27:X27"/>
    <mergeCell ref="BI46:BK46"/>
    <mergeCell ref="BL46:BQ46"/>
    <mergeCell ref="BH40:BK40"/>
    <mergeCell ref="BL40:BQ40"/>
    <mergeCell ref="U41:X41"/>
    <mergeCell ref="Y41:AD41"/>
    <mergeCell ref="AH41:AK41"/>
    <mergeCell ref="AL41:AQ41"/>
    <mergeCell ref="AU41:AX41"/>
    <mergeCell ref="AY41:BD41"/>
    <mergeCell ref="BH41:BK41"/>
    <mergeCell ref="BL41:BQ41"/>
    <mergeCell ref="U42:X42"/>
    <mergeCell ref="Y42:AD42"/>
    <mergeCell ref="AH42:AK42"/>
    <mergeCell ref="AL42:AQ42"/>
    <mergeCell ref="AU42:AX42"/>
    <mergeCell ref="AU40:AX40"/>
    <mergeCell ref="AY40:BD40"/>
    <mergeCell ref="BH31:BK31"/>
    <mergeCell ref="BL31:BQ31"/>
    <mergeCell ref="V32:X32"/>
    <mergeCell ref="Y32:AD32"/>
    <mergeCell ref="AI32:AK32"/>
    <mergeCell ref="AY42:BD42"/>
    <mergeCell ref="BH42:BK42"/>
    <mergeCell ref="AU36:AX36"/>
    <mergeCell ref="AL32:AQ32"/>
    <mergeCell ref="AV32:AX32"/>
    <mergeCell ref="AY32:BD32"/>
    <mergeCell ref="BI32:BK32"/>
    <mergeCell ref="BL32:BQ32"/>
    <mergeCell ref="V33:Y33"/>
    <mergeCell ref="AA33:AD33"/>
    <mergeCell ref="AI33:AL33"/>
    <mergeCell ref="AN33:AQ33"/>
    <mergeCell ref="AV33:AY33"/>
    <mergeCell ref="BA33:BD33"/>
    <mergeCell ref="BI33:BL33"/>
    <mergeCell ref="BN33:BQ33"/>
    <mergeCell ref="AG33:AH33"/>
    <mergeCell ref="AY31:BD31"/>
    <mergeCell ref="AG36:AG45"/>
    <mergeCell ref="V43:X44"/>
    <mergeCell ref="Y43:AD44"/>
    <mergeCell ref="BL37:BQ37"/>
    <mergeCell ref="AH38:AK39"/>
    <mergeCell ref="AL38:AQ38"/>
    <mergeCell ref="AU38:AX39"/>
    <mergeCell ref="Y37:AD37"/>
    <mergeCell ref="U38:X39"/>
    <mergeCell ref="Y38:AD38"/>
    <mergeCell ref="Y39:AD39"/>
    <mergeCell ref="U40:X40"/>
    <mergeCell ref="U45:X45"/>
    <mergeCell ref="AT33:AU33"/>
    <mergeCell ref="BG33:BH33"/>
    <mergeCell ref="BL42:BQ42"/>
    <mergeCell ref="AT36:AT45"/>
    <mergeCell ref="AL27:AQ27"/>
    <mergeCell ref="AU27:AX27"/>
    <mergeCell ref="AY27:BD27"/>
    <mergeCell ref="Y31:AD31"/>
    <mergeCell ref="AH31:AK31"/>
    <mergeCell ref="AL31:AQ31"/>
    <mergeCell ref="AU31:AX31"/>
    <mergeCell ref="BI29:BK30"/>
    <mergeCell ref="BL29:BQ30"/>
    <mergeCell ref="BG22:BG31"/>
    <mergeCell ref="BH22:BK22"/>
    <mergeCell ref="BL22:BQ22"/>
    <mergeCell ref="U23:X23"/>
    <mergeCell ref="Y23:AD23"/>
    <mergeCell ref="AH23:AK23"/>
    <mergeCell ref="AL23:AQ23"/>
    <mergeCell ref="AU23:AX23"/>
    <mergeCell ref="AY23:BD23"/>
    <mergeCell ref="BH23:BK23"/>
    <mergeCell ref="BL23:BQ23"/>
    <mergeCell ref="U24:X25"/>
    <mergeCell ref="Y24:AD24"/>
    <mergeCell ref="AH24:AK25"/>
    <mergeCell ref="AL24:AQ24"/>
    <mergeCell ref="AU24:AX25"/>
    <mergeCell ref="AY24:BD24"/>
    <mergeCell ref="BH24:BK25"/>
    <mergeCell ref="BL24:BQ24"/>
    <mergeCell ref="BH27:BK27"/>
    <mergeCell ref="BL27:BQ27"/>
    <mergeCell ref="U28:X28"/>
    <mergeCell ref="AL28:AQ28"/>
    <mergeCell ref="AV29:AX30"/>
    <mergeCell ref="AY29:BD30"/>
    <mergeCell ref="Y28:AD28"/>
    <mergeCell ref="AH28:AK28"/>
    <mergeCell ref="F26:J26"/>
    <mergeCell ref="H8:Q8"/>
    <mergeCell ref="H9:Q9"/>
    <mergeCell ref="H10:Q10"/>
    <mergeCell ref="H11:Q11"/>
    <mergeCell ref="H12:Q12"/>
    <mergeCell ref="H13:Q14"/>
    <mergeCell ref="H15:Q15"/>
    <mergeCell ref="H16:Q17"/>
    <mergeCell ref="C8:G8"/>
    <mergeCell ref="C9:G9"/>
    <mergeCell ref="C10:G10"/>
    <mergeCell ref="C11:G11"/>
    <mergeCell ref="C12:G12"/>
    <mergeCell ref="D13:G14"/>
    <mergeCell ref="C15:G15"/>
    <mergeCell ref="D16:G17"/>
    <mergeCell ref="C19:E20"/>
    <mergeCell ref="F20:J20"/>
    <mergeCell ref="M20:Q20"/>
    <mergeCell ref="U26:X26"/>
    <mergeCell ref="Y26:AD26"/>
    <mergeCell ref="AH26:AK26"/>
    <mergeCell ref="AG19:AH19"/>
    <mergeCell ref="AH12:AK12"/>
    <mergeCell ref="AL12:AQ12"/>
    <mergeCell ref="AY22:BD22"/>
    <mergeCell ref="AH27:AK27"/>
    <mergeCell ref="BI18:BK18"/>
    <mergeCell ref="BL18:BQ18"/>
    <mergeCell ref="BI19:BL19"/>
    <mergeCell ref="BN19:BQ19"/>
    <mergeCell ref="C25:E26"/>
    <mergeCell ref="F19:J19"/>
    <mergeCell ref="F25:J25"/>
    <mergeCell ref="M19:Q19"/>
    <mergeCell ref="M25:Q25"/>
    <mergeCell ref="M26:Q26"/>
    <mergeCell ref="AN19:AQ19"/>
    <mergeCell ref="AV18:AX18"/>
    <mergeCell ref="AY18:BD18"/>
    <mergeCell ref="AV19:AY19"/>
    <mergeCell ref="BA19:BD19"/>
    <mergeCell ref="Y18:AD18"/>
    <mergeCell ref="AI18:AK18"/>
    <mergeCell ref="BL25:BQ25"/>
    <mergeCell ref="AL26:AQ26"/>
    <mergeCell ref="AU26:AX26"/>
    <mergeCell ref="AY26:BD26"/>
    <mergeCell ref="BH26:BK26"/>
    <mergeCell ref="BL26:BQ26"/>
    <mergeCell ref="AG22:AG31"/>
    <mergeCell ref="AH22:AK22"/>
    <mergeCell ref="AL22:AQ22"/>
    <mergeCell ref="AT22:AT31"/>
    <mergeCell ref="AU22:AX22"/>
    <mergeCell ref="AL18:AQ18"/>
    <mergeCell ref="AT19:AU19"/>
    <mergeCell ref="BG19:BH19"/>
    <mergeCell ref="AY25:BD25"/>
    <mergeCell ref="BG8:BG17"/>
    <mergeCell ref="BH8:BK8"/>
    <mergeCell ref="BL8:BQ8"/>
    <mergeCell ref="BH9:BK9"/>
    <mergeCell ref="BL9:BQ9"/>
    <mergeCell ref="BH10:BK11"/>
    <mergeCell ref="BL10:BQ10"/>
    <mergeCell ref="BL11:BQ11"/>
    <mergeCell ref="BH12:BK12"/>
    <mergeCell ref="BL12:BQ12"/>
    <mergeCell ref="BH13:BK13"/>
    <mergeCell ref="BL13:BQ13"/>
    <mergeCell ref="BH14:BK14"/>
    <mergeCell ref="BL14:BQ14"/>
    <mergeCell ref="BI15:BK16"/>
    <mergeCell ref="BL15:BQ16"/>
    <mergeCell ref="BH17:BK17"/>
    <mergeCell ref="BL17:BQ17"/>
    <mergeCell ref="AT8:AT17"/>
    <mergeCell ref="AU8:AX8"/>
    <mergeCell ref="AY8:BD8"/>
    <mergeCell ref="AU9:AX9"/>
    <mergeCell ref="AY9:BD9"/>
    <mergeCell ref="AU10:AX11"/>
    <mergeCell ref="AY10:BD10"/>
    <mergeCell ref="AY11:BD11"/>
    <mergeCell ref="AU12:AX12"/>
    <mergeCell ref="AY12:BD12"/>
    <mergeCell ref="AU13:AX13"/>
    <mergeCell ref="AY13:BD13"/>
    <mergeCell ref="AU14:AX14"/>
    <mergeCell ref="AY14:BD14"/>
    <mergeCell ref="AV15:AX16"/>
    <mergeCell ref="AY15:BD16"/>
    <mergeCell ref="AU17:AX17"/>
    <mergeCell ref="AY17:BD17"/>
    <mergeCell ref="C6:F6"/>
    <mergeCell ref="C5:F5"/>
    <mergeCell ref="U8:X8"/>
    <mergeCell ref="U9:X9"/>
    <mergeCell ref="U10:X11"/>
    <mergeCell ref="U12:X12"/>
    <mergeCell ref="U13:X13"/>
    <mergeCell ref="U14:X14"/>
    <mergeCell ref="V15:X16"/>
    <mergeCell ref="AI19:AL19"/>
    <mergeCell ref="AH36:AK36"/>
    <mergeCell ref="AL36:AQ36"/>
    <mergeCell ref="AI43:AK44"/>
    <mergeCell ref="AL43:AQ44"/>
    <mergeCell ref="AG47:AH47"/>
    <mergeCell ref="AI47:AL47"/>
    <mergeCell ref="Y53:AD53"/>
    <mergeCell ref="AG8:AG17"/>
    <mergeCell ref="AH8:AK8"/>
    <mergeCell ref="AL8:AQ8"/>
    <mergeCell ref="AH9:AK9"/>
    <mergeCell ref="AL9:AQ9"/>
    <mergeCell ref="AH10:AK11"/>
    <mergeCell ref="AL10:AQ10"/>
    <mergeCell ref="AL11:AQ11"/>
    <mergeCell ref="T36:T45"/>
    <mergeCell ref="U36:X36"/>
    <mergeCell ref="Y36:AD36"/>
    <mergeCell ref="T47:U47"/>
    <mergeCell ref="V47:Y47"/>
    <mergeCell ref="AA47:AD47"/>
    <mergeCell ref="U37:X37"/>
    <mergeCell ref="K121:M121"/>
    <mergeCell ref="AR98:BQ98"/>
    <mergeCell ref="AR99:BQ99"/>
    <mergeCell ref="BK107:BQ108"/>
    <mergeCell ref="B108:E108"/>
    <mergeCell ref="F108:AE108"/>
    <mergeCell ref="B106:E106"/>
    <mergeCell ref="F106:AE106"/>
    <mergeCell ref="AN106:AQ110"/>
    <mergeCell ref="AR106:AZ106"/>
    <mergeCell ref="BA106:BJ106"/>
    <mergeCell ref="BK106:BQ106"/>
    <mergeCell ref="B107:E107"/>
    <mergeCell ref="F107:AE107"/>
    <mergeCell ref="AR107:AZ108"/>
    <mergeCell ref="AN103:AQ104"/>
    <mergeCell ref="AR103:AS103"/>
    <mergeCell ref="AT103:BC103"/>
    <mergeCell ref="BD103:BG104"/>
    <mergeCell ref="BH103:BQ104"/>
    <mergeCell ref="B109:E110"/>
    <mergeCell ref="F109:AE109"/>
    <mergeCell ref="BK109:BQ110"/>
    <mergeCell ref="AR109:AZ110"/>
    <mergeCell ref="AR104:AS104"/>
    <mergeCell ref="F110:AE110"/>
    <mergeCell ref="AA103:AG104"/>
    <mergeCell ref="BA109:BJ110"/>
    <mergeCell ref="B124:E125"/>
    <mergeCell ref="R124:U125"/>
    <mergeCell ref="BE125:BG126"/>
    <mergeCell ref="BH125:BQ126"/>
    <mergeCell ref="AO123:AS124"/>
    <mergeCell ref="AV115:BA115"/>
    <mergeCell ref="B114:E116"/>
    <mergeCell ref="F114:H114"/>
    <mergeCell ref="T114:AG114"/>
    <mergeCell ref="AV114:BA114"/>
    <mergeCell ref="F116:H116"/>
    <mergeCell ref="T116:AG116"/>
    <mergeCell ref="AN112:AQ115"/>
    <mergeCell ref="B111:E112"/>
    <mergeCell ref="F111:G111"/>
    <mergeCell ref="H111:Q111"/>
    <mergeCell ref="R111:U112"/>
    <mergeCell ref="V111:AE112"/>
    <mergeCell ref="F112:G112"/>
    <mergeCell ref="AR112:AV113"/>
    <mergeCell ref="AW112:BC112"/>
    <mergeCell ref="H112:Q112"/>
    <mergeCell ref="AO119:AS120"/>
    <mergeCell ref="AT119:BB120"/>
    <mergeCell ref="BD119:BI120"/>
    <mergeCell ref="BJ119:BQ120"/>
    <mergeCell ref="AN117:AS118"/>
    <mergeCell ref="AT117:BB118"/>
    <mergeCell ref="BD117:BI118"/>
    <mergeCell ref="BJ117:BQ118"/>
    <mergeCell ref="B118:E122"/>
    <mergeCell ref="F118:J119"/>
    <mergeCell ref="V139:AG140"/>
    <mergeCell ref="L142:Q143"/>
    <mergeCell ref="W142:AB143"/>
    <mergeCell ref="AN133:BQ142"/>
    <mergeCell ref="B135:E136"/>
    <mergeCell ref="R135:U136"/>
    <mergeCell ref="C137:E138"/>
    <mergeCell ref="AX130:BB131"/>
    <mergeCell ref="BH130:BL131"/>
    <mergeCell ref="B131:E132"/>
    <mergeCell ref="F131:H132"/>
    <mergeCell ref="R131:U132"/>
    <mergeCell ref="B129:E130"/>
    <mergeCell ref="R129:U130"/>
    <mergeCell ref="AN130:AR131"/>
    <mergeCell ref="AC142:AG143"/>
    <mergeCell ref="G142:K143"/>
    <mergeCell ref="F129:Q130"/>
    <mergeCell ref="I131:Q132"/>
    <mergeCell ref="F133:Q134"/>
    <mergeCell ref="F135:Q136"/>
    <mergeCell ref="F137:Q138"/>
    <mergeCell ref="F139:Q140"/>
    <mergeCell ref="V129:AG130"/>
    <mergeCell ref="V131:AG132"/>
    <mergeCell ref="V133:AG134"/>
    <mergeCell ref="B142:F143"/>
    <mergeCell ref="S137:U138"/>
    <mergeCell ref="C139:E140"/>
    <mergeCell ref="S139:U140"/>
    <mergeCell ref="B133:E134"/>
    <mergeCell ref="R133:U134"/>
    <mergeCell ref="U50:X50"/>
    <mergeCell ref="Y50:AD50"/>
    <mergeCell ref="AG50:AG59"/>
    <mergeCell ref="AL52:AQ52"/>
    <mergeCell ref="V71:X72"/>
    <mergeCell ref="U17:X17"/>
    <mergeCell ref="T8:T17"/>
    <mergeCell ref="T19:U19"/>
    <mergeCell ref="V18:X18"/>
    <mergeCell ref="V19:Y19"/>
    <mergeCell ref="AA19:AD19"/>
    <mergeCell ref="T22:T31"/>
    <mergeCell ref="T33:U33"/>
    <mergeCell ref="Y8:AD8"/>
    <mergeCell ref="Y9:AD9"/>
    <mergeCell ref="Y10:AD10"/>
    <mergeCell ref="Y11:AD11"/>
    <mergeCell ref="Y12:AD12"/>
    <mergeCell ref="Y13:AD13"/>
    <mergeCell ref="Y14:AD14"/>
    <mergeCell ref="Y15:AD16"/>
    <mergeCell ref="Y17:AD17"/>
    <mergeCell ref="U22:X22"/>
    <mergeCell ref="Y22:AD22"/>
    <mergeCell ref="U31:X31"/>
    <mergeCell ref="Y27:AD27"/>
    <mergeCell ref="AH17:AK17"/>
    <mergeCell ref="AL17:AQ17"/>
    <mergeCell ref="AL14:AQ14"/>
    <mergeCell ref="AI15:AK16"/>
    <mergeCell ref="AL15:AQ16"/>
    <mergeCell ref="AL29:AQ30"/>
    <mergeCell ref="B127:E128"/>
    <mergeCell ref="R127:U128"/>
    <mergeCell ref="V135:AG136"/>
    <mergeCell ref="V137:AG138"/>
    <mergeCell ref="T78:T87"/>
    <mergeCell ref="U78:X78"/>
    <mergeCell ref="Y78:AD78"/>
    <mergeCell ref="AG78:AG87"/>
    <mergeCell ref="AH78:AK78"/>
    <mergeCell ref="V85:X86"/>
    <mergeCell ref="T75:U75"/>
    <mergeCell ref="V75:Y75"/>
    <mergeCell ref="AA75:AD75"/>
    <mergeCell ref="AG75:AH75"/>
    <mergeCell ref="AI75:AL75"/>
    <mergeCell ref="AL53:AQ53"/>
    <mergeCell ref="T61:U61"/>
    <mergeCell ref="V60:X60"/>
    <mergeCell ref="Y60:AD60"/>
    <mergeCell ref="AI60:AK60"/>
    <mergeCell ref="AL60:AQ60"/>
    <mergeCell ref="Y69:AD69"/>
    <mergeCell ref="AH69:AK69"/>
    <mergeCell ref="T50:T59"/>
    <mergeCell ref="AL50:AQ50"/>
    <mergeCell ref="AL55:AQ55"/>
    <mergeCell ref="AL81:AQ81"/>
    <mergeCell ref="V74:X74"/>
    <mergeCell ref="Y74:AD74"/>
    <mergeCell ref="AI74:AK74"/>
    <mergeCell ref="AL74:AQ74"/>
    <mergeCell ref="T89:U89"/>
    <mergeCell ref="AA89:AD89"/>
    <mergeCell ref="AG89:AH89"/>
    <mergeCell ref="AI89:AL89"/>
    <mergeCell ref="Z119:AG119"/>
    <mergeCell ref="F124:Q125"/>
    <mergeCell ref="F127:Q128"/>
    <mergeCell ref="V124:AG125"/>
    <mergeCell ref="V127:AG128"/>
    <mergeCell ref="AC121:AG121"/>
    <mergeCell ref="S119:Y119"/>
    <mergeCell ref="N121:R121"/>
    <mergeCell ref="F115:H115"/>
    <mergeCell ref="T115:AG115"/>
    <mergeCell ref="AT89:AU89"/>
    <mergeCell ref="BG89:BH89"/>
    <mergeCell ref="BE127:BG128"/>
    <mergeCell ref="BH127:BQ128"/>
    <mergeCell ref="AT123:BB124"/>
    <mergeCell ref="BD123:BG124"/>
    <mergeCell ref="BH123:BQ124"/>
    <mergeCell ref="S118:Y118"/>
    <mergeCell ref="K122:M122"/>
    <mergeCell ref="N122:R122"/>
    <mergeCell ref="AC122:AG122"/>
    <mergeCell ref="AN121:AS122"/>
    <mergeCell ref="AT121:AV122"/>
    <mergeCell ref="AW121:BB122"/>
    <mergeCell ref="BD121:BI122"/>
    <mergeCell ref="BJ121:BQ122"/>
    <mergeCell ref="F120:J122"/>
    <mergeCell ref="N120:R120"/>
    <mergeCell ref="AC120:AG120"/>
    <mergeCell ref="AL88:AQ88"/>
    <mergeCell ref="AN89:AQ89"/>
    <mergeCell ref="Q101:Z102"/>
    <mergeCell ref="Q103:Z104"/>
    <mergeCell ref="R142:V143"/>
    <mergeCell ref="W207:AG208"/>
    <mergeCell ref="AN207:AQ207"/>
    <mergeCell ref="B208:E210"/>
    <mergeCell ref="F208:Q210"/>
    <mergeCell ref="AN208:AQ209"/>
    <mergeCell ref="AR208:AS208"/>
    <mergeCell ref="BD208:BG209"/>
    <mergeCell ref="BH208:BQ209"/>
    <mergeCell ref="S209:V210"/>
    <mergeCell ref="W209:AG210"/>
    <mergeCell ref="AR209:AS209"/>
    <mergeCell ref="AT202:BG202"/>
    <mergeCell ref="S203:V204"/>
    <mergeCell ref="W203:AG204"/>
    <mergeCell ref="AN203:AQ203"/>
    <mergeCell ref="AN204:AQ204"/>
    <mergeCell ref="W205:AG206"/>
    <mergeCell ref="AN205:AQ205"/>
    <mergeCell ref="AN206:AQ206"/>
    <mergeCell ref="AT97:BG97"/>
    <mergeCell ref="AT150:BG150"/>
    <mergeCell ref="B198:AE199"/>
    <mergeCell ref="B200:E201"/>
    <mergeCell ref="F200:R201"/>
    <mergeCell ref="AN200:AQ201"/>
    <mergeCell ref="BC200:BF201"/>
    <mergeCell ref="V89:Y89"/>
    <mergeCell ref="B215:E215"/>
    <mergeCell ref="F215:AE215"/>
    <mergeCell ref="B216:E216"/>
    <mergeCell ref="F216:AE216"/>
    <mergeCell ref="B217:E217"/>
    <mergeCell ref="F217:AE217"/>
    <mergeCell ref="AN217:AQ220"/>
    <mergeCell ref="AR217:AV218"/>
    <mergeCell ref="AW217:BC217"/>
    <mergeCell ref="S211:V212"/>
    <mergeCell ref="W211:AG212"/>
    <mergeCell ref="AN211:AQ215"/>
    <mergeCell ref="AR211:AZ211"/>
    <mergeCell ref="BA211:BJ211"/>
    <mergeCell ref="BK211:BQ211"/>
    <mergeCell ref="AR219:AU220"/>
    <mergeCell ref="AV219:BA219"/>
    <mergeCell ref="BB219:BF219"/>
    <mergeCell ref="BG219:BK219"/>
    <mergeCell ref="BL219:BQ219"/>
    <mergeCell ref="B221:E225"/>
    <mergeCell ref="F221:P221"/>
    <mergeCell ref="Q221:Z221"/>
    <mergeCell ref="AA221:AG221"/>
    <mergeCell ref="F222:P223"/>
    <mergeCell ref="AA222:AG223"/>
    <mergeCell ref="BD217:BJ217"/>
    <mergeCell ref="BK217:BQ217"/>
    <mergeCell ref="B218:E219"/>
    <mergeCell ref="F218:G218"/>
    <mergeCell ref="H218:Q218"/>
    <mergeCell ref="R218:W219"/>
    <mergeCell ref="X218:AG219"/>
    <mergeCell ref="F219:G219"/>
    <mergeCell ref="H219:Q219"/>
    <mergeCell ref="X229:AB229"/>
    <mergeCell ref="AC229:AG229"/>
    <mergeCell ref="Q222:Z223"/>
    <mergeCell ref="Q224:Z225"/>
    <mergeCell ref="K230:R231"/>
    <mergeCell ref="S230:W231"/>
    <mergeCell ref="AN222:AS223"/>
    <mergeCell ref="BD222:BI223"/>
    <mergeCell ref="F224:P225"/>
    <mergeCell ref="AA224:AG225"/>
    <mergeCell ref="AO224:AS225"/>
    <mergeCell ref="BD224:BI225"/>
    <mergeCell ref="BH235:BL236"/>
    <mergeCell ref="X230:AB231"/>
    <mergeCell ref="AC230:AG231"/>
    <mergeCell ref="BE230:BG231"/>
    <mergeCell ref="BE232:BG233"/>
    <mergeCell ref="B233:F234"/>
    <mergeCell ref="G233:Q234"/>
    <mergeCell ref="S233:W234"/>
    <mergeCell ref="X233:AG234"/>
    <mergeCell ref="AN226:AS227"/>
    <mergeCell ref="BD226:BI227"/>
    <mergeCell ref="B227:E231"/>
    <mergeCell ref="F227:J228"/>
    <mergeCell ref="K227:R227"/>
    <mergeCell ref="S227:Y227"/>
    <mergeCell ref="Z227:AG227"/>
    <mergeCell ref="K228:R228"/>
    <mergeCell ref="S228:Y228"/>
    <mergeCell ref="Z228:AG228"/>
    <mergeCell ref="AO228:AS229"/>
    <mergeCell ref="BD228:BG229"/>
    <mergeCell ref="F229:J231"/>
    <mergeCell ref="K229:R229"/>
    <mergeCell ref="S229:W229"/>
    <mergeCell ref="C235:F236"/>
    <mergeCell ref="G235:Q236"/>
    <mergeCell ref="S235:W236"/>
    <mergeCell ref="X235:AG236"/>
    <mergeCell ref="AN235:AR236"/>
    <mergeCell ref="AX235:BB236"/>
    <mergeCell ref="AC246:AG247"/>
    <mergeCell ref="B237:F238"/>
    <mergeCell ref="G237:Q238"/>
    <mergeCell ref="S237:W238"/>
    <mergeCell ref="X237:AG238"/>
    <mergeCell ref="AN238:BQ247"/>
    <mergeCell ref="C239:F240"/>
    <mergeCell ref="G239:Q240"/>
    <mergeCell ref="S239:W240"/>
    <mergeCell ref="X239:AG240"/>
    <mergeCell ref="B241:F242"/>
    <mergeCell ref="G241:I242"/>
    <mergeCell ref="J241:Q242"/>
    <mergeCell ref="T241:W242"/>
    <mergeCell ref="X241:AG242"/>
    <mergeCell ref="C243:F244"/>
    <mergeCell ref="G243:Q244"/>
    <mergeCell ref="T243:W244"/>
    <mergeCell ref="X243:AG244"/>
    <mergeCell ref="B246:F247"/>
    <mergeCell ref="G246:K247"/>
    <mergeCell ref="L246:Q247"/>
    <mergeCell ref="R246:V247"/>
    <mergeCell ref="W246:AB247"/>
  </mergeCells>
  <phoneticPr fontId="1"/>
  <conditionalFormatting sqref="T8">
    <cfRule type="expression" dxfId="342" priority="218">
      <formula>AND(NOT($Y8=""),$T8="")</formula>
    </cfRule>
  </conditionalFormatting>
  <conditionalFormatting sqref="Y13">
    <cfRule type="expression" dxfId="341" priority="217">
      <formula>AND(NOT($Y8=""),$Y13="")</formula>
    </cfRule>
  </conditionalFormatting>
  <conditionalFormatting sqref="Y14">
    <cfRule type="expression" dxfId="340" priority="216">
      <formula>AND(NOT($Y8=""),$Y14="")</formula>
    </cfRule>
  </conditionalFormatting>
  <conditionalFormatting sqref="Y15">
    <cfRule type="expression" dxfId="339" priority="215">
      <formula>AND(NOT($Y8=""),$Y15="")</formula>
    </cfRule>
  </conditionalFormatting>
  <conditionalFormatting sqref="Y18">
    <cfRule type="expression" dxfId="338" priority="214">
      <formula>AND(NOT($Y8=""),NOT($Y17=""),$Y13="")</formula>
    </cfRule>
  </conditionalFormatting>
  <conditionalFormatting sqref="V19">
    <cfRule type="expression" dxfId="337" priority="213">
      <formula>AND(NOT($Y8=""),$V$19="")</formula>
    </cfRule>
  </conditionalFormatting>
  <conditionalFormatting sqref="AA19">
    <cfRule type="expression" dxfId="336" priority="212">
      <formula>AND(NOT($Y8=""),$AA19="")</formula>
    </cfRule>
  </conditionalFormatting>
  <conditionalFormatting sqref="Y10">
    <cfRule type="expression" dxfId="335" priority="211">
      <formula>AND(NOT($Y8=""),$Y10="")</formula>
    </cfRule>
  </conditionalFormatting>
  <conditionalFormatting sqref="AL10">
    <cfRule type="expression" dxfId="334" priority="210">
      <formula>AND(NOT($AL8=""),$AL10="")</formula>
    </cfRule>
  </conditionalFormatting>
  <conditionalFormatting sqref="AG8:AG17">
    <cfRule type="expression" dxfId="333" priority="209">
      <formula>AND(NOT($AL8=""),$AG8="")</formula>
    </cfRule>
  </conditionalFormatting>
  <conditionalFormatting sqref="AL13">
    <cfRule type="expression" dxfId="332" priority="208">
      <formula>AND(NOT($AL8=""),$AL13="")</formula>
    </cfRule>
  </conditionalFormatting>
  <conditionalFormatting sqref="AL14">
    <cfRule type="expression" dxfId="331" priority="207">
      <formula>AND(NOT($AL8=""),$AL14="")</formula>
    </cfRule>
  </conditionalFormatting>
  <conditionalFormatting sqref="AL15">
    <cfRule type="expression" dxfId="330" priority="206">
      <formula>AND(NOT($AL8=""),$AL15="")</formula>
    </cfRule>
  </conditionalFormatting>
  <conditionalFormatting sqref="AL18">
    <cfRule type="expression" dxfId="329" priority="205">
      <formula>AND(NOT($AL8=""),NOT($AL17=""),$AL18="")</formula>
    </cfRule>
  </conditionalFormatting>
  <conditionalFormatting sqref="AI19">
    <cfRule type="expression" dxfId="328" priority="204">
      <formula>AND(NOT($AL8=""),$AI19="")</formula>
    </cfRule>
  </conditionalFormatting>
  <conditionalFormatting sqref="AN19">
    <cfRule type="expression" dxfId="327" priority="203">
      <formula>AND(NOT($AL8=""),$AN19="")</formula>
    </cfRule>
  </conditionalFormatting>
  <conditionalFormatting sqref="AT8">
    <cfRule type="expression" dxfId="326" priority="202">
      <formula>AND(NOT($AY8=""),$AT8="")</formula>
    </cfRule>
  </conditionalFormatting>
  <conditionalFormatting sqref="AY10">
    <cfRule type="expression" dxfId="325" priority="201">
      <formula>AND(NOT($AY8=""),$AY10="")</formula>
    </cfRule>
  </conditionalFormatting>
  <conditionalFormatting sqref="AY13">
    <cfRule type="expression" dxfId="324" priority="200">
      <formula>AND(NOT($AY8=""),$AY13="")</formula>
    </cfRule>
  </conditionalFormatting>
  <conditionalFormatting sqref="AY14">
    <cfRule type="expression" dxfId="323" priority="199">
      <formula>AND(NOT($AY8=""),$AY14="")</formula>
    </cfRule>
  </conditionalFormatting>
  <conditionalFormatting sqref="AY15">
    <cfRule type="expression" dxfId="322" priority="198">
      <formula>AND(NOT($AY8=""),$AY15="")</formula>
    </cfRule>
  </conditionalFormatting>
  <conditionalFormatting sqref="AY18">
    <cfRule type="expression" dxfId="321" priority="197">
      <formula>AND(NOT($AY8=""),NOT($AY17=""),$AY18="")</formula>
    </cfRule>
  </conditionalFormatting>
  <conditionalFormatting sqref="AV19">
    <cfRule type="expression" dxfId="320" priority="196">
      <formula>AND(NOT($AY8=""),$AV19="")</formula>
    </cfRule>
  </conditionalFormatting>
  <conditionalFormatting sqref="BA19">
    <cfRule type="expression" dxfId="319" priority="195">
      <formula>AND(NOT($AY8=""),$BA19="")</formula>
    </cfRule>
  </conditionalFormatting>
  <conditionalFormatting sqref="BG8">
    <cfRule type="expression" dxfId="318" priority="194">
      <formula>AND(NOT($BL8=""),$BG8="")</formula>
    </cfRule>
  </conditionalFormatting>
  <conditionalFormatting sqref="BL10">
    <cfRule type="expression" dxfId="317" priority="193">
      <formula>AND(NOT($BL8=""),$BL10="")</formula>
    </cfRule>
  </conditionalFormatting>
  <conditionalFormatting sqref="BL13">
    <cfRule type="expression" dxfId="316" priority="192">
      <formula>AND(NOT($BL8=""),$BL13="")</formula>
    </cfRule>
  </conditionalFormatting>
  <conditionalFormatting sqref="BL14">
    <cfRule type="expression" dxfId="315" priority="191">
      <formula>AND(NOT($BL8=""),$BL14="")</formula>
    </cfRule>
  </conditionalFormatting>
  <conditionalFormatting sqref="BL15">
    <cfRule type="expression" dxfId="314" priority="190">
      <formula>AND(NOT($BL8=""),$BL15="")</formula>
    </cfRule>
  </conditionalFormatting>
  <conditionalFormatting sqref="BL18">
    <cfRule type="expression" dxfId="313" priority="189">
      <formula>AND(NOT($BL8=""),NOT($BL17=""),$BL10="")</formula>
    </cfRule>
  </conditionalFormatting>
  <conditionalFormatting sqref="BI19">
    <cfRule type="expression" dxfId="312" priority="188">
      <formula>AND(NOT($BL8=""),$BI19="")</formula>
    </cfRule>
  </conditionalFormatting>
  <conditionalFormatting sqref="BN19">
    <cfRule type="expression" dxfId="311" priority="187">
      <formula>AND(NOT($BL8=""),$BN19="")</formula>
    </cfRule>
  </conditionalFormatting>
  <conditionalFormatting sqref="Y21">
    <cfRule type="expression" dxfId="310" priority="186">
      <formula>$Y22=""</formula>
    </cfRule>
  </conditionalFormatting>
  <conditionalFormatting sqref="T22">
    <cfRule type="expression" dxfId="309" priority="183">
      <formula>AND(NOT($Y22=""),$T22="")</formula>
    </cfRule>
  </conditionalFormatting>
  <conditionalFormatting sqref="Y27">
    <cfRule type="expression" dxfId="308" priority="182">
      <formula>AND(NOT($Y22=""),$Y27="")</formula>
    </cfRule>
  </conditionalFormatting>
  <conditionalFormatting sqref="Y28">
    <cfRule type="expression" dxfId="307" priority="181">
      <formula>AND(NOT($Y22=""),$Y28="")</formula>
    </cfRule>
  </conditionalFormatting>
  <conditionalFormatting sqref="Y29">
    <cfRule type="expression" dxfId="306" priority="180">
      <formula>AND(NOT($Y22=""),$Y29="")</formula>
    </cfRule>
  </conditionalFormatting>
  <conditionalFormatting sqref="Y32">
    <cfRule type="expression" dxfId="305" priority="179">
      <formula>AND(NOT($Y22=""),NOT($Y31=""),$Y27="")</formula>
    </cfRule>
  </conditionalFormatting>
  <conditionalFormatting sqref="V33">
    <cfRule type="expression" dxfId="304" priority="178">
      <formula>AND(NOT($Y22=""),$V$19="")</formula>
    </cfRule>
  </conditionalFormatting>
  <conditionalFormatting sqref="AA33">
    <cfRule type="expression" dxfId="303" priority="177">
      <formula>AND(NOT($Y22=""),$AA33="")</formula>
    </cfRule>
  </conditionalFormatting>
  <conditionalFormatting sqref="Y24">
    <cfRule type="expression" dxfId="302" priority="176">
      <formula>AND(NOT($Y22=""),$Y24="")</formula>
    </cfRule>
  </conditionalFormatting>
  <conditionalFormatting sqref="AL24">
    <cfRule type="expression" dxfId="301" priority="175">
      <formula>AND(NOT($AL22=""),$AL24="")</formula>
    </cfRule>
  </conditionalFormatting>
  <conditionalFormatting sqref="AG22:AG31">
    <cfRule type="expression" dxfId="300" priority="174">
      <formula>AND(NOT($AL22=""),$AG22="")</formula>
    </cfRule>
  </conditionalFormatting>
  <conditionalFormatting sqref="AL27">
    <cfRule type="expression" dxfId="299" priority="173">
      <formula>AND(NOT($AL22=""),$AL27="")</formula>
    </cfRule>
  </conditionalFormatting>
  <conditionalFormatting sqref="AL28">
    <cfRule type="expression" dxfId="298" priority="172">
      <formula>AND(NOT($AL22=""),$AL28="")</formula>
    </cfRule>
  </conditionalFormatting>
  <conditionalFormatting sqref="AL29">
    <cfRule type="expression" dxfId="297" priority="171">
      <formula>AND(NOT($AL22=""),$AL29="")</formula>
    </cfRule>
  </conditionalFormatting>
  <conditionalFormatting sqref="AL32">
    <cfRule type="expression" dxfId="296" priority="170">
      <formula>AND(NOT($AL22=""),NOT($AL31=""),$AL32="")</formula>
    </cfRule>
  </conditionalFormatting>
  <conditionalFormatting sqref="AI33">
    <cfRule type="expression" dxfId="295" priority="169">
      <formula>AND(NOT($AL22=""),$AI33="")</formula>
    </cfRule>
  </conditionalFormatting>
  <conditionalFormatting sqref="AN33">
    <cfRule type="expression" dxfId="294" priority="168">
      <formula>AND(NOT($AL22=""),$AN33="")</formula>
    </cfRule>
  </conditionalFormatting>
  <conditionalFormatting sqref="AT22">
    <cfRule type="expression" dxfId="293" priority="167">
      <formula>AND(NOT($AY22=""),$AT22="")</formula>
    </cfRule>
  </conditionalFormatting>
  <conditionalFormatting sqref="AY24">
    <cfRule type="expression" dxfId="292" priority="166">
      <formula>AND(NOT($AY22=""),$AY24="")</formula>
    </cfRule>
  </conditionalFormatting>
  <conditionalFormatting sqref="AY27">
    <cfRule type="expression" dxfId="291" priority="165">
      <formula>AND(NOT($AY22=""),$AY27="")</formula>
    </cfRule>
  </conditionalFormatting>
  <conditionalFormatting sqref="AY28">
    <cfRule type="expression" dxfId="290" priority="164">
      <formula>AND(NOT($AY22=""),$AY28="")</formula>
    </cfRule>
  </conditionalFormatting>
  <conditionalFormatting sqref="AY29">
    <cfRule type="expression" dxfId="289" priority="163">
      <formula>AND(NOT($AY22=""),$AY29="")</formula>
    </cfRule>
  </conditionalFormatting>
  <conditionalFormatting sqref="AY32">
    <cfRule type="expression" dxfId="288" priority="162">
      <formula>AND(NOT($AY22=""),NOT($AY31=""),$AY32="")</formula>
    </cfRule>
  </conditionalFormatting>
  <conditionalFormatting sqref="AV33">
    <cfRule type="expression" dxfId="287" priority="161">
      <formula>AND(NOT($AY22=""),$AV33="")</formula>
    </cfRule>
  </conditionalFormatting>
  <conditionalFormatting sqref="BA33">
    <cfRule type="expression" dxfId="286" priority="160">
      <formula>AND(NOT($AY22=""),$BA33="")</formula>
    </cfRule>
  </conditionalFormatting>
  <conditionalFormatting sqref="BG22">
    <cfRule type="expression" dxfId="285" priority="159">
      <formula>AND(NOT($BL22=""),$BG22="")</formula>
    </cfRule>
  </conditionalFormatting>
  <conditionalFormatting sqref="BL24">
    <cfRule type="expression" dxfId="284" priority="158">
      <formula>AND(NOT($BL22=""),$BL24="")</formula>
    </cfRule>
  </conditionalFormatting>
  <conditionalFormatting sqref="BL27">
    <cfRule type="expression" dxfId="283" priority="157">
      <formula>AND(NOT($BL22=""),$BL27="")</formula>
    </cfRule>
  </conditionalFormatting>
  <conditionalFormatting sqref="BL28">
    <cfRule type="expression" dxfId="282" priority="156">
      <formula>AND(NOT($BL22=""),$BL28="")</formula>
    </cfRule>
  </conditionalFormatting>
  <conditionalFormatting sqref="BL29">
    <cfRule type="expression" dxfId="281" priority="155">
      <formula>AND(NOT($BL22=""),$BL29="")</formula>
    </cfRule>
  </conditionalFormatting>
  <conditionalFormatting sqref="BL32">
    <cfRule type="expression" dxfId="280" priority="154">
      <formula>AND(NOT($BL22=""),NOT($BL31=""),$BL24="")</formula>
    </cfRule>
  </conditionalFormatting>
  <conditionalFormatting sqref="BI33">
    <cfRule type="expression" dxfId="279" priority="153">
      <formula>AND(NOT($BL22=""),$BI33="")</formula>
    </cfRule>
  </conditionalFormatting>
  <conditionalFormatting sqref="BN33">
    <cfRule type="expression" dxfId="278" priority="152">
      <formula>AND(NOT($BL22=""),$BN33="")</formula>
    </cfRule>
  </conditionalFormatting>
  <conditionalFormatting sqref="AL7">
    <cfRule type="expression" dxfId="277" priority="151">
      <formula>AND(NOT($AL8=""),$AL7="")</formula>
    </cfRule>
  </conditionalFormatting>
  <conditionalFormatting sqref="AY7">
    <cfRule type="expression" dxfId="276" priority="150">
      <formula>AND(NOT($AY8=""),$AY7="")</formula>
    </cfRule>
  </conditionalFormatting>
  <conditionalFormatting sqref="BL7">
    <cfRule type="expression" dxfId="275" priority="148">
      <formula>AND(NOT($BL8=""),$BL7="")</formula>
    </cfRule>
  </conditionalFormatting>
  <conditionalFormatting sqref="AL21">
    <cfRule type="expression" dxfId="274" priority="147">
      <formula>AND(NOT($AL22=""),$AL21="")</formula>
    </cfRule>
  </conditionalFormatting>
  <conditionalFormatting sqref="AY21">
    <cfRule type="expression" dxfId="273" priority="146">
      <formula>AND(NOT($AY22=""),$AY21="")</formula>
    </cfRule>
  </conditionalFormatting>
  <conditionalFormatting sqref="BL21">
    <cfRule type="expression" dxfId="272" priority="145">
      <formula>AND(NOT($BL22=""),$BL21="")</formula>
    </cfRule>
  </conditionalFormatting>
  <conditionalFormatting sqref="Y35">
    <cfRule type="expression" dxfId="271" priority="144">
      <formula>$Y36=""</formula>
    </cfRule>
  </conditionalFormatting>
  <conditionalFormatting sqref="T36">
    <cfRule type="expression" dxfId="270" priority="143">
      <formula>AND(NOT($Y36=""),$T36="")</formula>
    </cfRule>
  </conditionalFormatting>
  <conditionalFormatting sqref="Y41">
    <cfRule type="expression" dxfId="269" priority="142">
      <formula>AND(NOT($Y36=""),$Y41="")</formula>
    </cfRule>
  </conditionalFormatting>
  <conditionalFormatting sqref="Y42">
    <cfRule type="expression" dxfId="268" priority="141">
      <formula>AND(NOT($Y36=""),$Y42="")</formula>
    </cfRule>
  </conditionalFormatting>
  <conditionalFormatting sqref="Y43">
    <cfRule type="expression" dxfId="267" priority="140">
      <formula>AND(NOT($Y36=""),$Y43="")</formula>
    </cfRule>
  </conditionalFormatting>
  <conditionalFormatting sqref="Y46">
    <cfRule type="expression" dxfId="266" priority="139">
      <formula>AND(NOT($Y36=""),NOT($Y45=""),$Y41="")</formula>
    </cfRule>
  </conditionalFormatting>
  <conditionalFormatting sqref="V47">
    <cfRule type="expression" dxfId="265" priority="138">
      <formula>AND(NOT($Y36=""),$V$19="")</formula>
    </cfRule>
  </conditionalFormatting>
  <conditionalFormatting sqref="AA47">
    <cfRule type="expression" dxfId="264" priority="137">
      <formula>AND(NOT($Y36=""),$AA47="")</formula>
    </cfRule>
  </conditionalFormatting>
  <conditionalFormatting sqref="Y38">
    <cfRule type="expression" dxfId="263" priority="136">
      <formula>AND(NOT($Y36=""),$Y38="")</formula>
    </cfRule>
  </conditionalFormatting>
  <conditionalFormatting sqref="AL38">
    <cfRule type="expression" dxfId="262" priority="135">
      <formula>AND(NOT($AL36=""),$AL38="")</formula>
    </cfRule>
  </conditionalFormatting>
  <conditionalFormatting sqref="AG36:AG45">
    <cfRule type="expression" dxfId="261" priority="134">
      <formula>AND(NOT($AL36=""),$AG36="")</formula>
    </cfRule>
  </conditionalFormatting>
  <conditionalFormatting sqref="AL41">
    <cfRule type="expression" dxfId="260" priority="133">
      <formula>AND(NOT($AL36=""),$AL41="")</formula>
    </cfRule>
  </conditionalFormatting>
  <conditionalFormatting sqref="AL42">
    <cfRule type="expression" dxfId="259" priority="132">
      <formula>AND(NOT($AL36=""),$AL42="")</formula>
    </cfRule>
  </conditionalFormatting>
  <conditionalFormatting sqref="AL43">
    <cfRule type="expression" dxfId="258" priority="131">
      <formula>AND(NOT($AL36=""),$AL43="")</formula>
    </cfRule>
  </conditionalFormatting>
  <conditionalFormatting sqref="AL46">
    <cfRule type="expression" dxfId="257" priority="130">
      <formula>AND(NOT($AL36=""),NOT($AL45=""),$AL46="")</formula>
    </cfRule>
  </conditionalFormatting>
  <conditionalFormatting sqref="AI47">
    <cfRule type="expression" dxfId="256" priority="129">
      <formula>AND(NOT($AL36=""),$AI47="")</formula>
    </cfRule>
  </conditionalFormatting>
  <conditionalFormatting sqref="AN47">
    <cfRule type="expression" dxfId="255" priority="128">
      <formula>AND(NOT($AL36=""),$AN47="")</formula>
    </cfRule>
  </conditionalFormatting>
  <conditionalFormatting sqref="AT36">
    <cfRule type="expression" dxfId="254" priority="127">
      <formula>AND(NOT($AY36=""),$AT36="")</formula>
    </cfRule>
  </conditionalFormatting>
  <conditionalFormatting sqref="AY38">
    <cfRule type="expression" dxfId="253" priority="126">
      <formula>AND(NOT($AY36=""),$AY38="")</formula>
    </cfRule>
  </conditionalFormatting>
  <conditionalFormatting sqref="AY41">
    <cfRule type="expression" dxfId="252" priority="125">
      <formula>AND(NOT($AY36=""),$AY41="")</formula>
    </cfRule>
  </conditionalFormatting>
  <conditionalFormatting sqref="AY42">
    <cfRule type="expression" dxfId="251" priority="124">
      <formula>AND(NOT($AY36=""),$AY42="")</formula>
    </cfRule>
  </conditionalFormatting>
  <conditionalFormatting sqref="AY43">
    <cfRule type="expression" dxfId="250" priority="123">
      <formula>AND(NOT($AY36=""),$AY43="")</formula>
    </cfRule>
  </conditionalFormatting>
  <conditionalFormatting sqref="AY46">
    <cfRule type="expression" dxfId="249" priority="122">
      <formula>AND(NOT($AY36=""),NOT($AY45=""),$AY46="")</formula>
    </cfRule>
  </conditionalFormatting>
  <conditionalFormatting sqref="AV47">
    <cfRule type="expression" dxfId="248" priority="121">
      <formula>AND(NOT($AY36=""),$AV47="")</formula>
    </cfRule>
  </conditionalFormatting>
  <conditionalFormatting sqref="BA47">
    <cfRule type="expression" dxfId="247" priority="120">
      <formula>AND(NOT($AY36=""),$BA47="")</formula>
    </cfRule>
  </conditionalFormatting>
  <conditionalFormatting sqref="BG36">
    <cfRule type="expression" dxfId="246" priority="119">
      <formula>AND(NOT($BL36=""),$BG36="")</formula>
    </cfRule>
  </conditionalFormatting>
  <conditionalFormatting sqref="BL38">
    <cfRule type="expression" dxfId="245" priority="118">
      <formula>AND(NOT($BL36=""),$BL38="")</formula>
    </cfRule>
  </conditionalFormatting>
  <conditionalFormatting sqref="BL41">
    <cfRule type="expression" dxfId="244" priority="117">
      <formula>AND(NOT($BL36=""),$BL41="")</formula>
    </cfRule>
  </conditionalFormatting>
  <conditionalFormatting sqref="BL42">
    <cfRule type="expression" dxfId="243" priority="116">
      <formula>AND(NOT($BL36=""),$BL42="")</formula>
    </cfRule>
  </conditionalFormatting>
  <conditionalFormatting sqref="BL43">
    <cfRule type="expression" dxfId="242" priority="115">
      <formula>AND(NOT($BL36=""),$BL43="")</formula>
    </cfRule>
  </conditionalFormatting>
  <conditionalFormatting sqref="BL46">
    <cfRule type="expression" dxfId="241" priority="114">
      <formula>AND(NOT($BL36=""),NOT($BL45=""),$BL38="")</formula>
    </cfRule>
  </conditionalFormatting>
  <conditionalFormatting sqref="BI47">
    <cfRule type="expression" dxfId="240" priority="113">
      <formula>AND(NOT($BL36=""),$BI47="")</formula>
    </cfRule>
  </conditionalFormatting>
  <conditionalFormatting sqref="BN47">
    <cfRule type="expression" dxfId="239" priority="112">
      <formula>AND(NOT($BL36=""),$BN47="")</formula>
    </cfRule>
  </conditionalFormatting>
  <conditionalFormatting sqref="AL35">
    <cfRule type="expression" dxfId="238" priority="111">
      <formula>AND(NOT($AL36=""),$AL35="")</formula>
    </cfRule>
  </conditionalFormatting>
  <conditionalFormatting sqref="AY35">
    <cfRule type="expression" dxfId="237" priority="110">
      <formula>AND(NOT($AY36=""),$AY35="")</formula>
    </cfRule>
  </conditionalFormatting>
  <conditionalFormatting sqref="BL35">
    <cfRule type="expression" dxfId="236" priority="109">
      <formula>AND(NOT($BL36=""),$BL35="")</formula>
    </cfRule>
  </conditionalFormatting>
  <conditionalFormatting sqref="Y49">
    <cfRule type="expression" dxfId="235" priority="108">
      <formula>$Y50=""</formula>
    </cfRule>
  </conditionalFormatting>
  <conditionalFormatting sqref="T50">
    <cfRule type="expression" dxfId="234" priority="107">
      <formula>AND(NOT($Y50=""),$T50="")</formula>
    </cfRule>
  </conditionalFormatting>
  <conditionalFormatting sqref="Y55">
    <cfRule type="expression" dxfId="233" priority="106">
      <formula>AND(NOT($Y50=""),$Y55="")</formula>
    </cfRule>
  </conditionalFormatting>
  <conditionalFormatting sqref="Y56">
    <cfRule type="expression" dxfId="232" priority="105">
      <formula>AND(NOT($Y50=""),$Y56="")</formula>
    </cfRule>
  </conditionalFormatting>
  <conditionalFormatting sqref="Y57">
    <cfRule type="expression" dxfId="231" priority="104">
      <formula>AND(NOT($Y50=""),$Y57="")</formula>
    </cfRule>
  </conditionalFormatting>
  <conditionalFormatting sqref="Y60">
    <cfRule type="expression" dxfId="230" priority="103">
      <formula>AND(NOT($Y50=""),NOT($Y59=""),$Y55="")</formula>
    </cfRule>
  </conditionalFormatting>
  <conditionalFormatting sqref="V61">
    <cfRule type="expression" dxfId="229" priority="102">
      <formula>AND(NOT($Y50=""),$V$19="")</formula>
    </cfRule>
  </conditionalFormatting>
  <conditionalFormatting sqref="AA61">
    <cfRule type="expression" dxfId="228" priority="101">
      <formula>AND(NOT($Y50=""),$AA61="")</formula>
    </cfRule>
  </conditionalFormatting>
  <conditionalFormatting sqref="Y52">
    <cfRule type="expression" dxfId="227" priority="100">
      <formula>AND(NOT($Y50=""),$Y52="")</formula>
    </cfRule>
  </conditionalFormatting>
  <conditionalFormatting sqref="AL52">
    <cfRule type="expression" dxfId="226" priority="99">
      <formula>AND(NOT($AL50=""),$AL52="")</formula>
    </cfRule>
  </conditionalFormatting>
  <conditionalFormatting sqref="AG50:AG59">
    <cfRule type="expression" dxfId="225" priority="98">
      <formula>AND(NOT($AL50=""),$AG50="")</formula>
    </cfRule>
  </conditionalFormatting>
  <conditionalFormatting sqref="AL55">
    <cfRule type="expression" dxfId="224" priority="97">
      <formula>AND(NOT($AL50=""),$AL55="")</formula>
    </cfRule>
  </conditionalFormatting>
  <conditionalFormatting sqref="AL56">
    <cfRule type="expression" dxfId="223" priority="96">
      <formula>AND(NOT($AL50=""),$AL56="")</formula>
    </cfRule>
  </conditionalFormatting>
  <conditionalFormatting sqref="AL57">
    <cfRule type="expression" dxfId="222" priority="95">
      <formula>AND(NOT($AL50=""),$AL57="")</formula>
    </cfRule>
  </conditionalFormatting>
  <conditionalFormatting sqref="AL60">
    <cfRule type="expression" dxfId="221" priority="94">
      <formula>AND(NOT($AL50=""),NOT($AL59=""),$AL60="")</formula>
    </cfRule>
  </conditionalFormatting>
  <conditionalFormatting sqref="AI61">
    <cfRule type="expression" dxfId="220" priority="93">
      <formula>AND(NOT($AL50=""),$AI61="")</formula>
    </cfRule>
  </conditionalFormatting>
  <conditionalFormatting sqref="AN61">
    <cfRule type="expression" dxfId="219" priority="92">
      <formula>AND(NOT($AL50=""),$AN61="")</formula>
    </cfRule>
  </conditionalFormatting>
  <conditionalFormatting sqref="AT50">
    <cfRule type="expression" dxfId="218" priority="91">
      <formula>AND(NOT($AY50=""),$AT50="")</formula>
    </cfRule>
  </conditionalFormatting>
  <conditionalFormatting sqref="AY52">
    <cfRule type="expression" dxfId="217" priority="90">
      <formula>AND(NOT($AY50=""),$AY52="")</formula>
    </cfRule>
  </conditionalFormatting>
  <conditionalFormatting sqref="AY55">
    <cfRule type="expression" dxfId="216" priority="89">
      <formula>AND(NOT($AY50=""),$AY55="")</formula>
    </cfRule>
  </conditionalFormatting>
  <conditionalFormatting sqref="AY56">
    <cfRule type="expression" dxfId="215" priority="88">
      <formula>AND(NOT($AY50=""),$AY56="")</formula>
    </cfRule>
  </conditionalFormatting>
  <conditionalFormatting sqref="AY57">
    <cfRule type="expression" dxfId="214" priority="87">
      <formula>AND(NOT($AY50=""),$AY57="")</formula>
    </cfRule>
  </conditionalFormatting>
  <conditionalFormatting sqref="AY60">
    <cfRule type="expression" dxfId="213" priority="86">
      <formula>AND(NOT($AY50=""),NOT($AY59=""),$AY60="")</formula>
    </cfRule>
  </conditionalFormatting>
  <conditionalFormatting sqref="AV61">
    <cfRule type="expression" dxfId="212" priority="85">
      <formula>AND(NOT($AY50=""),$AV61="")</formula>
    </cfRule>
  </conditionalFormatting>
  <conditionalFormatting sqref="BA61">
    <cfRule type="expression" dxfId="211" priority="84">
      <formula>AND(NOT($AY50=""),$BA61="")</formula>
    </cfRule>
  </conditionalFormatting>
  <conditionalFormatting sqref="BG50">
    <cfRule type="expression" dxfId="210" priority="83">
      <formula>AND(NOT($BL50=""),$BG50="")</formula>
    </cfRule>
  </conditionalFormatting>
  <conditionalFormatting sqref="BL52">
    <cfRule type="expression" dxfId="209" priority="82">
      <formula>AND(NOT($BL50=""),$BL52="")</formula>
    </cfRule>
  </conditionalFormatting>
  <conditionalFormatting sqref="BL55">
    <cfRule type="expression" dxfId="208" priority="81">
      <formula>AND(NOT($BL50=""),$BL55="")</formula>
    </cfRule>
  </conditionalFormatting>
  <conditionalFormatting sqref="BL56">
    <cfRule type="expression" dxfId="207" priority="80">
      <formula>AND(NOT($BL50=""),$BL56="")</formula>
    </cfRule>
  </conditionalFormatting>
  <conditionalFormatting sqref="BL57">
    <cfRule type="expression" dxfId="206" priority="79">
      <formula>AND(NOT($BL50=""),$BL57="")</formula>
    </cfRule>
  </conditionalFormatting>
  <conditionalFormatting sqref="BL60">
    <cfRule type="expression" dxfId="205" priority="78">
      <formula>AND(NOT($BL50=""),NOT($BL59=""),$BL52="")</formula>
    </cfRule>
  </conditionalFormatting>
  <conditionalFormatting sqref="BI61">
    <cfRule type="expression" dxfId="204" priority="77">
      <formula>AND(NOT($BL50=""),$BI61="")</formula>
    </cfRule>
  </conditionalFormatting>
  <conditionalFormatting sqref="BN61">
    <cfRule type="expression" dxfId="203" priority="76">
      <formula>AND(NOT($BL50=""),$BN61="")</formula>
    </cfRule>
  </conditionalFormatting>
  <conditionalFormatting sqref="AL49">
    <cfRule type="expression" dxfId="202" priority="75">
      <formula>AND(NOT($AL50=""),$AL49="")</formula>
    </cfRule>
  </conditionalFormatting>
  <conditionalFormatting sqref="AY49">
    <cfRule type="expression" dxfId="201" priority="74">
      <formula>AND(NOT($AY50=""),$AY49="")</formula>
    </cfRule>
  </conditionalFormatting>
  <conditionalFormatting sqref="BL49">
    <cfRule type="expression" dxfId="200" priority="73">
      <formula>AND(NOT($BL50=""),$BL49="")</formula>
    </cfRule>
  </conditionalFormatting>
  <conditionalFormatting sqref="Y63">
    <cfRule type="expression" dxfId="199" priority="72">
      <formula>$Y64=""</formula>
    </cfRule>
  </conditionalFormatting>
  <conditionalFormatting sqref="T64">
    <cfRule type="expression" dxfId="198" priority="71">
      <formula>AND(NOT($Y64=""),$T64="")</formula>
    </cfRule>
  </conditionalFormatting>
  <conditionalFormatting sqref="Y69">
    <cfRule type="expression" dxfId="197" priority="70">
      <formula>AND(NOT($Y64=""),$Y69="")</formula>
    </cfRule>
  </conditionalFormatting>
  <conditionalFormatting sqref="Y70">
    <cfRule type="expression" dxfId="196" priority="69">
      <formula>AND(NOT($Y64=""),$Y70="")</formula>
    </cfRule>
  </conditionalFormatting>
  <conditionalFormatting sqref="Y71">
    <cfRule type="expression" dxfId="195" priority="68">
      <formula>AND(NOT($Y64=""),$Y71="")</formula>
    </cfRule>
  </conditionalFormatting>
  <conditionalFormatting sqref="Y74">
    <cfRule type="expression" dxfId="194" priority="67">
      <formula>AND(NOT($Y64=""),NOT($Y73=""),$Y69="")</formula>
    </cfRule>
  </conditionalFormatting>
  <conditionalFormatting sqref="V75">
    <cfRule type="expression" dxfId="193" priority="66">
      <formula>AND(NOT($Y64=""),$V$19="")</formula>
    </cfRule>
  </conditionalFormatting>
  <conditionalFormatting sqref="AA75">
    <cfRule type="expression" dxfId="192" priority="65">
      <formula>AND(NOT($Y64=""),$AA75="")</formula>
    </cfRule>
  </conditionalFormatting>
  <conditionalFormatting sqref="Y66">
    <cfRule type="expression" dxfId="191" priority="64">
      <formula>AND(NOT($Y64=""),$Y66="")</formula>
    </cfRule>
  </conditionalFormatting>
  <conditionalFormatting sqref="AL66">
    <cfRule type="expression" dxfId="190" priority="63">
      <formula>AND(NOT($AL64=""),$AL66="")</formula>
    </cfRule>
  </conditionalFormatting>
  <conditionalFormatting sqref="AG64:AG73">
    <cfRule type="expression" dxfId="189" priority="62">
      <formula>AND(NOT($AL64=""),$AG64="")</formula>
    </cfRule>
  </conditionalFormatting>
  <conditionalFormatting sqref="AL69">
    <cfRule type="expression" dxfId="188" priority="61">
      <formula>AND(NOT($AL64=""),$AL69="")</formula>
    </cfRule>
  </conditionalFormatting>
  <conditionalFormatting sqref="AL70">
    <cfRule type="expression" dxfId="187" priority="60">
      <formula>AND(NOT($AL64=""),$AL70="")</formula>
    </cfRule>
  </conditionalFormatting>
  <conditionalFormatting sqref="AL71">
    <cfRule type="expression" dxfId="186" priority="59">
      <formula>AND(NOT($AL64=""),$AL71="")</formula>
    </cfRule>
  </conditionalFormatting>
  <conditionalFormatting sqref="AL74">
    <cfRule type="expression" dxfId="185" priority="58">
      <formula>AND(NOT($AL64=""),NOT($AL73=""),$AL74="")</formula>
    </cfRule>
  </conditionalFormatting>
  <conditionalFormatting sqref="AI75">
    <cfRule type="expression" dxfId="184" priority="57">
      <formula>AND(NOT($AL64=""),$AI75="")</formula>
    </cfRule>
  </conditionalFormatting>
  <conditionalFormatting sqref="AN75">
    <cfRule type="expression" dxfId="183" priority="56">
      <formula>AND(NOT($AL64=""),$AN75="")</formula>
    </cfRule>
  </conditionalFormatting>
  <conditionalFormatting sqref="AT64">
    <cfRule type="expression" dxfId="182" priority="55">
      <formula>AND(NOT($AY64=""),$AT64="")</formula>
    </cfRule>
  </conditionalFormatting>
  <conditionalFormatting sqref="AY66">
    <cfRule type="expression" dxfId="181" priority="54">
      <formula>AND(NOT($AY64=""),$AY66="")</formula>
    </cfRule>
  </conditionalFormatting>
  <conditionalFormatting sqref="AY69">
    <cfRule type="expression" dxfId="180" priority="53">
      <formula>AND(NOT($AY64=""),$AY69="")</formula>
    </cfRule>
  </conditionalFormatting>
  <conditionalFormatting sqref="AY70">
    <cfRule type="expression" dxfId="179" priority="52">
      <formula>AND(NOT($AY64=""),$AY70="")</formula>
    </cfRule>
  </conditionalFormatting>
  <conditionalFormatting sqref="AY71">
    <cfRule type="expression" dxfId="178" priority="51">
      <formula>AND(NOT($AY64=""),$AY71="")</formula>
    </cfRule>
  </conditionalFormatting>
  <conditionalFormatting sqref="AY74">
    <cfRule type="expression" dxfId="177" priority="50">
      <formula>AND(NOT($AY64=""),NOT($AY73=""),$AY74="")</formula>
    </cfRule>
  </conditionalFormatting>
  <conditionalFormatting sqref="AV75">
    <cfRule type="expression" dxfId="176" priority="49">
      <formula>AND(NOT($AY64=""),$AV75="")</formula>
    </cfRule>
  </conditionalFormatting>
  <conditionalFormatting sqref="BA75">
    <cfRule type="expression" dxfId="175" priority="48">
      <formula>AND(NOT($AY64=""),$BA75="")</formula>
    </cfRule>
  </conditionalFormatting>
  <conditionalFormatting sqref="BG64">
    <cfRule type="expression" dxfId="174" priority="47">
      <formula>AND(NOT($BL64=""),$BG64="")</formula>
    </cfRule>
  </conditionalFormatting>
  <conditionalFormatting sqref="BL66">
    <cfRule type="expression" dxfId="173" priority="46">
      <formula>AND(NOT($BL64=""),$BL66="")</formula>
    </cfRule>
  </conditionalFormatting>
  <conditionalFormatting sqref="BL69">
    <cfRule type="expression" dxfId="172" priority="45">
      <formula>AND(NOT($BL64=""),$BL69="")</formula>
    </cfRule>
  </conditionalFormatting>
  <conditionalFormatting sqref="BL70">
    <cfRule type="expression" dxfId="171" priority="44">
      <formula>AND(NOT($BL64=""),$BL70="")</formula>
    </cfRule>
  </conditionalFormatting>
  <conditionalFormatting sqref="BL71">
    <cfRule type="expression" dxfId="170" priority="43">
      <formula>AND(NOT($BL64=""),$BL71="")</formula>
    </cfRule>
  </conditionalFormatting>
  <conditionalFormatting sqref="BL74">
    <cfRule type="expression" dxfId="169" priority="42">
      <formula>AND(NOT($BL64=""),NOT($BL73=""),$BL66="")</formula>
    </cfRule>
  </conditionalFormatting>
  <conditionalFormatting sqref="BI75">
    <cfRule type="expression" dxfId="168" priority="41">
      <formula>AND(NOT($BL64=""),$BI75="")</formula>
    </cfRule>
  </conditionalFormatting>
  <conditionalFormatting sqref="BN75">
    <cfRule type="expression" dxfId="167" priority="40">
      <formula>AND(NOT($BL64=""),$BN75="")</formula>
    </cfRule>
  </conditionalFormatting>
  <conditionalFormatting sqref="AL63">
    <cfRule type="expression" dxfId="166" priority="39">
      <formula>AND(NOT($AL64=""),$AL63="")</formula>
    </cfRule>
  </conditionalFormatting>
  <conditionalFormatting sqref="AY63">
    <cfRule type="expression" dxfId="165" priority="38">
      <formula>AND(NOT($AY64=""),$AY63="")</formula>
    </cfRule>
  </conditionalFormatting>
  <conditionalFormatting sqref="BL63">
    <cfRule type="expression" dxfId="164" priority="37">
      <formula>AND(NOT($BL64=""),$BL63="")</formula>
    </cfRule>
  </conditionalFormatting>
  <conditionalFormatting sqref="Y77">
    <cfRule type="expression" dxfId="163" priority="36">
      <formula>$Y78=""</formula>
    </cfRule>
  </conditionalFormatting>
  <conditionalFormatting sqref="T78">
    <cfRule type="expression" dxfId="162" priority="35">
      <formula>AND(NOT($Y78=""),$T78="")</formula>
    </cfRule>
  </conditionalFormatting>
  <conditionalFormatting sqref="Y83">
    <cfRule type="expression" dxfId="161" priority="34">
      <formula>AND(NOT($Y78=""),$Y83="")</formula>
    </cfRule>
  </conditionalFormatting>
  <conditionalFormatting sqref="Y84">
    <cfRule type="expression" dxfId="160" priority="33">
      <formula>AND(NOT($Y78=""),$Y84="")</formula>
    </cfRule>
  </conditionalFormatting>
  <conditionalFormatting sqref="Y85">
    <cfRule type="expression" dxfId="159" priority="32">
      <formula>AND(NOT($Y78=""),$Y85="")</formula>
    </cfRule>
  </conditionalFormatting>
  <conditionalFormatting sqref="Y88">
    <cfRule type="expression" dxfId="158" priority="31">
      <formula>AND(NOT($Y78=""),NOT($Y87=""),$Y83="")</formula>
    </cfRule>
  </conditionalFormatting>
  <conditionalFormatting sqref="V89">
    <cfRule type="expression" dxfId="157" priority="30">
      <formula>AND(NOT($Y78=""),$V$19="")</formula>
    </cfRule>
  </conditionalFormatting>
  <conditionalFormatting sqref="AA89">
    <cfRule type="expression" dxfId="156" priority="29">
      <formula>AND(NOT($Y78=""),$AA89="")</formula>
    </cfRule>
  </conditionalFormatting>
  <conditionalFormatting sqref="Y80">
    <cfRule type="expression" dxfId="155" priority="28">
      <formula>AND(NOT($Y78=""),$Y80="")</formula>
    </cfRule>
  </conditionalFormatting>
  <conditionalFormatting sqref="AL80">
    <cfRule type="expression" dxfId="154" priority="27">
      <formula>AND(NOT($AL78=""),$AL80="")</formula>
    </cfRule>
  </conditionalFormatting>
  <conditionalFormatting sqref="AG78:AG87">
    <cfRule type="expression" dxfId="153" priority="26">
      <formula>AND(NOT($AL78=""),$AG78="")</formula>
    </cfRule>
  </conditionalFormatting>
  <conditionalFormatting sqref="AL83">
    <cfRule type="expression" dxfId="152" priority="25">
      <formula>AND(NOT($AL78=""),$AL83="")</formula>
    </cfRule>
  </conditionalFormatting>
  <conditionalFormatting sqref="AL84">
    <cfRule type="expression" dxfId="151" priority="24">
      <formula>AND(NOT($AL78=""),$AL84="")</formula>
    </cfRule>
  </conditionalFormatting>
  <conditionalFormatting sqref="AL85">
    <cfRule type="expression" dxfId="150" priority="23">
      <formula>AND(NOT($AL78=""),$AL85="")</formula>
    </cfRule>
  </conditionalFormatting>
  <conditionalFormatting sqref="AL88">
    <cfRule type="expression" dxfId="149" priority="22">
      <formula>AND(NOT($AL78=""),NOT($AL87=""),$AL88="")</formula>
    </cfRule>
  </conditionalFormatting>
  <conditionalFormatting sqref="AI89">
    <cfRule type="expression" dxfId="148" priority="21">
      <formula>AND(NOT($AL78=""),$AI89="")</formula>
    </cfRule>
  </conditionalFormatting>
  <conditionalFormatting sqref="AN89">
    <cfRule type="expression" dxfId="147" priority="20">
      <formula>AND(NOT($AL78=""),$AN89="")</formula>
    </cfRule>
  </conditionalFormatting>
  <conditionalFormatting sqref="AT78">
    <cfRule type="expression" dxfId="146" priority="19">
      <formula>AND(NOT($AY78=""),$AT78="")</formula>
    </cfRule>
  </conditionalFormatting>
  <conditionalFormatting sqref="AY80">
    <cfRule type="expression" dxfId="145" priority="18">
      <formula>AND(NOT($AY78=""),$AY80="")</formula>
    </cfRule>
  </conditionalFormatting>
  <conditionalFormatting sqref="AY83">
    <cfRule type="expression" dxfId="144" priority="17">
      <formula>AND(NOT($AY78=""),$AY83="")</formula>
    </cfRule>
  </conditionalFormatting>
  <conditionalFormatting sqref="AY84">
    <cfRule type="expression" dxfId="143" priority="16">
      <formula>AND(NOT($AY78=""),$AY84="")</formula>
    </cfRule>
  </conditionalFormatting>
  <conditionalFormatting sqref="AY85">
    <cfRule type="expression" dxfId="142" priority="15">
      <formula>AND(NOT($AY78=""),$AY85="")</formula>
    </cfRule>
  </conditionalFormatting>
  <conditionalFormatting sqref="AY88">
    <cfRule type="expression" dxfId="141" priority="14">
      <formula>AND(NOT($AY78=""),NOT($AY87=""),$AY88="")</formula>
    </cfRule>
  </conditionalFormatting>
  <conditionalFormatting sqref="AV89">
    <cfRule type="expression" dxfId="140" priority="13">
      <formula>AND(NOT($AY78=""),$AV89="")</formula>
    </cfRule>
  </conditionalFormatting>
  <conditionalFormatting sqref="BA89">
    <cfRule type="expression" dxfId="139" priority="12">
      <formula>AND(NOT($AY78=""),$BA89="")</formula>
    </cfRule>
  </conditionalFormatting>
  <conditionalFormatting sqref="BG78">
    <cfRule type="expression" dxfId="138" priority="11">
      <formula>AND(NOT($BL78=""),$BG78="")</formula>
    </cfRule>
  </conditionalFormatting>
  <conditionalFormatting sqref="BL80">
    <cfRule type="expression" dxfId="137" priority="10">
      <formula>AND(NOT($BL78=""),$BL80="")</formula>
    </cfRule>
  </conditionalFormatting>
  <conditionalFormatting sqref="BL83">
    <cfRule type="expression" dxfId="136" priority="9">
      <formula>AND(NOT($BL78=""),$BL83="")</formula>
    </cfRule>
  </conditionalFormatting>
  <conditionalFormatting sqref="BL84">
    <cfRule type="expression" dxfId="135" priority="8">
      <formula>AND(NOT($BL78=""),$BL84="")</formula>
    </cfRule>
  </conditionalFormatting>
  <conditionalFormatting sqref="BL85">
    <cfRule type="expression" dxfId="134" priority="7">
      <formula>AND(NOT($BL78=""),$BL85="")</formula>
    </cfRule>
  </conditionalFormatting>
  <conditionalFormatting sqref="BL88">
    <cfRule type="expression" dxfId="133" priority="6">
      <formula>AND(NOT($BL78=""),NOT($BL87=""),$BL80="")</formula>
    </cfRule>
  </conditionalFormatting>
  <conditionalFormatting sqref="BI89">
    <cfRule type="expression" dxfId="132" priority="5">
      <formula>AND(NOT($BL78=""),$BI89="")</formula>
    </cfRule>
  </conditionalFormatting>
  <conditionalFormatting sqref="BN89">
    <cfRule type="expression" dxfId="131" priority="4">
      <formula>AND(NOT($BL78=""),$BN89="")</formula>
    </cfRule>
  </conditionalFormatting>
  <conditionalFormatting sqref="AL77">
    <cfRule type="expression" dxfId="130" priority="3">
      <formula>AND(NOT($AL78=""),$AL77="")</formula>
    </cfRule>
  </conditionalFormatting>
  <conditionalFormatting sqref="AY77">
    <cfRule type="expression" dxfId="129" priority="2">
      <formula>AND(NOT($AY78=""),$AY77="")</formula>
    </cfRule>
  </conditionalFormatting>
  <conditionalFormatting sqref="BL77">
    <cfRule type="expression" dxfId="128" priority="1">
      <formula>AND(NOT($BL78=""),$BL77="")</formula>
    </cfRule>
  </conditionalFormatting>
  <dataValidations count="6">
    <dataValidation type="list" allowBlank="1" showInputMessage="1" showErrorMessage="1" sqref="G189:I190">
      <formula1>#REF!</formula1>
    </dataValidation>
    <dataValidation type="list" allowBlank="1" showInputMessage="1" showErrorMessage="1" sqref="F170:P173">
      <formula1>$BS$169:$BS$173</formula1>
    </dataValidation>
    <dataValidation type="list" allowBlank="1" showInputMessage="1" showErrorMessage="1" sqref="G183:Q184">
      <formula1>$BS$170:$BS$179</formula1>
    </dataValidation>
    <dataValidation type="list" allowBlank="1" showInputMessage="1" showErrorMessage="1" sqref="G181:Q182 G185:Q186 J189:Q190">
      <formula1>$BS$174:$BS$184</formula1>
    </dataValidation>
    <dataValidation type="list" allowBlank="1" showInputMessage="1" showErrorMessage="1" sqref="F131:H132">
      <formula1>$C$6:$C$8</formula1>
    </dataValidation>
    <dataValidation type="list" allowBlank="1" showInputMessage="1" showErrorMessage="1" sqref="F148:R149">
      <formula1>#REF!</formula1>
    </dataValidation>
  </dataValidations>
  <hyperlinks>
    <hyperlink ref="BS2" location="'0一覧表'!C10" display="一覧表に戻る"/>
  </hyperlinks>
  <pageMargins left="0.39370078740157483" right="0.39370078740157483" top="0.74803149606299213" bottom="0.74803149606299213" header="0.31496062992125984" footer="0.31496062992125984"/>
  <pageSetup paperSize="8" orientation="landscape" r:id="rId1"/>
  <rowBreaks count="4" manualBreakCount="4">
    <brk id="47" min="1" max="68" man="1"/>
    <brk id="90" min="1" max="68" man="1"/>
    <brk id="143" min="1" max="68" man="1"/>
    <brk id="195" min="1" max="68"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請負者詳細!$C$9:$C$12</xm:f>
          </x14:formula1>
          <xm:sqref>F101:P102</xm:sqref>
        </x14:dataValidation>
        <x14:dataValidation type="list" allowBlank="1" showInputMessage="1" showErrorMessage="1">
          <x14:formula1>
            <xm:f>従業員名簿!$G$1:$G$35</xm:f>
          </x14:formula1>
          <xm:sqref>F135:Q136</xm:sqref>
        </x14:dataValidation>
        <x14:dataValidation type="list" allowBlank="1" showInputMessage="1" showErrorMessage="1">
          <x14:formula1>
            <xm:f>従業員名簿!$G$1:$G$30</xm:f>
          </x14:formula1>
          <xm:sqref>F20:J20 M20:Q20 M26:Q26</xm:sqref>
        </x14:dataValidation>
        <x14:dataValidation type="list" allowBlank="1" showInputMessage="1" showErrorMessage="1">
          <x14:formula1>
            <xm:f>検索!$B$6:$B$7</xm:f>
          </x14:formula1>
          <xm:sqref>Y15:AD16 AL15:AQ16 AY15:BD16 BL15:BQ16 Y71:AD72 AL71:AQ72 AY71:BD72 BL71:BQ72 Y29:AD30 AL29:AQ30 AY29:BD30 BL29:BQ30 Y43:AD44 AL43:AQ44 AY43:BD44 BL43:BQ44 Y57:AD58 AL57:AQ58 AY57:BD58 BL57:BQ58 Y85:AD86 AL85:AQ86 AY85:BD86 BL85:BQ86</xm:sqref>
        </x14:dataValidation>
        <x14:dataValidation type="list" allowBlank="1" showInputMessage="1" showErrorMessage="1">
          <x14:formula1>
            <xm:f>検索!$C$2:$C$5</xm:f>
          </x14:formula1>
          <xm:sqref>AL7:AM7 AY7:AZ7 BL7:BM7 AL21:AM21 AY21:AZ21 BL21:BM21 AL35:AM35 AY35:AZ35 BL35:BM35 AL49:AM49 AY49:AZ49 BL49:BM49 AL63:AM63 AY63:AZ63 BL63:BM63 AL77:AM77 AY77:AZ77 BL77:BM77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N54"/>
  <sheetViews>
    <sheetView zoomScaleNormal="100" workbookViewId="0">
      <selection activeCell="BD6" sqref="BD6:BN7"/>
    </sheetView>
  </sheetViews>
  <sheetFormatPr defaultColWidth="9.125" defaultRowHeight="13.5"/>
  <cols>
    <col min="1" max="67" width="3" style="1163" customWidth="1"/>
    <col min="68" max="174" width="9.125" style="1163"/>
    <col min="175" max="177" width="9.125" style="1163" customWidth="1"/>
    <col min="178" max="265" width="3" style="1163" customWidth="1"/>
    <col min="266" max="430" width="9.125" style="1163"/>
    <col min="431" max="433" width="9.125" style="1163" customWidth="1"/>
    <col min="434" max="521" width="3" style="1163" customWidth="1"/>
    <col min="522" max="686" width="9.125" style="1163"/>
    <col min="687" max="689" width="9.125" style="1163" customWidth="1"/>
    <col min="690" max="777" width="3" style="1163" customWidth="1"/>
    <col min="778" max="942" width="9.125" style="1163"/>
    <col min="943" max="945" width="9.125" style="1163" customWidth="1"/>
    <col min="946" max="1033" width="3" style="1163" customWidth="1"/>
    <col min="1034" max="1198" width="9.125" style="1163"/>
    <col min="1199" max="1201" width="9.125" style="1163" customWidth="1"/>
    <col min="1202" max="1289" width="3" style="1163" customWidth="1"/>
    <col min="1290" max="1454" width="9.125" style="1163"/>
    <col min="1455" max="1457" width="9.125" style="1163" customWidth="1"/>
    <col min="1458" max="1545" width="3" style="1163" customWidth="1"/>
    <col min="1546" max="1710" width="9.125" style="1163"/>
    <col min="1711" max="1713" width="9.125" style="1163" customWidth="1"/>
    <col min="1714" max="1801" width="3" style="1163" customWidth="1"/>
    <col min="1802" max="1966" width="9.125" style="1163"/>
    <col min="1967" max="1969" width="9.125" style="1163" customWidth="1"/>
    <col min="1970" max="2057" width="3" style="1163" customWidth="1"/>
    <col min="2058" max="2222" width="9.125" style="1163"/>
    <col min="2223" max="2225" width="9.125" style="1163" customWidth="1"/>
    <col min="2226" max="2313" width="3" style="1163" customWidth="1"/>
    <col min="2314" max="2478" width="9.125" style="1163"/>
    <col min="2479" max="2481" width="9.125" style="1163" customWidth="1"/>
    <col min="2482" max="2569" width="3" style="1163" customWidth="1"/>
    <col min="2570" max="2734" width="9.125" style="1163"/>
    <col min="2735" max="2737" width="9.125" style="1163" customWidth="1"/>
    <col min="2738" max="2825" width="3" style="1163" customWidth="1"/>
    <col min="2826" max="2990" width="9.125" style="1163"/>
    <col min="2991" max="2993" width="9.125" style="1163" customWidth="1"/>
    <col min="2994" max="3081" width="3" style="1163" customWidth="1"/>
    <col min="3082" max="3246" width="9.125" style="1163"/>
    <col min="3247" max="3249" width="9.125" style="1163" customWidth="1"/>
    <col min="3250" max="3337" width="3" style="1163" customWidth="1"/>
    <col min="3338" max="3502" width="9.125" style="1163"/>
    <col min="3503" max="3505" width="9.125" style="1163" customWidth="1"/>
    <col min="3506" max="3593" width="3" style="1163" customWidth="1"/>
    <col min="3594" max="3758" width="9.125" style="1163"/>
    <col min="3759" max="3761" width="9.125" style="1163" customWidth="1"/>
    <col min="3762" max="3849" width="3" style="1163" customWidth="1"/>
    <col min="3850" max="4014" width="9.125" style="1163"/>
    <col min="4015" max="4017" width="9.125" style="1163" customWidth="1"/>
    <col min="4018" max="4105" width="3" style="1163" customWidth="1"/>
    <col min="4106" max="4270" width="9.125" style="1163"/>
    <col min="4271" max="4273" width="9.125" style="1163" customWidth="1"/>
    <col min="4274" max="4361" width="3" style="1163" customWidth="1"/>
    <col min="4362" max="4526" width="9.125" style="1163"/>
    <col min="4527" max="4529" width="9.125" style="1163" customWidth="1"/>
    <col min="4530" max="4617" width="3" style="1163" customWidth="1"/>
    <col min="4618" max="4782" width="9.125" style="1163"/>
    <col min="4783" max="4785" width="9.125" style="1163" customWidth="1"/>
    <col min="4786" max="4873" width="3" style="1163" customWidth="1"/>
    <col min="4874" max="5038" width="9.125" style="1163"/>
    <col min="5039" max="5041" width="9.125" style="1163" customWidth="1"/>
    <col min="5042" max="5129" width="3" style="1163" customWidth="1"/>
    <col min="5130" max="5294" width="9.125" style="1163"/>
    <col min="5295" max="5297" width="9.125" style="1163" customWidth="1"/>
    <col min="5298" max="5385" width="3" style="1163" customWidth="1"/>
    <col min="5386" max="5550" width="9.125" style="1163"/>
    <col min="5551" max="5553" width="9.125" style="1163" customWidth="1"/>
    <col min="5554" max="5641" width="3" style="1163" customWidth="1"/>
    <col min="5642" max="5806" width="9.125" style="1163"/>
    <col min="5807" max="5809" width="9.125" style="1163" customWidth="1"/>
    <col min="5810" max="5897" width="3" style="1163" customWidth="1"/>
    <col min="5898" max="6062" width="9.125" style="1163"/>
    <col min="6063" max="6065" width="9.125" style="1163" customWidth="1"/>
    <col min="6066" max="6153" width="3" style="1163" customWidth="1"/>
    <col min="6154" max="6318" width="9.125" style="1163"/>
    <col min="6319" max="6321" width="9.125" style="1163" customWidth="1"/>
    <col min="6322" max="6409" width="3" style="1163" customWidth="1"/>
    <col min="6410" max="6574" width="9.125" style="1163"/>
    <col min="6575" max="6577" width="9.125" style="1163" customWidth="1"/>
    <col min="6578" max="6665" width="3" style="1163" customWidth="1"/>
    <col min="6666" max="6830" width="9.125" style="1163"/>
    <col min="6831" max="6833" width="9.125" style="1163" customWidth="1"/>
    <col min="6834" max="6921" width="3" style="1163" customWidth="1"/>
    <col min="6922" max="7086" width="9.125" style="1163"/>
    <col min="7087" max="7089" width="9.125" style="1163" customWidth="1"/>
    <col min="7090" max="7177" width="3" style="1163" customWidth="1"/>
    <col min="7178" max="7342" width="9.125" style="1163"/>
    <col min="7343" max="7345" width="9.125" style="1163" customWidth="1"/>
    <col min="7346" max="7433" width="3" style="1163" customWidth="1"/>
    <col min="7434" max="7598" width="9.125" style="1163"/>
    <col min="7599" max="7601" width="9.125" style="1163" customWidth="1"/>
    <col min="7602" max="7689" width="3" style="1163" customWidth="1"/>
    <col min="7690" max="7854" width="9.125" style="1163"/>
    <col min="7855" max="7857" width="9.125" style="1163" customWidth="1"/>
    <col min="7858" max="7945" width="3" style="1163" customWidth="1"/>
    <col min="7946" max="8110" width="9.125" style="1163"/>
    <col min="8111" max="8113" width="9.125" style="1163" customWidth="1"/>
    <col min="8114" max="8201" width="3" style="1163" customWidth="1"/>
    <col min="8202" max="8366" width="9.125" style="1163"/>
    <col min="8367" max="8369" width="9.125" style="1163" customWidth="1"/>
    <col min="8370" max="8457" width="3" style="1163" customWidth="1"/>
    <col min="8458" max="8622" width="9.125" style="1163"/>
    <col min="8623" max="8625" width="9.125" style="1163" customWidth="1"/>
    <col min="8626" max="8713" width="3" style="1163" customWidth="1"/>
    <col min="8714" max="8878" width="9.125" style="1163"/>
    <col min="8879" max="8881" width="9.125" style="1163" customWidth="1"/>
    <col min="8882" max="8969" width="3" style="1163" customWidth="1"/>
    <col min="8970" max="9134" width="9.125" style="1163"/>
    <col min="9135" max="9137" width="9.125" style="1163" customWidth="1"/>
    <col min="9138" max="9225" width="3" style="1163" customWidth="1"/>
    <col min="9226" max="9390" width="9.125" style="1163"/>
    <col min="9391" max="9393" width="9.125" style="1163" customWidth="1"/>
    <col min="9394" max="9481" width="3" style="1163" customWidth="1"/>
    <col min="9482" max="9646" width="9.125" style="1163"/>
    <col min="9647" max="9649" width="9.125" style="1163" customWidth="1"/>
    <col min="9650" max="9737" width="3" style="1163" customWidth="1"/>
    <col min="9738" max="9902" width="9.125" style="1163"/>
    <col min="9903" max="9905" width="9.125" style="1163" customWidth="1"/>
    <col min="9906" max="9993" width="3" style="1163" customWidth="1"/>
    <col min="9994" max="10158" width="9.125" style="1163"/>
    <col min="10159" max="10161" width="9.125" style="1163" customWidth="1"/>
    <col min="10162" max="10249" width="3" style="1163" customWidth="1"/>
    <col min="10250" max="10414" width="9.125" style="1163"/>
    <col min="10415" max="10417" width="9.125" style="1163" customWidth="1"/>
    <col min="10418" max="10505" width="3" style="1163" customWidth="1"/>
    <col min="10506" max="10670" width="9.125" style="1163"/>
    <col min="10671" max="10673" width="9.125" style="1163" customWidth="1"/>
    <col min="10674" max="10761" width="3" style="1163" customWidth="1"/>
    <col min="10762" max="10926" width="9.125" style="1163"/>
    <col min="10927" max="10929" width="9.125" style="1163" customWidth="1"/>
    <col min="10930" max="11017" width="3" style="1163" customWidth="1"/>
    <col min="11018" max="11182" width="9.125" style="1163"/>
    <col min="11183" max="11185" width="9.125" style="1163" customWidth="1"/>
    <col min="11186" max="11273" width="3" style="1163" customWidth="1"/>
    <col min="11274" max="11438" width="9.125" style="1163"/>
    <col min="11439" max="11441" width="9.125" style="1163" customWidth="1"/>
    <col min="11442" max="11529" width="3" style="1163" customWidth="1"/>
    <col min="11530" max="11694" width="9.125" style="1163"/>
    <col min="11695" max="11697" width="9.125" style="1163" customWidth="1"/>
    <col min="11698" max="11785" width="3" style="1163" customWidth="1"/>
    <col min="11786" max="11950" width="9.125" style="1163"/>
    <col min="11951" max="11953" width="9.125" style="1163" customWidth="1"/>
    <col min="11954" max="12041" width="3" style="1163" customWidth="1"/>
    <col min="12042" max="12206" width="9.125" style="1163"/>
    <col min="12207" max="12209" width="9.125" style="1163" customWidth="1"/>
    <col min="12210" max="12297" width="3" style="1163" customWidth="1"/>
    <col min="12298" max="12462" width="9.125" style="1163"/>
    <col min="12463" max="12465" width="9.125" style="1163" customWidth="1"/>
    <col min="12466" max="12553" width="3" style="1163" customWidth="1"/>
    <col min="12554" max="12718" width="9.125" style="1163"/>
    <col min="12719" max="12721" width="9.125" style="1163" customWidth="1"/>
    <col min="12722" max="12809" width="3" style="1163" customWidth="1"/>
    <col min="12810" max="12974" width="9.125" style="1163"/>
    <col min="12975" max="12977" width="9.125" style="1163" customWidth="1"/>
    <col min="12978" max="13065" width="3" style="1163" customWidth="1"/>
    <col min="13066" max="13230" width="9.125" style="1163"/>
    <col min="13231" max="13233" width="9.125" style="1163" customWidth="1"/>
    <col min="13234" max="13321" width="3" style="1163" customWidth="1"/>
    <col min="13322" max="13486" width="9.125" style="1163"/>
    <col min="13487" max="13489" width="9.125" style="1163" customWidth="1"/>
    <col min="13490" max="13577" width="3" style="1163" customWidth="1"/>
    <col min="13578" max="13742" width="9.125" style="1163"/>
    <col min="13743" max="13745" width="9.125" style="1163" customWidth="1"/>
    <col min="13746" max="13833" width="3" style="1163" customWidth="1"/>
    <col min="13834" max="13998" width="9.125" style="1163"/>
    <col min="13999" max="14001" width="9.125" style="1163" customWidth="1"/>
    <col min="14002" max="14089" width="3" style="1163" customWidth="1"/>
    <col min="14090" max="14254" width="9.125" style="1163"/>
    <col min="14255" max="14257" width="9.125" style="1163" customWidth="1"/>
    <col min="14258" max="14345" width="3" style="1163" customWidth="1"/>
    <col min="14346" max="14510" width="9.125" style="1163"/>
    <col min="14511" max="14513" width="9.125" style="1163" customWidth="1"/>
    <col min="14514" max="14601" width="3" style="1163" customWidth="1"/>
    <col min="14602" max="14766" width="9.125" style="1163"/>
    <col min="14767" max="14769" width="9.125" style="1163" customWidth="1"/>
    <col min="14770" max="14857" width="3" style="1163" customWidth="1"/>
    <col min="14858" max="15022" width="9.125" style="1163"/>
    <col min="15023" max="15025" width="9.125" style="1163" customWidth="1"/>
    <col min="15026" max="15113" width="3" style="1163" customWidth="1"/>
    <col min="15114" max="15278" width="9.125" style="1163"/>
    <col min="15279" max="15281" width="9.125" style="1163" customWidth="1"/>
    <col min="15282" max="15369" width="3" style="1163" customWidth="1"/>
    <col min="15370" max="15534" width="9.125" style="1163"/>
    <col min="15535" max="15537" width="9.125" style="1163" customWidth="1"/>
    <col min="15538" max="15625" width="3" style="1163" customWidth="1"/>
    <col min="15626" max="15790" width="9.125" style="1163"/>
    <col min="15791" max="15793" width="9.125" style="1163" customWidth="1"/>
    <col min="15794" max="15881" width="3" style="1163" customWidth="1"/>
    <col min="15882" max="16046" width="9.125" style="1163"/>
    <col min="16047" max="16049" width="9.125" style="1163" customWidth="1"/>
    <col min="16050" max="16137" width="3" style="1163" customWidth="1"/>
    <col min="16138" max="16384" width="9.125" style="1163"/>
  </cols>
  <sheetData>
    <row r="1" spans="1:66" s="1447" customFormat="1"/>
    <row r="2" spans="1:66" ht="14.45" customHeight="1">
      <c r="V2" s="2606" t="s">
        <v>921</v>
      </c>
      <c r="W2" s="2607"/>
      <c r="X2" s="2607"/>
      <c r="Y2" s="2607"/>
      <c r="Z2" s="2607"/>
      <c r="AA2" s="2607"/>
      <c r="AB2" s="2607"/>
      <c r="AC2" s="2607"/>
      <c r="AD2" s="2607"/>
      <c r="AE2" s="2607"/>
      <c r="AF2" s="2607"/>
      <c r="AG2" s="2607"/>
      <c r="AH2" s="1448"/>
    </row>
    <row r="3" spans="1:66" ht="14.45" customHeight="1"/>
    <row r="4" spans="1:66" ht="14.45" customHeight="1">
      <c r="A4" s="1435"/>
      <c r="B4" s="2279" t="s">
        <v>2014</v>
      </c>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1435"/>
      <c r="AG4" s="1435"/>
      <c r="AH4" s="1435"/>
      <c r="AI4" s="1435"/>
      <c r="AJ4" s="1435"/>
      <c r="AL4" s="1449"/>
      <c r="AM4" s="1449"/>
      <c r="AN4" s="1449"/>
      <c r="AO4" s="1449"/>
      <c r="AP4" s="1449"/>
      <c r="AQ4" s="1449"/>
      <c r="AR4" s="1449"/>
      <c r="AS4" s="1449"/>
      <c r="AT4" s="1449"/>
    </row>
    <row r="5" spans="1:66" ht="14.45" customHeight="1">
      <c r="A5" s="1435"/>
      <c r="B5" s="2280"/>
      <c r="C5" s="2280"/>
      <c r="D5" s="2280"/>
      <c r="E5" s="2280"/>
      <c r="F5" s="2280"/>
      <c r="G5" s="2280"/>
      <c r="H5" s="2280"/>
      <c r="I5" s="2280"/>
      <c r="J5" s="2280"/>
      <c r="K5" s="2280"/>
      <c r="L5" s="2280"/>
      <c r="M5" s="2280"/>
      <c r="N5" s="2280"/>
      <c r="O5" s="2280"/>
      <c r="P5" s="2280"/>
      <c r="Q5" s="2280"/>
      <c r="R5" s="2280"/>
      <c r="S5" s="2280"/>
      <c r="T5" s="2280"/>
      <c r="U5" s="2280"/>
      <c r="V5" s="2280"/>
      <c r="W5" s="2280"/>
      <c r="X5" s="2280"/>
      <c r="Y5" s="2280"/>
      <c r="Z5" s="2280"/>
      <c r="AA5" s="2280"/>
      <c r="AB5" s="2280"/>
      <c r="AC5" s="2280"/>
      <c r="AD5" s="2280"/>
      <c r="AE5" s="2280"/>
      <c r="AF5" s="1435"/>
      <c r="AG5" s="1435"/>
      <c r="AH5" s="1435"/>
      <c r="AI5" s="1435"/>
      <c r="AJ5" s="1435"/>
      <c r="AK5" s="1450" t="s">
        <v>923</v>
      </c>
      <c r="AL5" s="1451"/>
      <c r="AM5" s="1451"/>
      <c r="AN5" s="1451"/>
      <c r="AO5" s="1451"/>
      <c r="AP5" s="1451"/>
      <c r="AQ5" s="1451"/>
      <c r="AR5" s="1451"/>
      <c r="AS5" s="1451"/>
      <c r="AT5" s="1451"/>
    </row>
    <row r="6" spans="1:66" ht="14.45" customHeight="1">
      <c r="H6" s="2608" t="str">
        <f>""&amp;請負者詳細!C$2</f>
        <v>△△△△建設株式会社</v>
      </c>
      <c r="I6" s="2608"/>
      <c r="J6" s="2608"/>
      <c r="K6" s="2608"/>
      <c r="L6" s="2608"/>
      <c r="M6" s="2608"/>
      <c r="N6" s="2608"/>
      <c r="O6" s="2608"/>
      <c r="P6" s="2608"/>
      <c r="Q6" s="2608"/>
      <c r="R6" s="2608"/>
      <c r="S6" s="2608"/>
      <c r="T6" s="2608"/>
      <c r="U6" s="2608"/>
      <c r="V6" s="2608"/>
      <c r="W6" s="2608"/>
      <c r="X6" s="2608"/>
      <c r="Y6" s="2608"/>
      <c r="Z6" s="2608"/>
      <c r="AA6" s="2608"/>
      <c r="AB6" s="2608"/>
      <c r="AC6" s="2608"/>
      <c r="AJ6" s="1452"/>
      <c r="AK6" s="2597" t="s">
        <v>924</v>
      </c>
      <c r="AL6" s="2598"/>
      <c r="AM6" s="2598"/>
      <c r="AN6" s="2599"/>
      <c r="AO6" s="2494"/>
      <c r="AP6" s="2495"/>
      <c r="AQ6" s="2495"/>
      <c r="AR6" s="2495"/>
      <c r="AS6" s="2495"/>
      <c r="AT6" s="2495"/>
      <c r="AU6" s="2495"/>
      <c r="AV6" s="2495"/>
      <c r="AW6" s="2495"/>
      <c r="AX6" s="2495"/>
      <c r="AY6" s="2496"/>
      <c r="AZ6" s="2610" t="s">
        <v>925</v>
      </c>
      <c r="BA6" s="2046"/>
      <c r="BB6" s="2046"/>
      <c r="BC6" s="2611"/>
      <c r="BD6" s="2512"/>
      <c r="BE6" s="2262"/>
      <c r="BF6" s="2262"/>
      <c r="BG6" s="2262"/>
      <c r="BH6" s="2262"/>
      <c r="BI6" s="2262"/>
      <c r="BJ6" s="2262"/>
      <c r="BK6" s="2262"/>
      <c r="BL6" s="2262"/>
      <c r="BM6" s="2262"/>
      <c r="BN6" s="2513"/>
    </row>
    <row r="7" spans="1:66" ht="14.45" customHeight="1">
      <c r="B7" s="1163" t="s">
        <v>926</v>
      </c>
      <c r="F7" s="1218"/>
      <c r="H7" s="2609"/>
      <c r="I7" s="2609"/>
      <c r="J7" s="2609"/>
      <c r="K7" s="2609"/>
      <c r="L7" s="2609"/>
      <c r="M7" s="2609"/>
      <c r="N7" s="2609"/>
      <c r="O7" s="2609"/>
      <c r="P7" s="2609"/>
      <c r="Q7" s="2609"/>
      <c r="R7" s="2609"/>
      <c r="S7" s="2609"/>
      <c r="T7" s="2609"/>
      <c r="U7" s="2609"/>
      <c r="V7" s="2609"/>
      <c r="W7" s="2609"/>
      <c r="X7" s="2609"/>
      <c r="Y7" s="2609"/>
      <c r="Z7" s="2609"/>
      <c r="AA7" s="2609"/>
      <c r="AB7" s="2609"/>
      <c r="AC7" s="2609"/>
      <c r="AJ7" s="1452"/>
      <c r="AK7" s="2603"/>
      <c r="AL7" s="2604"/>
      <c r="AM7" s="2604"/>
      <c r="AN7" s="2605"/>
      <c r="AO7" s="2497"/>
      <c r="AP7" s="2498"/>
      <c r="AQ7" s="2498"/>
      <c r="AR7" s="2498"/>
      <c r="AS7" s="2498"/>
      <c r="AT7" s="2498"/>
      <c r="AU7" s="2498"/>
      <c r="AV7" s="2498"/>
      <c r="AW7" s="2498"/>
      <c r="AX7" s="2498"/>
      <c r="AY7" s="2499"/>
      <c r="AZ7" s="2171"/>
      <c r="BA7" s="2172"/>
      <c r="BB7" s="2172"/>
      <c r="BC7" s="2612"/>
      <c r="BD7" s="2376"/>
      <c r="BE7" s="2377"/>
      <c r="BF7" s="2377"/>
      <c r="BG7" s="2377"/>
      <c r="BH7" s="2377"/>
      <c r="BI7" s="2377"/>
      <c r="BJ7" s="2377"/>
      <c r="BK7" s="2377"/>
      <c r="BL7" s="2377"/>
      <c r="BM7" s="2377"/>
      <c r="BN7" s="2378"/>
    </row>
    <row r="8" spans="1:66" ht="14.45" customHeight="1">
      <c r="F8" s="1218"/>
      <c r="H8" s="2595" t="str">
        <f>""&amp;本工事内容!C$9</f>
        <v>一宮市本町二丁目5番６号2</v>
      </c>
      <c r="I8" s="2595"/>
      <c r="J8" s="2595"/>
      <c r="K8" s="2595"/>
      <c r="L8" s="2595"/>
      <c r="M8" s="2595"/>
      <c r="N8" s="2595"/>
      <c r="O8" s="2595"/>
      <c r="P8" s="2595"/>
      <c r="Q8" s="2595"/>
      <c r="R8" s="2595"/>
      <c r="S8" s="2595"/>
      <c r="T8" s="2595"/>
      <c r="U8" s="2595"/>
      <c r="V8" s="2595"/>
      <c r="W8" s="2595"/>
      <c r="X8" s="2595"/>
      <c r="Y8" s="2595"/>
      <c r="Z8" s="2595"/>
      <c r="AA8" s="2595"/>
      <c r="AB8" s="2595"/>
      <c r="AC8" s="2595"/>
      <c r="AJ8" s="1452"/>
      <c r="AK8" s="2597" t="s">
        <v>927</v>
      </c>
      <c r="AL8" s="2598"/>
      <c r="AM8" s="2598"/>
      <c r="AN8" s="2599"/>
      <c r="AO8" s="1429"/>
      <c r="AP8" s="1453" t="s">
        <v>975</v>
      </c>
      <c r="AQ8" s="2277"/>
      <c r="AR8" s="2278"/>
      <c r="AS8" s="2278"/>
      <c r="AT8" s="2278"/>
      <c r="AU8" s="2278"/>
      <c r="AV8" s="2278"/>
      <c r="AW8" s="2278"/>
      <c r="AX8" s="2278"/>
      <c r="AY8" s="2278"/>
      <c r="AZ8" s="2278"/>
      <c r="BA8" s="2278"/>
      <c r="BB8" s="2278"/>
      <c r="BC8" s="2278"/>
      <c r="BD8" s="2278"/>
      <c r="BE8" s="1430"/>
      <c r="BF8" s="1430"/>
      <c r="BG8" s="1430"/>
      <c r="BH8" s="1430"/>
      <c r="BI8" s="1430"/>
      <c r="BJ8" s="1430"/>
      <c r="BK8" s="1430"/>
      <c r="BL8" s="1430"/>
      <c r="BM8" s="1430"/>
      <c r="BN8" s="1454"/>
    </row>
    <row r="9" spans="1:66" ht="14.45" customHeight="1">
      <c r="B9" s="1163" t="s">
        <v>928</v>
      </c>
      <c r="F9" s="1218"/>
      <c r="H9" s="2596"/>
      <c r="I9" s="2596"/>
      <c r="J9" s="2596"/>
      <c r="K9" s="2596"/>
      <c r="L9" s="2596"/>
      <c r="M9" s="2596"/>
      <c r="N9" s="2596"/>
      <c r="O9" s="2596"/>
      <c r="P9" s="2596"/>
      <c r="Q9" s="2596"/>
      <c r="R9" s="2596"/>
      <c r="S9" s="2596"/>
      <c r="T9" s="2596"/>
      <c r="U9" s="2596"/>
      <c r="V9" s="2596"/>
      <c r="W9" s="2596"/>
      <c r="X9" s="2596"/>
      <c r="Y9" s="2596"/>
      <c r="Z9" s="2596"/>
      <c r="AA9" s="2596"/>
      <c r="AB9" s="2596"/>
      <c r="AC9" s="2596"/>
      <c r="AJ9" s="1452"/>
      <c r="AK9" s="2600"/>
      <c r="AL9" s="2601"/>
      <c r="AM9" s="2601"/>
      <c r="AN9" s="2602"/>
      <c r="AO9" s="2373"/>
      <c r="AP9" s="2374"/>
      <c r="AQ9" s="2374"/>
      <c r="AR9" s="2374"/>
      <c r="AS9" s="2374"/>
      <c r="AT9" s="2374"/>
      <c r="AU9" s="2374"/>
      <c r="AV9" s="2374"/>
      <c r="AW9" s="2374"/>
      <c r="AX9" s="2374"/>
      <c r="AY9" s="2374"/>
      <c r="AZ9" s="2374"/>
      <c r="BA9" s="2374"/>
      <c r="BB9" s="2374"/>
      <c r="BC9" s="2374"/>
      <c r="BD9" s="2374"/>
      <c r="BE9" s="2374"/>
      <c r="BF9" s="2374"/>
      <c r="BG9" s="2374"/>
      <c r="BH9" s="2374"/>
      <c r="BI9" s="2374"/>
      <c r="BJ9" s="2374"/>
      <c r="BK9" s="2374"/>
      <c r="BL9" s="2374"/>
      <c r="BM9" s="2374"/>
      <c r="BN9" s="2375"/>
    </row>
    <row r="10" spans="1:66" ht="14.45" customHeight="1">
      <c r="AJ10" s="1452"/>
      <c r="AK10" s="2603"/>
      <c r="AL10" s="2604"/>
      <c r="AM10" s="2604"/>
      <c r="AN10" s="2605"/>
      <c r="AO10" s="2615" t="s">
        <v>2152</v>
      </c>
      <c r="AP10" s="2616"/>
      <c r="AQ10" s="2616"/>
      <c r="AR10" s="2613"/>
      <c r="AS10" s="2614"/>
      <c r="AT10" s="2614"/>
      <c r="AU10" s="2614"/>
      <c r="AV10" s="2614"/>
      <c r="AW10" s="2614"/>
      <c r="AX10" s="2614"/>
      <c r="AY10" s="2614"/>
      <c r="AZ10" s="2614"/>
      <c r="BA10" s="2614"/>
      <c r="BB10" s="2614"/>
      <c r="BC10" s="2614"/>
      <c r="BD10" s="2614"/>
      <c r="BE10" s="2614"/>
      <c r="BF10" s="2614"/>
      <c r="BG10" s="2614"/>
      <c r="BH10" s="2614"/>
      <c r="BI10" s="2614"/>
      <c r="BJ10" s="2614"/>
      <c r="BK10" s="2614"/>
      <c r="BL10" s="2614"/>
      <c r="BM10" s="2614"/>
      <c r="BN10" s="1436"/>
    </row>
    <row r="11" spans="1:66" ht="14.45" customHeight="1">
      <c r="B11" s="2133" t="s">
        <v>929</v>
      </c>
      <c r="C11" s="2134"/>
      <c r="D11" s="2134"/>
      <c r="E11" s="2135"/>
      <c r="F11" s="2142" t="s">
        <v>930</v>
      </c>
      <c r="G11" s="2143"/>
      <c r="H11" s="2143"/>
      <c r="I11" s="2143"/>
      <c r="J11" s="2143"/>
      <c r="K11" s="2143"/>
      <c r="L11" s="2143"/>
      <c r="M11" s="2143"/>
      <c r="N11" s="2143"/>
      <c r="O11" s="2144"/>
      <c r="P11" s="2145"/>
      <c r="Q11" s="2142" t="s">
        <v>931</v>
      </c>
      <c r="R11" s="2143"/>
      <c r="S11" s="2143"/>
      <c r="T11" s="2143"/>
      <c r="U11" s="2143"/>
      <c r="V11" s="2143"/>
      <c r="W11" s="2143"/>
      <c r="X11" s="2143"/>
      <c r="Y11" s="2143"/>
      <c r="Z11" s="2146"/>
      <c r="AA11" s="2147" t="s">
        <v>932</v>
      </c>
      <c r="AB11" s="2148"/>
      <c r="AC11" s="2148"/>
      <c r="AD11" s="2148"/>
      <c r="AE11" s="2148"/>
      <c r="AF11" s="2148"/>
      <c r="AG11" s="2149"/>
      <c r="AJ11" s="1452"/>
      <c r="AK11" s="2175" t="s">
        <v>986</v>
      </c>
      <c r="AL11" s="2176"/>
      <c r="AM11" s="2176"/>
      <c r="AN11" s="2177"/>
      <c r="AO11" s="2517" t="str">
        <f>本工事内容!$C$5&amp;本工事内容!$D$5&amp;本工事内容!$E$5</f>
        <v>都計第100号</v>
      </c>
      <c r="AP11" s="2518"/>
      <c r="AQ11" s="2518"/>
      <c r="AR11" s="2518"/>
      <c r="AS11" s="2518"/>
      <c r="AT11" s="2518"/>
      <c r="AU11" s="2518"/>
      <c r="AV11" s="2518"/>
      <c r="AW11" s="2518"/>
      <c r="AX11" s="2518"/>
      <c r="AY11" s="2518"/>
      <c r="AZ11" s="2518"/>
      <c r="BA11" s="2518"/>
      <c r="BB11" s="2518"/>
      <c r="BC11" s="2518"/>
      <c r="BD11" s="2518"/>
      <c r="BE11" s="2518"/>
      <c r="BF11" s="2518"/>
      <c r="BG11" s="2518"/>
      <c r="BH11" s="2518"/>
      <c r="BI11" s="2518"/>
      <c r="BJ11" s="2518"/>
      <c r="BK11" s="2518"/>
      <c r="BL11" s="2518"/>
      <c r="BM11" s="2518"/>
      <c r="BN11" s="2519"/>
    </row>
    <row r="12" spans="1:66" ht="14.45" customHeight="1">
      <c r="B12" s="2136"/>
      <c r="C12" s="2137"/>
      <c r="D12" s="2137"/>
      <c r="E12" s="2138"/>
      <c r="F12" s="2617"/>
      <c r="G12" s="2618"/>
      <c r="H12" s="2618"/>
      <c r="I12" s="2618"/>
      <c r="J12" s="2618"/>
      <c r="K12" s="2618"/>
      <c r="L12" s="2619"/>
      <c r="M12" s="2619"/>
      <c r="N12" s="2619"/>
      <c r="O12" s="2304"/>
      <c r="P12" s="2305"/>
      <c r="Q12" s="2027" t="str">
        <f>IFERROR(VLOOKUP(F12,請負者詳細!C$9:K$12,5,FALSE)&amp;VLOOKUP(F12,請負者詳細!C$9:K$12,6,FALSE)&amp;VLOOKUP(F12,請負者詳細!C$9:K$12,7,FALSE)&amp;VLOOKUP(F12,請負者詳細!C$9:K$12,8,FALSE),"")</f>
        <v/>
      </c>
      <c r="R12" s="2046"/>
      <c r="S12" s="2169"/>
      <c r="T12" s="2169"/>
      <c r="U12" s="2169"/>
      <c r="V12" s="2169"/>
      <c r="W12" s="2169"/>
      <c r="X12" s="2169"/>
      <c r="Y12" s="2169"/>
      <c r="Z12" s="2170"/>
      <c r="AA12" s="2102" t="str">
        <f>IFERROR(VLOOKUP(F12,請負者詳細!C$9:K$12,9,FALSE),"")</f>
        <v/>
      </c>
      <c r="AB12" s="2379"/>
      <c r="AC12" s="2379"/>
      <c r="AD12" s="2379"/>
      <c r="AE12" s="2379"/>
      <c r="AF12" s="2379"/>
      <c r="AG12" s="2380"/>
      <c r="AJ12" s="1452"/>
      <c r="AK12" s="2180" t="s">
        <v>1026</v>
      </c>
      <c r="AL12" s="2181"/>
      <c r="AM12" s="2181"/>
      <c r="AN12" s="2182"/>
      <c r="AO12" s="2507" t="str">
        <f>""&amp;本工事内容!$C$8</f>
        <v>○○○道路修繕工事2</v>
      </c>
      <c r="AP12" s="2508"/>
      <c r="AQ12" s="2508"/>
      <c r="AR12" s="2508"/>
      <c r="AS12" s="2508"/>
      <c r="AT12" s="2508"/>
      <c r="AU12" s="2508"/>
      <c r="AV12" s="2508"/>
      <c r="AW12" s="2508"/>
      <c r="AX12" s="2508"/>
      <c r="AY12" s="2508"/>
      <c r="AZ12" s="2508"/>
      <c r="BA12" s="2508"/>
      <c r="BB12" s="2508"/>
      <c r="BC12" s="2508"/>
      <c r="BD12" s="2508"/>
      <c r="BE12" s="2508"/>
      <c r="BF12" s="2508"/>
      <c r="BG12" s="2508"/>
      <c r="BH12" s="2508"/>
      <c r="BI12" s="2508"/>
      <c r="BJ12" s="2508"/>
      <c r="BK12" s="2508"/>
      <c r="BL12" s="2508"/>
      <c r="BM12" s="2508"/>
      <c r="BN12" s="2509"/>
    </row>
    <row r="13" spans="1:66" ht="14.45" customHeight="1">
      <c r="B13" s="2136"/>
      <c r="C13" s="2137"/>
      <c r="D13" s="2137"/>
      <c r="E13" s="2138"/>
      <c r="F13" s="2620"/>
      <c r="G13" s="2618"/>
      <c r="H13" s="2618"/>
      <c r="I13" s="2618"/>
      <c r="J13" s="2618"/>
      <c r="K13" s="2618"/>
      <c r="L13" s="2619"/>
      <c r="M13" s="2619"/>
      <c r="N13" s="2619"/>
      <c r="O13" s="2304"/>
      <c r="P13" s="2305"/>
      <c r="Q13" s="2171"/>
      <c r="R13" s="2172"/>
      <c r="S13" s="2173"/>
      <c r="T13" s="2173"/>
      <c r="U13" s="2173"/>
      <c r="V13" s="2173"/>
      <c r="W13" s="2173"/>
      <c r="X13" s="2173"/>
      <c r="Y13" s="2173"/>
      <c r="Z13" s="2174"/>
      <c r="AA13" s="2381"/>
      <c r="AB13" s="2382"/>
      <c r="AC13" s="2382"/>
      <c r="AD13" s="2382"/>
      <c r="AE13" s="2382"/>
      <c r="AF13" s="2382"/>
      <c r="AG13" s="2383"/>
      <c r="AJ13" s="1452"/>
      <c r="AK13" s="2185" t="s">
        <v>933</v>
      </c>
      <c r="AL13" s="2186"/>
      <c r="AM13" s="2186"/>
      <c r="AN13" s="2187"/>
      <c r="AO13" s="2514"/>
      <c r="AP13" s="2515"/>
      <c r="AQ13" s="2515"/>
      <c r="AR13" s="2515"/>
      <c r="AS13" s="2515"/>
      <c r="AT13" s="2515"/>
      <c r="AU13" s="2515"/>
      <c r="AV13" s="2515"/>
      <c r="AW13" s="2515"/>
      <c r="AX13" s="2515"/>
      <c r="AY13" s="2515"/>
      <c r="AZ13" s="2515"/>
      <c r="BA13" s="2515"/>
      <c r="BB13" s="2515"/>
      <c r="BC13" s="2515"/>
      <c r="BD13" s="2515"/>
      <c r="BE13" s="2515"/>
      <c r="BF13" s="2515"/>
      <c r="BG13" s="2515"/>
      <c r="BH13" s="2515"/>
      <c r="BI13" s="2515"/>
      <c r="BJ13" s="2515"/>
      <c r="BK13" s="2515"/>
      <c r="BL13" s="2515"/>
      <c r="BM13" s="2515"/>
      <c r="BN13" s="2516"/>
    </row>
    <row r="14" spans="1:66" ht="14.45" customHeight="1">
      <c r="B14" s="2136"/>
      <c r="C14" s="2137"/>
      <c r="D14" s="2137"/>
      <c r="E14" s="2138"/>
      <c r="F14" s="2617"/>
      <c r="G14" s="2618"/>
      <c r="H14" s="2618"/>
      <c r="I14" s="2618"/>
      <c r="J14" s="2618"/>
      <c r="K14" s="2618"/>
      <c r="L14" s="2619"/>
      <c r="M14" s="2619"/>
      <c r="N14" s="2619"/>
      <c r="O14" s="2304"/>
      <c r="P14" s="2305"/>
      <c r="Q14" s="2027" t="s">
        <v>977</v>
      </c>
      <c r="R14" s="2046"/>
      <c r="S14" s="2169"/>
      <c r="T14" s="2169"/>
      <c r="U14" s="2169"/>
      <c r="V14" s="2169"/>
      <c r="W14" s="2169"/>
      <c r="X14" s="2169"/>
      <c r="Y14" s="2169"/>
      <c r="Z14" s="2170"/>
      <c r="AA14" s="2102" t="s">
        <v>977</v>
      </c>
      <c r="AB14" s="2379"/>
      <c r="AC14" s="2379"/>
      <c r="AD14" s="2379"/>
      <c r="AE14" s="2379"/>
      <c r="AF14" s="2379"/>
      <c r="AG14" s="2380"/>
      <c r="AJ14" s="1452"/>
      <c r="AK14" s="2133" t="s">
        <v>934</v>
      </c>
      <c r="AL14" s="2134"/>
      <c r="AM14" s="2134"/>
      <c r="AN14" s="2135"/>
      <c r="AO14" s="2175" t="s">
        <v>935</v>
      </c>
      <c r="AP14" s="2176"/>
      <c r="AQ14" s="2395"/>
      <c r="AR14" s="2395"/>
      <c r="AS14" s="2395"/>
      <c r="AT14" s="2395"/>
      <c r="AU14" s="2395"/>
      <c r="AV14" s="2395"/>
      <c r="AW14" s="2395"/>
      <c r="AX14" s="2395"/>
      <c r="AY14" s="2395"/>
      <c r="AZ14" s="2396"/>
      <c r="BA14" s="2040" t="s">
        <v>936</v>
      </c>
      <c r="BB14" s="2120"/>
      <c r="BC14" s="2120"/>
      <c r="BD14" s="2121"/>
      <c r="BE14" s="2397"/>
      <c r="BF14" s="2395"/>
      <c r="BG14" s="2395"/>
      <c r="BH14" s="2395"/>
      <c r="BI14" s="2395"/>
      <c r="BJ14" s="2395"/>
      <c r="BK14" s="2395"/>
      <c r="BL14" s="2395"/>
      <c r="BM14" s="2395"/>
      <c r="BN14" s="2396"/>
    </row>
    <row r="15" spans="1:66" ht="14.45" customHeight="1">
      <c r="B15" s="2139"/>
      <c r="C15" s="2140"/>
      <c r="D15" s="2140"/>
      <c r="E15" s="2141"/>
      <c r="F15" s="2620"/>
      <c r="G15" s="2618"/>
      <c r="H15" s="2618"/>
      <c r="I15" s="2618"/>
      <c r="J15" s="2618"/>
      <c r="K15" s="2618"/>
      <c r="L15" s="2619"/>
      <c r="M15" s="2619"/>
      <c r="N15" s="2619"/>
      <c r="O15" s="2304"/>
      <c r="P15" s="2305"/>
      <c r="Q15" s="2171"/>
      <c r="R15" s="2172"/>
      <c r="S15" s="2173"/>
      <c r="T15" s="2173"/>
      <c r="U15" s="2173"/>
      <c r="V15" s="2173"/>
      <c r="W15" s="2173"/>
      <c r="X15" s="2173"/>
      <c r="Y15" s="2173"/>
      <c r="Z15" s="2174"/>
      <c r="AA15" s="2381"/>
      <c r="AB15" s="2382"/>
      <c r="AC15" s="2382"/>
      <c r="AD15" s="2382"/>
      <c r="AE15" s="2382"/>
      <c r="AF15" s="2382"/>
      <c r="AG15" s="2383"/>
      <c r="AJ15" s="1452"/>
      <c r="AK15" s="2139"/>
      <c r="AL15" s="2140"/>
      <c r="AM15" s="2140"/>
      <c r="AN15" s="2141"/>
      <c r="AO15" s="2185" t="s">
        <v>937</v>
      </c>
      <c r="AP15" s="2186"/>
      <c r="AQ15" s="2399"/>
      <c r="AR15" s="2399"/>
      <c r="AS15" s="2399"/>
      <c r="AT15" s="2399"/>
      <c r="AU15" s="2399"/>
      <c r="AV15" s="2399"/>
      <c r="AW15" s="2399"/>
      <c r="AX15" s="2399"/>
      <c r="AY15" s="2399"/>
      <c r="AZ15" s="2400"/>
      <c r="BA15" s="2125"/>
      <c r="BB15" s="2126"/>
      <c r="BC15" s="2126"/>
      <c r="BD15" s="2127"/>
      <c r="BE15" s="2398"/>
      <c r="BF15" s="2399"/>
      <c r="BG15" s="2399"/>
      <c r="BH15" s="2399"/>
      <c r="BI15" s="2399"/>
      <c r="BJ15" s="2399"/>
      <c r="BK15" s="2399"/>
      <c r="BL15" s="2399"/>
      <c r="BM15" s="2399"/>
      <c r="BN15" s="2400"/>
    </row>
    <row r="16" spans="1:66" ht="14.45" customHeight="1">
      <c r="F16" s="1455"/>
      <c r="G16" s="1455"/>
      <c r="H16" s="1455"/>
      <c r="I16" s="1455"/>
      <c r="J16" s="1455"/>
      <c r="K16" s="1455"/>
      <c r="L16" s="1455"/>
      <c r="M16" s="1455"/>
      <c r="N16" s="1455"/>
      <c r="O16" s="1455"/>
      <c r="P16" s="1455"/>
      <c r="Q16" s="1455"/>
      <c r="R16" s="1455"/>
      <c r="S16" s="1455"/>
      <c r="T16" s="1455"/>
      <c r="U16" s="1455"/>
      <c r="V16" s="1455"/>
      <c r="W16" s="1455"/>
      <c r="X16" s="1455"/>
      <c r="Y16" s="1455"/>
      <c r="Z16" s="1455"/>
      <c r="AA16" s="1455"/>
      <c r="AB16" s="1455"/>
      <c r="AC16" s="1455"/>
      <c r="AD16" s="1455"/>
      <c r="AE16" s="1455"/>
      <c r="AJ16" s="1452"/>
      <c r="AK16" s="1452"/>
      <c r="AL16" s="1452"/>
      <c r="AM16" s="1452"/>
      <c r="AN16" s="1452"/>
      <c r="AO16" s="1452"/>
      <c r="AP16" s="1452"/>
      <c r="AQ16" s="1452"/>
      <c r="AR16" s="1452"/>
      <c r="AS16" s="1452"/>
      <c r="AT16" s="1452"/>
      <c r="AU16" s="1452"/>
      <c r="AV16" s="1452"/>
      <c r="AW16" s="1452"/>
      <c r="AX16" s="1452"/>
      <c r="AY16" s="1452"/>
      <c r="AZ16" s="1452"/>
      <c r="BA16" s="1452"/>
      <c r="BB16" s="1452"/>
      <c r="BC16" s="1452"/>
      <c r="BD16" s="1452"/>
      <c r="BE16" s="1452"/>
      <c r="BF16" s="1452"/>
      <c r="BG16" s="1452"/>
      <c r="BH16" s="1452"/>
      <c r="BI16" s="1452"/>
      <c r="BJ16" s="1452"/>
      <c r="BK16" s="1452"/>
      <c r="BL16" s="1452"/>
      <c r="BM16" s="1452"/>
      <c r="BN16" s="1452"/>
    </row>
    <row r="17" spans="2:66" ht="14.45" customHeight="1">
      <c r="B17" s="2175" t="s">
        <v>986</v>
      </c>
      <c r="C17" s="2176"/>
      <c r="D17" s="2176"/>
      <c r="E17" s="2177"/>
      <c r="F17" s="2178" t="str">
        <f>本工事内容!$C$5&amp;本工事内容!$D$5&amp;本工事内容!$E$5</f>
        <v>都計第100号</v>
      </c>
      <c r="G17" s="2179"/>
      <c r="H17" s="2179"/>
      <c r="I17" s="2179"/>
      <c r="J17" s="2179"/>
      <c r="K17" s="2179"/>
      <c r="L17" s="2179"/>
      <c r="M17" s="2179"/>
      <c r="N17" s="2179"/>
      <c r="O17" s="2179"/>
      <c r="P17" s="2179"/>
      <c r="Q17" s="2179"/>
      <c r="R17" s="2179"/>
      <c r="S17" s="2179"/>
      <c r="T17" s="2179"/>
      <c r="U17" s="2179"/>
      <c r="V17" s="2179"/>
      <c r="W17" s="2179"/>
      <c r="X17" s="2179"/>
      <c r="Y17" s="2179"/>
      <c r="Z17" s="2179"/>
      <c r="AA17" s="2179"/>
      <c r="AB17" s="2179"/>
      <c r="AC17" s="2179"/>
      <c r="AD17" s="2179"/>
      <c r="AE17" s="2179"/>
      <c r="AF17" s="1213"/>
      <c r="AG17" s="1214"/>
      <c r="AJ17" s="1452"/>
      <c r="AK17" s="2133" t="s">
        <v>929</v>
      </c>
      <c r="AL17" s="2134"/>
      <c r="AM17" s="2134"/>
      <c r="AN17" s="2135"/>
      <c r="AO17" s="2142" t="s">
        <v>938</v>
      </c>
      <c r="AP17" s="2143"/>
      <c r="AQ17" s="2143"/>
      <c r="AR17" s="2143"/>
      <c r="AS17" s="2143"/>
      <c r="AT17" s="2143"/>
      <c r="AU17" s="2143"/>
      <c r="AV17" s="2143"/>
      <c r="AW17" s="2146"/>
      <c r="AX17" s="2142" t="s">
        <v>931</v>
      </c>
      <c r="AY17" s="2143"/>
      <c r="AZ17" s="2143"/>
      <c r="BA17" s="2143"/>
      <c r="BB17" s="2143"/>
      <c r="BC17" s="2143"/>
      <c r="BD17" s="2143"/>
      <c r="BE17" s="2143"/>
      <c r="BF17" s="2143"/>
      <c r="BG17" s="2146"/>
      <c r="BH17" s="2147" t="s">
        <v>932</v>
      </c>
      <c r="BI17" s="2148"/>
      <c r="BJ17" s="2148"/>
      <c r="BK17" s="2148"/>
      <c r="BL17" s="2148"/>
      <c r="BM17" s="2148"/>
      <c r="BN17" s="2149"/>
    </row>
    <row r="18" spans="2:66" ht="14.45" customHeight="1">
      <c r="B18" s="2180" t="s">
        <v>1026</v>
      </c>
      <c r="C18" s="2181"/>
      <c r="D18" s="2181"/>
      <c r="E18" s="2182"/>
      <c r="F18" s="2183" t="str">
        <f>""&amp;本工事内容!$C$8</f>
        <v>○○○道路修繕工事2</v>
      </c>
      <c r="G18" s="2184"/>
      <c r="H18" s="2184"/>
      <c r="I18" s="2184"/>
      <c r="J18" s="2184"/>
      <c r="K18" s="2184"/>
      <c r="L18" s="2184"/>
      <c r="M18" s="2184"/>
      <c r="N18" s="2184"/>
      <c r="O18" s="2184"/>
      <c r="P18" s="2184"/>
      <c r="Q18" s="2184"/>
      <c r="R18" s="2184"/>
      <c r="S18" s="2184"/>
      <c r="T18" s="2184"/>
      <c r="U18" s="2184"/>
      <c r="V18" s="2184"/>
      <c r="W18" s="2184"/>
      <c r="X18" s="2184"/>
      <c r="Y18" s="2184"/>
      <c r="Z18" s="2184"/>
      <c r="AA18" s="2184"/>
      <c r="AB18" s="2184"/>
      <c r="AC18" s="2184"/>
      <c r="AD18" s="2184"/>
      <c r="AE18" s="2184"/>
      <c r="AF18" s="1218"/>
      <c r="AG18" s="1219"/>
      <c r="AJ18" s="1452"/>
      <c r="AK18" s="2136"/>
      <c r="AL18" s="2137"/>
      <c r="AM18" s="2137"/>
      <c r="AN18" s="2138"/>
      <c r="AO18" s="2389"/>
      <c r="AP18" s="2390"/>
      <c r="AQ18" s="2390"/>
      <c r="AR18" s="2390"/>
      <c r="AS18" s="2390"/>
      <c r="AT18" s="2390"/>
      <c r="AU18" s="2390"/>
      <c r="AV18" s="2390"/>
      <c r="AW18" s="2391"/>
      <c r="AX18" s="2027"/>
      <c r="AY18" s="2046"/>
      <c r="AZ18" s="2169"/>
      <c r="BA18" s="2169"/>
      <c r="BB18" s="2169"/>
      <c r="BC18" s="2169"/>
      <c r="BD18" s="2169"/>
      <c r="BE18" s="2169"/>
      <c r="BF18" s="2169"/>
      <c r="BG18" s="2170"/>
      <c r="BH18" s="2102"/>
      <c r="BI18" s="2379"/>
      <c r="BJ18" s="2379"/>
      <c r="BK18" s="2379"/>
      <c r="BL18" s="2379"/>
      <c r="BM18" s="2379"/>
      <c r="BN18" s="2380"/>
    </row>
    <row r="19" spans="2:66" ht="14.45" customHeight="1">
      <c r="B19" s="2185" t="s">
        <v>933</v>
      </c>
      <c r="C19" s="2186"/>
      <c r="D19" s="2186"/>
      <c r="E19" s="2187"/>
      <c r="F19" s="2384"/>
      <c r="G19" s="2385"/>
      <c r="H19" s="2385"/>
      <c r="I19" s="2385"/>
      <c r="J19" s="2385"/>
      <c r="K19" s="2385"/>
      <c r="L19" s="2385"/>
      <c r="M19" s="2385"/>
      <c r="N19" s="2385"/>
      <c r="O19" s="2385"/>
      <c r="P19" s="2385"/>
      <c r="Q19" s="2385"/>
      <c r="R19" s="2385"/>
      <c r="S19" s="2385"/>
      <c r="T19" s="2385"/>
      <c r="U19" s="2385"/>
      <c r="V19" s="2385"/>
      <c r="W19" s="2385"/>
      <c r="X19" s="2385"/>
      <c r="Y19" s="2385"/>
      <c r="Z19" s="2385"/>
      <c r="AA19" s="2385"/>
      <c r="AB19" s="2385"/>
      <c r="AC19" s="2385"/>
      <c r="AD19" s="2385"/>
      <c r="AE19" s="2385"/>
      <c r="AF19" s="1218"/>
      <c r="AG19" s="1219"/>
      <c r="AJ19" s="1452"/>
      <c r="AK19" s="2136"/>
      <c r="AL19" s="2137"/>
      <c r="AM19" s="2137"/>
      <c r="AN19" s="2138"/>
      <c r="AO19" s="2392"/>
      <c r="AP19" s="2393"/>
      <c r="AQ19" s="2393"/>
      <c r="AR19" s="2393"/>
      <c r="AS19" s="2393"/>
      <c r="AT19" s="2393"/>
      <c r="AU19" s="2393"/>
      <c r="AV19" s="2393"/>
      <c r="AW19" s="2394"/>
      <c r="AX19" s="2171"/>
      <c r="AY19" s="2172"/>
      <c r="AZ19" s="2173"/>
      <c r="BA19" s="2173"/>
      <c r="BB19" s="2173"/>
      <c r="BC19" s="2173"/>
      <c r="BD19" s="2173"/>
      <c r="BE19" s="2173"/>
      <c r="BF19" s="2173"/>
      <c r="BG19" s="2174"/>
      <c r="BH19" s="2381"/>
      <c r="BI19" s="2382"/>
      <c r="BJ19" s="2382"/>
      <c r="BK19" s="2382"/>
      <c r="BL19" s="2382"/>
      <c r="BM19" s="2382"/>
      <c r="BN19" s="2383"/>
    </row>
    <row r="20" spans="2:66" ht="14.45" customHeight="1">
      <c r="B20" s="2597" t="s">
        <v>939</v>
      </c>
      <c r="C20" s="2621"/>
      <c r="D20" s="2621"/>
      <c r="E20" s="2622"/>
      <c r="F20" s="2178" t="str">
        <f>""&amp;本工事内容!C$2</f>
        <v>一宮市長　中野　正康</v>
      </c>
      <c r="G20" s="2179"/>
      <c r="H20" s="2179"/>
      <c r="I20" s="2179"/>
      <c r="J20" s="2179"/>
      <c r="K20" s="2179"/>
      <c r="L20" s="2179"/>
      <c r="M20" s="2179"/>
      <c r="N20" s="2179"/>
      <c r="O20" s="2179"/>
      <c r="P20" s="2179"/>
      <c r="Q20" s="2179"/>
      <c r="R20" s="2179"/>
      <c r="S20" s="2179"/>
      <c r="T20" s="2179"/>
      <c r="U20" s="2179"/>
      <c r="V20" s="2179"/>
      <c r="W20" s="2179"/>
      <c r="X20" s="2179"/>
      <c r="Y20" s="2179"/>
      <c r="Z20" s="2179"/>
      <c r="AA20" s="2179"/>
      <c r="AB20" s="2179"/>
      <c r="AC20" s="2179"/>
      <c r="AD20" s="2179"/>
      <c r="AE20" s="2179"/>
      <c r="AF20" s="1213"/>
      <c r="AG20" s="1214"/>
      <c r="AJ20" s="1452"/>
      <c r="AK20" s="2136"/>
      <c r="AL20" s="2137"/>
      <c r="AM20" s="2137"/>
      <c r="AN20" s="2138"/>
      <c r="AO20" s="2389"/>
      <c r="AP20" s="2390"/>
      <c r="AQ20" s="2390"/>
      <c r="AR20" s="2390"/>
      <c r="AS20" s="2390"/>
      <c r="AT20" s="2390"/>
      <c r="AU20" s="2390"/>
      <c r="AV20" s="2390"/>
      <c r="AW20" s="2391"/>
      <c r="AX20" s="2027"/>
      <c r="AY20" s="2046"/>
      <c r="AZ20" s="2169"/>
      <c r="BA20" s="2169"/>
      <c r="BB20" s="2169"/>
      <c r="BC20" s="2169"/>
      <c r="BD20" s="2169"/>
      <c r="BE20" s="2169"/>
      <c r="BF20" s="2169"/>
      <c r="BG20" s="2170"/>
      <c r="BH20" s="2102"/>
      <c r="BI20" s="2379"/>
      <c r="BJ20" s="2379"/>
      <c r="BK20" s="2379"/>
      <c r="BL20" s="2379"/>
      <c r="BM20" s="2379"/>
      <c r="BN20" s="2380"/>
    </row>
    <row r="21" spans="2:66" ht="14.45" customHeight="1">
      <c r="B21" s="2623"/>
      <c r="C21" s="2624"/>
      <c r="D21" s="2624"/>
      <c r="E21" s="2625"/>
      <c r="F21" s="2188" t="s">
        <v>978</v>
      </c>
      <c r="G21" s="2189"/>
      <c r="H21" s="2189"/>
      <c r="I21" s="2189"/>
      <c r="J21" s="2189"/>
      <c r="K21" s="2189"/>
      <c r="L21" s="2189"/>
      <c r="M21" s="2189"/>
      <c r="N21" s="2189"/>
      <c r="O21" s="2189"/>
      <c r="P21" s="2189"/>
      <c r="Q21" s="2189"/>
      <c r="R21" s="2189"/>
      <c r="S21" s="2189"/>
      <c r="T21" s="2189"/>
      <c r="U21" s="2189"/>
      <c r="V21" s="2189"/>
      <c r="W21" s="2189"/>
      <c r="X21" s="2189"/>
      <c r="Y21" s="2189"/>
      <c r="Z21" s="2189"/>
      <c r="AA21" s="2189"/>
      <c r="AB21" s="2189"/>
      <c r="AC21" s="2189"/>
      <c r="AD21" s="2189"/>
      <c r="AE21" s="2189"/>
      <c r="AF21" s="1220"/>
      <c r="AG21" s="1221"/>
      <c r="AJ21" s="1452"/>
      <c r="AK21" s="2139"/>
      <c r="AL21" s="2140"/>
      <c r="AM21" s="2140"/>
      <c r="AN21" s="2141"/>
      <c r="AO21" s="2392"/>
      <c r="AP21" s="2393"/>
      <c r="AQ21" s="2393"/>
      <c r="AR21" s="2393"/>
      <c r="AS21" s="2393"/>
      <c r="AT21" s="2393"/>
      <c r="AU21" s="2393"/>
      <c r="AV21" s="2393"/>
      <c r="AW21" s="2394"/>
      <c r="AX21" s="2171"/>
      <c r="AY21" s="2172"/>
      <c r="AZ21" s="2173"/>
      <c r="BA21" s="2173"/>
      <c r="BB21" s="2173"/>
      <c r="BC21" s="2173"/>
      <c r="BD21" s="2173"/>
      <c r="BE21" s="2173"/>
      <c r="BF21" s="2173"/>
      <c r="BG21" s="2174"/>
      <c r="BH21" s="2381"/>
      <c r="BI21" s="2382"/>
      <c r="BJ21" s="2382"/>
      <c r="BK21" s="2382"/>
      <c r="BL21" s="2382"/>
      <c r="BM21" s="2382"/>
      <c r="BN21" s="2383"/>
    </row>
    <row r="22" spans="2:66" ht="14.45" customHeight="1">
      <c r="B22" s="2133" t="s">
        <v>934</v>
      </c>
      <c r="C22" s="2134"/>
      <c r="D22" s="2134"/>
      <c r="E22" s="2135"/>
      <c r="F22" s="2153" t="s">
        <v>935</v>
      </c>
      <c r="G22" s="2154"/>
      <c r="H22" s="2155">
        <f>本工事内容!C$12</f>
        <v>44867</v>
      </c>
      <c r="I22" s="2155"/>
      <c r="J22" s="2155"/>
      <c r="K22" s="2155"/>
      <c r="L22" s="2155"/>
      <c r="M22" s="2155"/>
      <c r="N22" s="2155"/>
      <c r="O22" s="2155"/>
      <c r="P22" s="2155"/>
      <c r="Q22" s="2156"/>
      <c r="R22" s="2040" t="s">
        <v>936</v>
      </c>
      <c r="S22" s="2120"/>
      <c r="T22" s="2120"/>
      <c r="U22" s="2121"/>
      <c r="V22" s="2157">
        <f>本工事内容!C$11</f>
        <v>44866</v>
      </c>
      <c r="W22" s="2155"/>
      <c r="X22" s="2155"/>
      <c r="Y22" s="2155"/>
      <c r="Z22" s="2155"/>
      <c r="AA22" s="2155"/>
      <c r="AB22" s="2155"/>
      <c r="AC22" s="2155"/>
      <c r="AD22" s="2155"/>
      <c r="AE22" s="2155"/>
      <c r="AF22" s="1218"/>
      <c r="AG22" s="1219"/>
      <c r="AJ22" s="1452"/>
      <c r="AK22" s="1452"/>
      <c r="AL22" s="1452"/>
      <c r="AM22" s="1452"/>
      <c r="AN22" s="1452"/>
      <c r="AO22" s="1452"/>
      <c r="AP22" s="1452"/>
      <c r="AQ22" s="1452"/>
      <c r="AR22" s="1452"/>
      <c r="AS22" s="1452"/>
      <c r="AT22" s="1452"/>
      <c r="AU22" s="1452"/>
      <c r="AV22" s="1452"/>
      <c r="AW22" s="1452"/>
      <c r="AX22" s="1452"/>
      <c r="AY22" s="1452"/>
      <c r="AZ22" s="1452"/>
      <c r="BA22" s="1452"/>
      <c r="BB22" s="1452"/>
      <c r="BC22" s="1452"/>
      <c r="BD22" s="1452"/>
      <c r="BE22" s="1452"/>
      <c r="BF22" s="1452"/>
      <c r="BG22" s="1452"/>
      <c r="BH22" s="1452"/>
      <c r="BI22" s="1452"/>
      <c r="BJ22" s="1452"/>
      <c r="BK22" s="1452"/>
      <c r="BL22" s="1452"/>
      <c r="BM22" s="1452"/>
      <c r="BN22" s="1452"/>
    </row>
    <row r="23" spans="2:66" ht="14.45" customHeight="1">
      <c r="B23" s="2139"/>
      <c r="C23" s="2140"/>
      <c r="D23" s="2140"/>
      <c r="E23" s="2141"/>
      <c r="F23" s="2163" t="s">
        <v>937</v>
      </c>
      <c r="G23" s="2164"/>
      <c r="H23" s="2165">
        <f>本工事内容!C$13</f>
        <v>44957</v>
      </c>
      <c r="I23" s="2165"/>
      <c r="J23" s="2165"/>
      <c r="K23" s="2165"/>
      <c r="L23" s="2165"/>
      <c r="M23" s="2165"/>
      <c r="N23" s="2165"/>
      <c r="O23" s="2165"/>
      <c r="P23" s="2165"/>
      <c r="Q23" s="2166"/>
      <c r="R23" s="2125"/>
      <c r="S23" s="2126"/>
      <c r="T23" s="2126"/>
      <c r="U23" s="2127"/>
      <c r="V23" s="2626"/>
      <c r="W23" s="2165"/>
      <c r="X23" s="2165"/>
      <c r="Y23" s="2165"/>
      <c r="Z23" s="2165"/>
      <c r="AA23" s="2165"/>
      <c r="AB23" s="2165"/>
      <c r="AC23" s="2165"/>
      <c r="AD23" s="2165"/>
      <c r="AE23" s="2165"/>
      <c r="AF23" s="1220"/>
      <c r="AG23" s="1221"/>
      <c r="AJ23" s="1452"/>
      <c r="AK23" s="2133" t="s">
        <v>940</v>
      </c>
      <c r="AL23" s="2134"/>
      <c r="AM23" s="2134"/>
      <c r="AN23" s="2135"/>
      <c r="AO23" s="2040" t="s">
        <v>2017</v>
      </c>
      <c r="AP23" s="2120"/>
      <c r="AQ23" s="2120"/>
      <c r="AR23" s="2120"/>
      <c r="AS23" s="2121"/>
      <c r="AT23" s="2130" t="s">
        <v>942</v>
      </c>
      <c r="AU23" s="2167"/>
      <c r="AV23" s="2167"/>
      <c r="AW23" s="2167"/>
      <c r="AX23" s="2167"/>
      <c r="AY23" s="2167"/>
      <c r="AZ23" s="2168"/>
      <c r="BA23" s="2130" t="s">
        <v>943</v>
      </c>
      <c r="BB23" s="2167"/>
      <c r="BC23" s="2167"/>
      <c r="BD23" s="2167"/>
      <c r="BE23" s="2167"/>
      <c r="BF23" s="2167"/>
      <c r="BG23" s="2168"/>
      <c r="BH23" s="2130" t="s">
        <v>944</v>
      </c>
      <c r="BI23" s="2167"/>
      <c r="BJ23" s="2167"/>
      <c r="BK23" s="2167"/>
      <c r="BL23" s="2167"/>
      <c r="BM23" s="2167"/>
      <c r="BN23" s="2168"/>
    </row>
    <row r="24" spans="2:66" ht="14.45" customHeight="1">
      <c r="B24" s="1452"/>
      <c r="C24" s="1452"/>
      <c r="D24" s="1452"/>
      <c r="E24" s="1452"/>
      <c r="F24" s="1456"/>
      <c r="G24" s="1456"/>
      <c r="H24" s="1456"/>
      <c r="I24" s="1456"/>
      <c r="J24" s="1456"/>
      <c r="K24" s="1456"/>
      <c r="L24" s="1456"/>
      <c r="M24" s="1456"/>
      <c r="N24" s="1456"/>
      <c r="O24" s="1456"/>
      <c r="P24" s="1456"/>
      <c r="Q24" s="1456"/>
      <c r="R24" s="1456"/>
      <c r="S24" s="1456"/>
      <c r="T24" s="1456"/>
      <c r="U24" s="1456"/>
      <c r="V24" s="1456"/>
      <c r="W24" s="1456"/>
      <c r="X24" s="1456"/>
      <c r="Y24" s="1456"/>
      <c r="Z24" s="1456"/>
      <c r="AA24" s="1456"/>
      <c r="AB24" s="1456"/>
      <c r="AC24" s="1456"/>
      <c r="AD24" s="1456"/>
      <c r="AE24" s="1456"/>
      <c r="AJ24" s="1452"/>
      <c r="AK24" s="2136"/>
      <c r="AL24" s="2137"/>
      <c r="AM24" s="2137"/>
      <c r="AN24" s="2138"/>
      <c r="AO24" s="2125"/>
      <c r="AP24" s="2126"/>
      <c r="AQ24" s="2126"/>
      <c r="AR24" s="2126"/>
      <c r="AS24" s="2127"/>
      <c r="AT24" s="2130"/>
      <c r="AU24" s="2167"/>
      <c r="AV24" s="2167"/>
      <c r="AW24" s="2167"/>
      <c r="AX24" s="2167"/>
      <c r="AY24" s="2167"/>
      <c r="AZ24" s="2168"/>
      <c r="BA24" s="2130"/>
      <c r="BB24" s="2167"/>
      <c r="BC24" s="2167"/>
      <c r="BD24" s="2167"/>
      <c r="BE24" s="2167"/>
      <c r="BF24" s="2167"/>
      <c r="BG24" s="2168"/>
      <c r="BH24" s="2130"/>
      <c r="BI24" s="2167"/>
      <c r="BJ24" s="2167"/>
      <c r="BK24" s="2167"/>
      <c r="BL24" s="2167"/>
      <c r="BM24" s="2167"/>
      <c r="BN24" s="2168"/>
    </row>
    <row r="25" spans="2:66" ht="14.45" customHeight="1">
      <c r="B25" s="2133" t="s">
        <v>945</v>
      </c>
      <c r="C25" s="2134"/>
      <c r="D25" s="2134"/>
      <c r="E25" s="2135"/>
      <c r="F25" s="2629" t="s">
        <v>946</v>
      </c>
      <c r="G25" s="2630"/>
      <c r="H25" s="2631"/>
      <c r="I25" s="2629" t="s">
        <v>947</v>
      </c>
      <c r="J25" s="2630"/>
      <c r="K25" s="2630"/>
      <c r="L25" s="2630"/>
      <c r="M25" s="2630"/>
      <c r="N25" s="2630"/>
      <c r="O25" s="2630"/>
      <c r="P25" s="2630"/>
      <c r="Q25" s="2630"/>
      <c r="R25" s="2144"/>
      <c r="S25" s="2145"/>
      <c r="T25" s="2629" t="s">
        <v>927</v>
      </c>
      <c r="U25" s="2630"/>
      <c r="V25" s="2630"/>
      <c r="W25" s="2630"/>
      <c r="X25" s="2630"/>
      <c r="Y25" s="2630"/>
      <c r="Z25" s="2630"/>
      <c r="AA25" s="2630"/>
      <c r="AB25" s="2630"/>
      <c r="AC25" s="2630"/>
      <c r="AD25" s="2630"/>
      <c r="AE25" s="2630"/>
      <c r="AF25" s="2630"/>
      <c r="AG25" s="2631"/>
      <c r="AJ25" s="1452"/>
      <c r="AK25" s="2136"/>
      <c r="AL25" s="2137"/>
      <c r="AM25" s="2137"/>
      <c r="AN25" s="2138"/>
      <c r="AO25" s="2040" t="s">
        <v>948</v>
      </c>
      <c r="AP25" s="2632"/>
      <c r="AQ25" s="2632"/>
      <c r="AR25" s="2632"/>
      <c r="AS25" s="2130" t="s">
        <v>2018</v>
      </c>
      <c r="AT25" s="2167"/>
      <c r="AU25" s="2167"/>
      <c r="AV25" s="2167"/>
      <c r="AW25" s="2167"/>
      <c r="AX25" s="2168"/>
      <c r="AY25" s="2130" t="s">
        <v>942</v>
      </c>
      <c r="AZ25" s="2639"/>
      <c r="BA25" s="2639"/>
      <c r="BB25" s="2639"/>
      <c r="BC25" s="2640"/>
      <c r="BD25" s="2130" t="s">
        <v>943</v>
      </c>
      <c r="BE25" s="2639"/>
      <c r="BF25" s="2639"/>
      <c r="BG25" s="2639"/>
      <c r="BH25" s="2640"/>
      <c r="BI25" s="2130" t="s">
        <v>944</v>
      </c>
      <c r="BJ25" s="2627"/>
      <c r="BK25" s="2627"/>
      <c r="BL25" s="2627"/>
      <c r="BM25" s="2627"/>
      <c r="BN25" s="2628"/>
    </row>
    <row r="26" spans="2:66" ht="14.45" customHeight="1">
      <c r="B26" s="2136"/>
      <c r="C26" s="2137"/>
      <c r="D26" s="2137"/>
      <c r="E26" s="2138"/>
      <c r="F26" s="2629" t="s">
        <v>950</v>
      </c>
      <c r="G26" s="2630"/>
      <c r="H26" s="2631"/>
      <c r="I26" s="2629" t="str">
        <f>""&amp;請負者詳細!C$2</f>
        <v>△△△△建設株式会社</v>
      </c>
      <c r="J26" s="2630"/>
      <c r="K26" s="2630"/>
      <c r="L26" s="2630"/>
      <c r="M26" s="2630"/>
      <c r="N26" s="2630"/>
      <c r="O26" s="2630"/>
      <c r="P26" s="2630"/>
      <c r="Q26" s="2630"/>
      <c r="R26" s="2144"/>
      <c r="S26" s="2145"/>
      <c r="T26" s="2635" t="str">
        <f>""&amp;請負者詳細!C$4</f>
        <v>一宮市尾西町木曽川1-1-1</v>
      </c>
      <c r="U26" s="2636"/>
      <c r="V26" s="2636"/>
      <c r="W26" s="2636"/>
      <c r="X26" s="2636"/>
      <c r="Y26" s="2636"/>
      <c r="Z26" s="2636"/>
      <c r="AA26" s="2636"/>
      <c r="AB26" s="2636"/>
      <c r="AC26" s="2636"/>
      <c r="AD26" s="2636"/>
      <c r="AE26" s="2636"/>
      <c r="AF26" s="2636"/>
      <c r="AG26" s="2637"/>
      <c r="AJ26" s="1452"/>
      <c r="AK26" s="2139"/>
      <c r="AL26" s="2140"/>
      <c r="AM26" s="2140"/>
      <c r="AN26" s="2141"/>
      <c r="AO26" s="2633"/>
      <c r="AP26" s="2634"/>
      <c r="AQ26" s="2634"/>
      <c r="AR26" s="2634"/>
      <c r="AS26" s="2130" t="str">
        <f>""&amp;AO6</f>
        <v/>
      </c>
      <c r="AT26" s="2167"/>
      <c r="AU26" s="2167"/>
      <c r="AV26" s="2167"/>
      <c r="AW26" s="2167"/>
      <c r="AX26" s="2168"/>
      <c r="AY26" s="2530"/>
      <c r="AZ26" s="2531"/>
      <c r="BA26" s="2531"/>
      <c r="BB26" s="2531"/>
      <c r="BC26" s="2531"/>
      <c r="BD26" s="2128"/>
      <c r="BE26" s="2531"/>
      <c r="BF26" s="2531"/>
      <c r="BG26" s="2531"/>
      <c r="BH26" s="2531"/>
      <c r="BI26" s="2128"/>
      <c r="BJ26" s="2531"/>
      <c r="BK26" s="2531"/>
      <c r="BL26" s="2531"/>
      <c r="BM26" s="2531"/>
      <c r="BN26" s="2531"/>
    </row>
    <row r="27" spans="2:66" ht="14.45" customHeight="1">
      <c r="B27" s="2139"/>
      <c r="C27" s="2140"/>
      <c r="D27" s="2140"/>
      <c r="E27" s="2141"/>
      <c r="F27" s="2629" t="s">
        <v>951</v>
      </c>
      <c r="G27" s="2630"/>
      <c r="H27" s="2631"/>
      <c r="I27" s="2629" t="str">
        <f>""&amp;請負者詳細!C$33</f>
        <v>△△△△建設株式会社</v>
      </c>
      <c r="J27" s="2630"/>
      <c r="K27" s="2630"/>
      <c r="L27" s="2630"/>
      <c r="M27" s="2630"/>
      <c r="N27" s="2630"/>
      <c r="O27" s="2630"/>
      <c r="P27" s="2630"/>
      <c r="Q27" s="2630"/>
      <c r="R27" s="2144"/>
      <c r="S27" s="2145"/>
      <c r="T27" s="2635" t="str">
        <f>""&amp;請負者詳細!C$34</f>
        <v>一宮市尾西町木曽川1-1-1</v>
      </c>
      <c r="U27" s="2636"/>
      <c r="V27" s="2636"/>
      <c r="W27" s="2636"/>
      <c r="X27" s="2636"/>
      <c r="Y27" s="2636"/>
      <c r="Z27" s="2636"/>
      <c r="AA27" s="2636"/>
      <c r="AB27" s="2636"/>
      <c r="AC27" s="2636"/>
      <c r="AD27" s="2636"/>
      <c r="AE27" s="2636"/>
      <c r="AF27" s="2636"/>
      <c r="AG27" s="2637"/>
      <c r="AJ27" s="1452"/>
      <c r="AK27" s="1452"/>
      <c r="AL27" s="1452"/>
      <c r="AM27" s="1452"/>
      <c r="AN27" s="1452"/>
      <c r="AO27" s="1452"/>
      <c r="AP27" s="1452"/>
      <c r="AQ27" s="1452"/>
      <c r="AR27" s="1452"/>
      <c r="AS27" s="1452"/>
      <c r="AT27" s="1452"/>
      <c r="AU27" s="1452"/>
      <c r="AV27" s="1452"/>
      <c r="AW27" s="1452"/>
      <c r="AX27" s="1452"/>
      <c r="AY27" s="1452"/>
      <c r="AZ27" s="1452"/>
      <c r="BA27" s="1452"/>
      <c r="BB27" s="1452"/>
      <c r="BC27" s="1452"/>
      <c r="BD27" s="1452"/>
      <c r="BE27" s="1452"/>
      <c r="BF27" s="1452"/>
      <c r="BG27" s="1452"/>
      <c r="BH27" s="1452"/>
      <c r="BI27" s="1452"/>
      <c r="BJ27" s="1452"/>
      <c r="BK27" s="1452"/>
      <c r="BL27" s="1452"/>
      <c r="BM27" s="1452"/>
      <c r="BN27" s="1452"/>
    </row>
    <row r="28" spans="2:66" ht="14.45" customHeight="1">
      <c r="B28" s="1452"/>
      <c r="C28" s="1452"/>
      <c r="D28" s="1452"/>
      <c r="E28" s="1452"/>
      <c r="F28" s="1452"/>
      <c r="G28" s="1452"/>
      <c r="H28" s="1452"/>
      <c r="I28" s="1452"/>
      <c r="J28" s="1452"/>
      <c r="K28" s="1452"/>
      <c r="L28" s="1452"/>
      <c r="M28" s="1452"/>
      <c r="N28" s="1452"/>
      <c r="O28" s="1452"/>
      <c r="P28" s="1452"/>
      <c r="Q28" s="1452"/>
      <c r="R28" s="1452"/>
      <c r="S28" s="1452"/>
      <c r="T28" s="1452"/>
      <c r="U28" s="1452"/>
      <c r="V28" s="1452"/>
      <c r="W28" s="1452"/>
      <c r="X28" s="1452"/>
      <c r="Y28" s="1452"/>
      <c r="Z28" s="1452"/>
      <c r="AA28" s="1452"/>
      <c r="AB28" s="1452"/>
      <c r="AC28" s="1452"/>
      <c r="AD28" s="1452"/>
      <c r="AE28" s="1452"/>
      <c r="AJ28" s="1452"/>
      <c r="AK28" s="2027" t="s">
        <v>952</v>
      </c>
      <c r="AL28" s="2046"/>
      <c r="AM28" s="2046"/>
      <c r="AN28" s="2046"/>
      <c r="AO28" s="2046"/>
      <c r="AP28" s="2611"/>
      <c r="AQ28" s="2313"/>
      <c r="AR28" s="2314"/>
      <c r="AS28" s="2314"/>
      <c r="AT28" s="2314"/>
      <c r="AU28" s="2314"/>
      <c r="AV28" s="2314"/>
      <c r="AW28" s="2314"/>
      <c r="AX28" s="2314"/>
      <c r="AY28" s="2315"/>
      <c r="AZ28" s="1456"/>
      <c r="BA28" s="2027" t="s">
        <v>953</v>
      </c>
      <c r="BB28" s="2046"/>
      <c r="BC28" s="2046"/>
      <c r="BD28" s="2046"/>
      <c r="BE28" s="2046"/>
      <c r="BF28" s="2611"/>
      <c r="BG28" s="2313"/>
      <c r="BH28" s="2314"/>
      <c r="BI28" s="2314"/>
      <c r="BJ28" s="2314"/>
      <c r="BK28" s="2314"/>
      <c r="BL28" s="2314"/>
      <c r="BM28" s="2314"/>
      <c r="BN28" s="2315"/>
    </row>
    <row r="29" spans="2:66" ht="14.45" customHeight="1">
      <c r="B29" s="2040" t="s">
        <v>940</v>
      </c>
      <c r="C29" s="2120"/>
      <c r="D29" s="2120"/>
      <c r="E29" s="2121"/>
      <c r="F29" s="2040" t="s">
        <v>2019</v>
      </c>
      <c r="G29" s="2120"/>
      <c r="H29" s="2120"/>
      <c r="I29" s="2120"/>
      <c r="J29" s="2121"/>
      <c r="K29" s="2128" t="s">
        <v>942</v>
      </c>
      <c r="L29" s="2128"/>
      <c r="M29" s="2128"/>
      <c r="N29" s="2128"/>
      <c r="O29" s="2128"/>
      <c r="P29" s="2128"/>
      <c r="Q29" s="2128"/>
      <c r="R29" s="2129"/>
      <c r="S29" s="2128" t="s">
        <v>943</v>
      </c>
      <c r="T29" s="2128"/>
      <c r="U29" s="2128"/>
      <c r="V29" s="2128"/>
      <c r="W29" s="2128"/>
      <c r="X29" s="2128"/>
      <c r="Y29" s="2128"/>
      <c r="Z29" s="2128" t="s">
        <v>944</v>
      </c>
      <c r="AA29" s="2129"/>
      <c r="AB29" s="2129"/>
      <c r="AC29" s="2129"/>
      <c r="AD29" s="2129"/>
      <c r="AE29" s="2129"/>
      <c r="AF29" s="2129"/>
      <c r="AG29" s="2129"/>
      <c r="AJ29" s="1452"/>
      <c r="AK29" s="2048"/>
      <c r="AL29" s="2049"/>
      <c r="AM29" s="2049"/>
      <c r="AN29" s="2049"/>
      <c r="AO29" s="2049"/>
      <c r="AP29" s="2638"/>
      <c r="AQ29" s="2316"/>
      <c r="AR29" s="2317"/>
      <c r="AS29" s="2317"/>
      <c r="AT29" s="2317"/>
      <c r="AU29" s="2317"/>
      <c r="AV29" s="2317"/>
      <c r="AW29" s="2317"/>
      <c r="AX29" s="2317"/>
      <c r="AY29" s="2318"/>
      <c r="AZ29" s="1456"/>
      <c r="BA29" s="2171"/>
      <c r="BB29" s="2172"/>
      <c r="BC29" s="2172"/>
      <c r="BD29" s="2172"/>
      <c r="BE29" s="2172"/>
      <c r="BF29" s="2612"/>
      <c r="BG29" s="2316"/>
      <c r="BH29" s="2317"/>
      <c r="BI29" s="2317"/>
      <c r="BJ29" s="2317"/>
      <c r="BK29" s="2317"/>
      <c r="BL29" s="2317"/>
      <c r="BM29" s="2317"/>
      <c r="BN29" s="2318"/>
    </row>
    <row r="30" spans="2:66" ht="14.45" customHeight="1">
      <c r="B30" s="2122"/>
      <c r="C30" s="2123"/>
      <c r="D30" s="2123"/>
      <c r="E30" s="2124"/>
      <c r="F30" s="2125"/>
      <c r="G30" s="2126"/>
      <c r="H30" s="2126"/>
      <c r="I30" s="2126"/>
      <c r="J30" s="2127"/>
      <c r="K30" s="2128" t="str">
        <f>""&amp;請負者詳細!C$16</f>
        <v>加入</v>
      </c>
      <c r="L30" s="2128"/>
      <c r="M30" s="2128"/>
      <c r="N30" s="2128"/>
      <c r="O30" s="2128"/>
      <c r="P30" s="2128"/>
      <c r="Q30" s="2128"/>
      <c r="R30" s="2129"/>
      <c r="S30" s="2128" t="str">
        <f>""&amp;請負者詳細!C$17</f>
        <v>加入</v>
      </c>
      <c r="T30" s="2128"/>
      <c r="U30" s="2128"/>
      <c r="V30" s="2128"/>
      <c r="W30" s="2128"/>
      <c r="X30" s="2128"/>
      <c r="Y30" s="2128"/>
      <c r="Z30" s="2128" t="str">
        <f>""&amp;請負者詳細!C18</f>
        <v>加入</v>
      </c>
      <c r="AA30" s="2129"/>
      <c r="AB30" s="2129"/>
      <c r="AC30" s="2129"/>
      <c r="AD30" s="2129"/>
      <c r="AE30" s="2129"/>
      <c r="AF30" s="2129"/>
      <c r="AG30" s="2129"/>
      <c r="AJ30" s="1452"/>
      <c r="AK30" s="1231"/>
      <c r="AL30" s="2040" t="s">
        <v>955</v>
      </c>
      <c r="AM30" s="2120"/>
      <c r="AN30" s="2120"/>
      <c r="AO30" s="2120"/>
      <c r="AP30" s="2121"/>
      <c r="AQ30" s="2313" t="s">
        <v>2020</v>
      </c>
      <c r="AR30" s="2314"/>
      <c r="AS30" s="2314"/>
      <c r="AT30" s="2314"/>
      <c r="AU30" s="2314"/>
      <c r="AV30" s="2314"/>
      <c r="AW30" s="2314"/>
      <c r="AX30" s="2314"/>
      <c r="AY30" s="2315"/>
      <c r="AZ30" s="1456"/>
      <c r="BA30" s="2027" t="s">
        <v>956</v>
      </c>
      <c r="BB30" s="2046"/>
      <c r="BC30" s="2046"/>
      <c r="BD30" s="2046"/>
      <c r="BE30" s="2046"/>
      <c r="BF30" s="2611"/>
      <c r="BG30" s="2313"/>
      <c r="BH30" s="2314"/>
      <c r="BI30" s="2314"/>
      <c r="BJ30" s="2314"/>
      <c r="BK30" s="2314"/>
      <c r="BL30" s="2314"/>
      <c r="BM30" s="2314"/>
      <c r="BN30" s="2315"/>
    </row>
    <row r="31" spans="2:66" ht="14.45" customHeight="1">
      <c r="B31" s="2122"/>
      <c r="C31" s="2123"/>
      <c r="D31" s="2123"/>
      <c r="E31" s="2124"/>
      <c r="F31" s="2040" t="s">
        <v>957</v>
      </c>
      <c r="G31" s="2120"/>
      <c r="H31" s="2120"/>
      <c r="I31" s="2120"/>
      <c r="J31" s="2121"/>
      <c r="K31" s="2130" t="s">
        <v>946</v>
      </c>
      <c r="L31" s="2167"/>
      <c r="M31" s="2168"/>
      <c r="N31" s="2130" t="s">
        <v>2016</v>
      </c>
      <c r="O31" s="2167"/>
      <c r="P31" s="2167"/>
      <c r="Q31" s="2167"/>
      <c r="R31" s="2168"/>
      <c r="S31" s="2128" t="s">
        <v>942</v>
      </c>
      <c r="T31" s="2128"/>
      <c r="U31" s="2128"/>
      <c r="V31" s="2128"/>
      <c r="W31" s="2129"/>
      <c r="X31" s="2128" t="s">
        <v>943</v>
      </c>
      <c r="Y31" s="2129"/>
      <c r="Z31" s="2129"/>
      <c r="AA31" s="2129"/>
      <c r="AB31" s="2129"/>
      <c r="AC31" s="2130" t="s">
        <v>944</v>
      </c>
      <c r="AD31" s="2167"/>
      <c r="AE31" s="2167"/>
      <c r="AF31" s="2167"/>
      <c r="AG31" s="2168"/>
      <c r="AJ31" s="1452"/>
      <c r="AK31" s="1457"/>
      <c r="AL31" s="2125"/>
      <c r="AM31" s="2126"/>
      <c r="AN31" s="2126"/>
      <c r="AO31" s="2126"/>
      <c r="AP31" s="2127"/>
      <c r="AQ31" s="2316"/>
      <c r="AR31" s="2317"/>
      <c r="AS31" s="2317"/>
      <c r="AT31" s="2317"/>
      <c r="AU31" s="2317"/>
      <c r="AV31" s="2317"/>
      <c r="AW31" s="2317"/>
      <c r="AX31" s="2317"/>
      <c r="AY31" s="2318"/>
      <c r="AZ31" s="1456"/>
      <c r="BA31" s="2171"/>
      <c r="BB31" s="2172"/>
      <c r="BC31" s="2172"/>
      <c r="BD31" s="2172"/>
      <c r="BE31" s="2172"/>
      <c r="BF31" s="2612"/>
      <c r="BG31" s="2316"/>
      <c r="BH31" s="2317"/>
      <c r="BI31" s="2317"/>
      <c r="BJ31" s="2317"/>
      <c r="BK31" s="2317"/>
      <c r="BL31" s="2317"/>
      <c r="BM31" s="2317"/>
      <c r="BN31" s="2318"/>
    </row>
    <row r="32" spans="2:66" ht="14.45" customHeight="1">
      <c r="B32" s="2122"/>
      <c r="C32" s="2123"/>
      <c r="D32" s="2123"/>
      <c r="E32" s="2124"/>
      <c r="F32" s="2122"/>
      <c r="G32" s="2123"/>
      <c r="H32" s="2123"/>
      <c r="I32" s="2123"/>
      <c r="J32" s="2124"/>
      <c r="K32" s="2130" t="s">
        <v>950</v>
      </c>
      <c r="L32" s="2167"/>
      <c r="M32" s="2168"/>
      <c r="N32" s="2130" t="str">
        <f>""&amp;請負者詳細!C$2</f>
        <v>△△△△建設株式会社</v>
      </c>
      <c r="O32" s="2167"/>
      <c r="P32" s="2167"/>
      <c r="Q32" s="2167"/>
      <c r="R32" s="2168"/>
      <c r="S32" s="2128" t="str">
        <f>""&amp;請負者詳細!C$23</f>
        <v>××××</v>
      </c>
      <c r="T32" s="2128"/>
      <c r="U32" s="2128"/>
      <c r="V32" s="2128"/>
      <c r="W32" s="2129"/>
      <c r="X32" s="2128" t="str">
        <f>""&amp;請負者詳細!C$24</f>
        <v>△△△△</v>
      </c>
      <c r="Y32" s="2129"/>
      <c r="Z32" s="2129"/>
      <c r="AA32" s="2129"/>
      <c r="AB32" s="2129"/>
      <c r="AC32" s="2130" t="str">
        <f>""&amp;請負者詳細!C$25</f>
        <v>□□□□</v>
      </c>
      <c r="AD32" s="2167"/>
      <c r="AE32" s="2167"/>
      <c r="AF32" s="2167"/>
      <c r="AG32" s="2168"/>
      <c r="AJ32" s="1452"/>
      <c r="AK32" s="2027" t="s">
        <v>959</v>
      </c>
      <c r="AL32" s="2046"/>
      <c r="AM32" s="2046"/>
      <c r="AN32" s="2046"/>
      <c r="AO32" s="2046"/>
      <c r="AP32" s="2611"/>
      <c r="AQ32" s="2313" t="s">
        <v>2153</v>
      </c>
      <c r="AR32" s="2314"/>
      <c r="AS32" s="2314"/>
      <c r="AT32" s="2314"/>
      <c r="AU32" s="2314"/>
      <c r="AV32" s="2314"/>
      <c r="AW32" s="2314"/>
      <c r="AX32" s="2314"/>
      <c r="AY32" s="2315"/>
      <c r="AZ32" s="1456"/>
      <c r="BA32" s="2027" t="s">
        <v>960</v>
      </c>
      <c r="BB32" s="2046"/>
      <c r="BC32" s="2046"/>
      <c r="BD32" s="2046"/>
      <c r="BE32" s="2046"/>
      <c r="BF32" s="2611"/>
      <c r="BG32" s="2313"/>
      <c r="BH32" s="2314"/>
      <c r="BI32" s="2314"/>
      <c r="BJ32" s="2314"/>
      <c r="BK32" s="2314"/>
      <c r="BL32" s="2314"/>
      <c r="BM32" s="2314"/>
      <c r="BN32" s="2315"/>
    </row>
    <row r="33" spans="2:66" ht="14.45" customHeight="1">
      <c r="B33" s="2125"/>
      <c r="C33" s="2126"/>
      <c r="D33" s="2126"/>
      <c r="E33" s="2127"/>
      <c r="F33" s="2125"/>
      <c r="G33" s="2126"/>
      <c r="H33" s="2126"/>
      <c r="I33" s="2126"/>
      <c r="J33" s="2127"/>
      <c r="K33" s="2130" t="s">
        <v>961</v>
      </c>
      <c r="L33" s="2167"/>
      <c r="M33" s="2168"/>
      <c r="N33" s="2130" t="str">
        <f>""&amp;請負者詳細!C$33</f>
        <v>△△△△建設株式会社</v>
      </c>
      <c r="O33" s="2167"/>
      <c r="P33" s="2167"/>
      <c r="Q33" s="2167"/>
      <c r="R33" s="2168"/>
      <c r="S33" s="2128" t="str">
        <f>""&amp;請負者詳細!D$36</f>
        <v>××××</v>
      </c>
      <c r="T33" s="2128"/>
      <c r="U33" s="2128"/>
      <c r="V33" s="2128"/>
      <c r="W33" s="2129"/>
      <c r="X33" s="2128" t="str">
        <f>""&amp;請負者詳細!D$37</f>
        <v>△△△△</v>
      </c>
      <c r="Y33" s="2129"/>
      <c r="Z33" s="2129"/>
      <c r="AA33" s="2129"/>
      <c r="AB33" s="2129"/>
      <c r="AC33" s="2130" t="str">
        <f>""&amp;請負者詳細!D$38</f>
        <v>□□□□</v>
      </c>
      <c r="AD33" s="2167"/>
      <c r="AE33" s="2167"/>
      <c r="AF33" s="2167"/>
      <c r="AG33" s="2168"/>
      <c r="AJ33" s="1452"/>
      <c r="AK33" s="2048"/>
      <c r="AL33" s="2049"/>
      <c r="AM33" s="2049"/>
      <c r="AN33" s="2049"/>
      <c r="AO33" s="2049"/>
      <c r="AP33" s="2638"/>
      <c r="AQ33" s="2316"/>
      <c r="AR33" s="2317"/>
      <c r="AS33" s="2317"/>
      <c r="AT33" s="2317"/>
      <c r="AU33" s="2317"/>
      <c r="AV33" s="2317"/>
      <c r="AW33" s="2317"/>
      <c r="AX33" s="2317"/>
      <c r="AY33" s="2318"/>
      <c r="AZ33" s="1456"/>
      <c r="BA33" s="2171"/>
      <c r="BB33" s="2172"/>
      <c r="BC33" s="2172"/>
      <c r="BD33" s="2172"/>
      <c r="BE33" s="2172"/>
      <c r="BF33" s="2612"/>
      <c r="BG33" s="2316"/>
      <c r="BH33" s="2317"/>
      <c r="BI33" s="2317"/>
      <c r="BJ33" s="2317"/>
      <c r="BK33" s="2317"/>
      <c r="BL33" s="2317"/>
      <c r="BM33" s="2317"/>
      <c r="BN33" s="2318"/>
    </row>
    <row r="34" spans="2:66" ht="14.45" customHeight="1">
      <c r="B34" s="1456"/>
      <c r="C34" s="1456"/>
      <c r="D34" s="1456"/>
      <c r="E34" s="1456"/>
      <c r="F34" s="1456"/>
      <c r="G34" s="1456"/>
      <c r="H34" s="1456"/>
      <c r="I34" s="1456"/>
      <c r="J34" s="1456"/>
      <c r="K34" s="1456"/>
      <c r="L34" s="1456"/>
      <c r="M34" s="1456"/>
      <c r="N34" s="1456"/>
      <c r="O34" s="1456"/>
      <c r="P34" s="1456"/>
      <c r="Q34" s="1456"/>
      <c r="R34" s="1456"/>
      <c r="S34" s="1456"/>
      <c r="T34" s="1456"/>
      <c r="U34" s="1456"/>
      <c r="V34" s="1456"/>
      <c r="W34" s="1456"/>
      <c r="X34" s="1456"/>
      <c r="Y34" s="1456"/>
      <c r="Z34" s="1456"/>
      <c r="AA34" s="1456"/>
      <c r="AB34" s="1456"/>
      <c r="AC34" s="1456"/>
      <c r="AD34" s="1456"/>
      <c r="AE34" s="1456"/>
      <c r="AJ34" s="1452"/>
      <c r="AK34" s="1231"/>
      <c r="AL34" s="2040" t="s">
        <v>962</v>
      </c>
      <c r="AM34" s="2120"/>
      <c r="AN34" s="2120"/>
      <c r="AO34" s="2120"/>
      <c r="AP34" s="2121"/>
      <c r="AQ34" s="2313"/>
      <c r="AR34" s="2314"/>
      <c r="AS34" s="2314"/>
      <c r="AT34" s="2314"/>
      <c r="AU34" s="2314"/>
      <c r="AV34" s="2314"/>
      <c r="AW34" s="2314"/>
      <c r="AX34" s="2314"/>
      <c r="AY34" s="2315"/>
      <c r="AZ34" s="1456"/>
      <c r="BA34" s="2027" t="s">
        <v>963</v>
      </c>
      <c r="BB34" s="2046"/>
      <c r="BC34" s="2046"/>
      <c r="BD34" s="2611"/>
      <c r="BE34" s="2651" t="s">
        <v>977</v>
      </c>
      <c r="BF34" s="2652"/>
      <c r="BG34" s="2652"/>
      <c r="BH34" s="2652"/>
      <c r="BI34" s="2652"/>
      <c r="BJ34" s="2652"/>
      <c r="BK34" s="2652"/>
      <c r="BL34" s="2652"/>
      <c r="BM34" s="2652"/>
      <c r="BN34" s="2653"/>
    </row>
    <row r="35" spans="2:66" ht="14.45" customHeight="1">
      <c r="B35" s="2610" t="s">
        <v>964</v>
      </c>
      <c r="C35" s="2046"/>
      <c r="D35" s="2046"/>
      <c r="E35" s="2611"/>
      <c r="F35" s="2027" t="str">
        <f>""&amp;本工事内容!C$7</f>
        <v>市役所　太郎</v>
      </c>
      <c r="G35" s="2046"/>
      <c r="H35" s="2046"/>
      <c r="I35" s="2046"/>
      <c r="J35" s="2046"/>
      <c r="K35" s="2046"/>
      <c r="L35" s="2046"/>
      <c r="M35" s="2046"/>
      <c r="N35" s="2046"/>
      <c r="O35" s="2046"/>
      <c r="P35" s="2046"/>
      <c r="Q35" s="2028"/>
      <c r="R35" s="2610" t="s">
        <v>965</v>
      </c>
      <c r="S35" s="2046"/>
      <c r="T35" s="2046"/>
      <c r="U35" s="2611"/>
      <c r="V35" s="2027" t="s">
        <v>2021</v>
      </c>
      <c r="W35" s="2028"/>
      <c r="X35" s="2028"/>
      <c r="Y35" s="2028"/>
      <c r="Z35" s="2028"/>
      <c r="AA35" s="2028"/>
      <c r="AB35" s="2028"/>
      <c r="AC35" s="2028"/>
      <c r="AD35" s="2028"/>
      <c r="AE35" s="2028"/>
      <c r="AF35" s="2028"/>
      <c r="AG35" s="2029"/>
      <c r="AJ35" s="1452"/>
      <c r="AK35" s="1457"/>
      <c r="AL35" s="2125"/>
      <c r="AM35" s="2126"/>
      <c r="AN35" s="2126"/>
      <c r="AO35" s="2126"/>
      <c r="AP35" s="2127"/>
      <c r="AQ35" s="2316"/>
      <c r="AR35" s="2317"/>
      <c r="AS35" s="2317"/>
      <c r="AT35" s="2317"/>
      <c r="AU35" s="2317"/>
      <c r="AV35" s="2317"/>
      <c r="AW35" s="2317"/>
      <c r="AX35" s="2317"/>
      <c r="AY35" s="2318"/>
      <c r="AZ35" s="1456"/>
      <c r="BA35" s="2048"/>
      <c r="BB35" s="2049"/>
      <c r="BC35" s="2049"/>
      <c r="BD35" s="2638"/>
      <c r="BE35" s="2654"/>
      <c r="BF35" s="2655"/>
      <c r="BG35" s="2655"/>
      <c r="BH35" s="2655"/>
      <c r="BI35" s="2655"/>
      <c r="BJ35" s="2655"/>
      <c r="BK35" s="2655"/>
      <c r="BL35" s="2655"/>
      <c r="BM35" s="2655"/>
      <c r="BN35" s="2656"/>
    </row>
    <row r="36" spans="2:66" ht="14.45" customHeight="1">
      <c r="B36" s="2171"/>
      <c r="C36" s="2172"/>
      <c r="D36" s="2172"/>
      <c r="E36" s="2612"/>
      <c r="F36" s="2171"/>
      <c r="G36" s="2172"/>
      <c r="H36" s="2172"/>
      <c r="I36" s="2172"/>
      <c r="J36" s="2172"/>
      <c r="K36" s="2172"/>
      <c r="L36" s="2172"/>
      <c r="M36" s="2172"/>
      <c r="N36" s="2172"/>
      <c r="O36" s="2172"/>
      <c r="P36" s="2172"/>
      <c r="Q36" s="2031"/>
      <c r="R36" s="2171"/>
      <c r="S36" s="2172"/>
      <c r="T36" s="2172"/>
      <c r="U36" s="2612"/>
      <c r="V36" s="2030"/>
      <c r="W36" s="2031"/>
      <c r="X36" s="2031"/>
      <c r="Y36" s="2031"/>
      <c r="Z36" s="2031"/>
      <c r="AA36" s="2031"/>
      <c r="AB36" s="2031"/>
      <c r="AC36" s="2031"/>
      <c r="AD36" s="2031"/>
      <c r="AE36" s="2031"/>
      <c r="AF36" s="2031"/>
      <c r="AG36" s="2032"/>
      <c r="AJ36" s="1452"/>
      <c r="AK36" s="1456"/>
      <c r="AL36" s="1456"/>
      <c r="AM36" s="1456"/>
      <c r="AN36" s="1456"/>
      <c r="AO36" s="1456"/>
      <c r="AP36" s="1456"/>
      <c r="AQ36" s="1456"/>
      <c r="AR36" s="1456"/>
      <c r="AS36" s="1456"/>
      <c r="AT36" s="1456"/>
      <c r="AU36" s="1456"/>
      <c r="AV36" s="1456"/>
      <c r="AW36" s="1456"/>
      <c r="AX36" s="1456"/>
      <c r="AY36" s="1456"/>
      <c r="AZ36" s="1456"/>
      <c r="BA36" s="1231"/>
      <c r="BB36" s="2027" t="s">
        <v>962</v>
      </c>
      <c r="BC36" s="2046"/>
      <c r="BD36" s="2611"/>
      <c r="BE36" s="2651" t="s">
        <v>977</v>
      </c>
      <c r="BF36" s="2652"/>
      <c r="BG36" s="2652"/>
      <c r="BH36" s="2652"/>
      <c r="BI36" s="2652"/>
      <c r="BJ36" s="2652"/>
      <c r="BK36" s="2652"/>
      <c r="BL36" s="2652"/>
      <c r="BM36" s="2652"/>
      <c r="BN36" s="2653"/>
    </row>
    <row r="37" spans="2:66" ht="14.45" customHeight="1">
      <c r="B37" s="1456"/>
      <c r="C37" s="1456"/>
      <c r="D37" s="1456"/>
      <c r="E37" s="1456"/>
      <c r="F37" s="1456"/>
      <c r="G37" s="1456"/>
      <c r="H37" s="1456"/>
      <c r="I37" s="1456"/>
      <c r="J37" s="1456"/>
      <c r="K37" s="1456"/>
      <c r="L37" s="1456"/>
      <c r="M37" s="1456"/>
      <c r="N37" s="1456"/>
      <c r="O37" s="1456"/>
      <c r="P37" s="1456"/>
      <c r="R37" s="1456"/>
      <c r="S37" s="1456"/>
      <c r="T37" s="1456"/>
      <c r="U37" s="1456"/>
      <c r="W37" s="1456"/>
      <c r="X37" s="1456"/>
      <c r="Y37" s="1456"/>
      <c r="Z37" s="1456"/>
      <c r="AA37" s="1456"/>
      <c r="AB37" s="1456"/>
      <c r="AC37" s="1456"/>
      <c r="AD37" s="1456"/>
      <c r="AE37" s="1456"/>
      <c r="AF37" s="1456"/>
      <c r="AG37" s="1456"/>
      <c r="AJ37" s="1452"/>
      <c r="AK37" s="1456"/>
      <c r="AL37" s="1456"/>
      <c r="AM37" s="1456"/>
      <c r="AN37" s="1456"/>
      <c r="AO37" s="1456"/>
      <c r="AP37" s="1456"/>
      <c r="AQ37" s="1456"/>
      <c r="AR37" s="1456"/>
      <c r="AS37" s="1456"/>
      <c r="AT37" s="1456"/>
      <c r="AU37" s="1456"/>
      <c r="AV37" s="1456"/>
      <c r="AW37" s="1456"/>
      <c r="AX37" s="1456"/>
      <c r="AY37" s="1456"/>
      <c r="AZ37" s="1456"/>
      <c r="BA37" s="1231"/>
      <c r="BB37" s="2171"/>
      <c r="BC37" s="2172"/>
      <c r="BD37" s="2612"/>
      <c r="BE37" s="2654"/>
      <c r="BF37" s="2655"/>
      <c r="BG37" s="2655"/>
      <c r="BH37" s="2655"/>
      <c r="BI37" s="2655"/>
      <c r="BJ37" s="2655"/>
      <c r="BK37" s="2655"/>
      <c r="BL37" s="2655"/>
      <c r="BM37" s="2655"/>
      <c r="BN37" s="2656"/>
    </row>
    <row r="38" spans="2:66" ht="14.45" customHeight="1">
      <c r="B38" s="2027" t="s">
        <v>966</v>
      </c>
      <c r="C38" s="2046"/>
      <c r="D38" s="2046"/>
      <c r="E38" s="2046"/>
      <c r="F38" s="2641" t="s">
        <v>977</v>
      </c>
      <c r="G38" s="2642"/>
      <c r="H38" s="2642"/>
      <c r="I38" s="2642"/>
      <c r="J38" s="2642"/>
      <c r="K38" s="2642"/>
      <c r="L38" s="2642"/>
      <c r="M38" s="2642"/>
      <c r="N38" s="2642"/>
      <c r="O38" s="2642"/>
      <c r="P38" s="2642"/>
      <c r="Q38" s="2643"/>
      <c r="R38" s="2644" t="s">
        <v>965</v>
      </c>
      <c r="S38" s="2046"/>
      <c r="T38" s="2046"/>
      <c r="U38" s="2611"/>
      <c r="V38" s="2645"/>
      <c r="W38" s="2646"/>
      <c r="X38" s="2646"/>
      <c r="Y38" s="2646"/>
      <c r="Z38" s="2646"/>
      <c r="AA38" s="2646"/>
      <c r="AB38" s="2646"/>
      <c r="AC38" s="2646"/>
      <c r="AD38" s="2646"/>
      <c r="AE38" s="2646"/>
      <c r="AF38" s="2646"/>
      <c r="AG38" s="2647"/>
      <c r="AJ38" s="1452"/>
      <c r="AK38" s="1456"/>
      <c r="AL38" s="1456"/>
      <c r="AM38" s="1456"/>
      <c r="AN38" s="1456"/>
      <c r="AO38" s="1456"/>
      <c r="AP38" s="1456"/>
      <c r="AQ38" s="1456"/>
      <c r="AR38" s="1456"/>
      <c r="AS38" s="1456"/>
      <c r="AT38" s="1456"/>
      <c r="AU38" s="1456"/>
      <c r="AV38" s="1456"/>
      <c r="AW38" s="1456"/>
      <c r="AX38" s="1456"/>
      <c r="AY38" s="1456"/>
      <c r="AZ38" s="1456"/>
      <c r="BA38" s="1231"/>
      <c r="BB38" s="2021" t="s">
        <v>967</v>
      </c>
      <c r="BC38" s="2022"/>
      <c r="BD38" s="2649"/>
      <c r="BE38" s="2651" t="s">
        <v>977</v>
      </c>
      <c r="BF38" s="2652"/>
      <c r="BG38" s="2652"/>
      <c r="BH38" s="2652"/>
      <c r="BI38" s="2652"/>
      <c r="BJ38" s="2652"/>
      <c r="BK38" s="2652"/>
      <c r="BL38" s="2652"/>
      <c r="BM38" s="2652"/>
      <c r="BN38" s="2653"/>
    </row>
    <row r="39" spans="2:66" ht="14.45" customHeight="1">
      <c r="B39" s="2171"/>
      <c r="C39" s="2172"/>
      <c r="D39" s="2172"/>
      <c r="E39" s="2172"/>
      <c r="F39" s="2641"/>
      <c r="G39" s="2642"/>
      <c r="H39" s="2642"/>
      <c r="I39" s="2642"/>
      <c r="J39" s="2642"/>
      <c r="K39" s="2642"/>
      <c r="L39" s="2642"/>
      <c r="M39" s="2642"/>
      <c r="N39" s="2642"/>
      <c r="O39" s="2642"/>
      <c r="P39" s="2642"/>
      <c r="Q39" s="2643"/>
      <c r="R39" s="2172"/>
      <c r="S39" s="2172"/>
      <c r="T39" s="2172"/>
      <c r="U39" s="2612"/>
      <c r="V39" s="2648"/>
      <c r="W39" s="2646"/>
      <c r="X39" s="2646"/>
      <c r="Y39" s="2646"/>
      <c r="Z39" s="2646"/>
      <c r="AA39" s="2646"/>
      <c r="AB39" s="2646"/>
      <c r="AC39" s="2646"/>
      <c r="AD39" s="2646"/>
      <c r="AE39" s="2646"/>
      <c r="AF39" s="2646"/>
      <c r="AG39" s="2647"/>
      <c r="AJ39" s="1452"/>
      <c r="AK39" s="1456"/>
      <c r="AL39" s="1456"/>
      <c r="AM39" s="1456"/>
      <c r="AN39" s="1456"/>
      <c r="AO39" s="1456"/>
      <c r="AP39" s="1456"/>
      <c r="AQ39" s="1456"/>
      <c r="AR39" s="1456"/>
      <c r="AS39" s="1456"/>
      <c r="AT39" s="1456"/>
      <c r="AU39" s="1456"/>
      <c r="AV39" s="1456"/>
      <c r="AW39" s="1456"/>
      <c r="AX39" s="1456"/>
      <c r="AY39" s="1456"/>
      <c r="AZ39" s="1456"/>
      <c r="BA39" s="1457"/>
      <c r="BB39" s="2024"/>
      <c r="BC39" s="2025"/>
      <c r="BD39" s="2650"/>
      <c r="BE39" s="2654"/>
      <c r="BF39" s="2655"/>
      <c r="BG39" s="2655"/>
      <c r="BH39" s="2655"/>
      <c r="BI39" s="2655"/>
      <c r="BJ39" s="2655"/>
      <c r="BK39" s="2655"/>
      <c r="BL39" s="2655"/>
      <c r="BM39" s="2655"/>
      <c r="BN39" s="2656"/>
    </row>
    <row r="40" spans="2:66" ht="14.45" customHeight="1">
      <c r="B40" s="2027" t="s">
        <v>952</v>
      </c>
      <c r="C40" s="2046"/>
      <c r="D40" s="2046"/>
      <c r="E40" s="2611"/>
      <c r="F40" s="2171" t="str">
        <f>""&amp;本工事内容!C$19</f>
        <v>○○　××</v>
      </c>
      <c r="G40" s="2172"/>
      <c r="H40" s="2172"/>
      <c r="I40" s="2172"/>
      <c r="J40" s="2172"/>
      <c r="K40" s="2172"/>
      <c r="L40" s="2172"/>
      <c r="M40" s="2172"/>
      <c r="N40" s="2172"/>
      <c r="O40" s="2172"/>
      <c r="P40" s="2172"/>
      <c r="Q40" s="2032"/>
      <c r="R40" s="2610" t="s">
        <v>965</v>
      </c>
      <c r="S40" s="2046"/>
      <c r="T40" s="2046"/>
      <c r="U40" s="2611"/>
      <c r="V40" s="2303" t="s">
        <v>2161</v>
      </c>
      <c r="W40" s="2304"/>
      <c r="X40" s="2304"/>
      <c r="Y40" s="2304"/>
      <c r="Z40" s="2304"/>
      <c r="AA40" s="2304"/>
      <c r="AB40" s="2304"/>
      <c r="AC40" s="2304"/>
      <c r="AD40" s="2304"/>
      <c r="AE40" s="2304"/>
      <c r="AF40" s="2304"/>
      <c r="AG40" s="2305"/>
      <c r="AJ40" s="1452"/>
      <c r="AK40" s="1456"/>
      <c r="AL40" s="1456"/>
      <c r="AM40" s="1456"/>
      <c r="AN40" s="1456"/>
      <c r="AO40" s="1456"/>
      <c r="AP40" s="1456"/>
      <c r="AQ40" s="1456"/>
      <c r="AR40" s="1456"/>
      <c r="AS40" s="1456"/>
      <c r="AT40" s="1456"/>
      <c r="AU40" s="1456"/>
      <c r="AV40" s="1456"/>
      <c r="AW40" s="1456"/>
      <c r="AX40" s="1456"/>
      <c r="AY40" s="1456"/>
      <c r="AZ40" s="1456"/>
      <c r="BA40" s="1456"/>
      <c r="BB40" s="1456"/>
      <c r="BC40" s="1456"/>
      <c r="BD40" s="1456"/>
      <c r="BE40" s="1456"/>
      <c r="BF40" s="1456"/>
      <c r="BG40" s="1456"/>
      <c r="BH40" s="1456"/>
      <c r="BI40" s="1456"/>
      <c r="BJ40" s="1456"/>
      <c r="BK40" s="1456"/>
      <c r="BL40" s="1456"/>
      <c r="BM40" s="1456"/>
      <c r="BN40" s="1456"/>
    </row>
    <row r="41" spans="2:66" ht="14.45" customHeight="1">
      <c r="B41" s="2171"/>
      <c r="C41" s="2172"/>
      <c r="D41" s="2172"/>
      <c r="E41" s="2612"/>
      <c r="F41" s="2130"/>
      <c r="G41" s="2167"/>
      <c r="H41" s="2167"/>
      <c r="I41" s="2167"/>
      <c r="J41" s="2167"/>
      <c r="K41" s="2167"/>
      <c r="L41" s="2167"/>
      <c r="M41" s="2167"/>
      <c r="N41" s="2167"/>
      <c r="O41" s="2167"/>
      <c r="P41" s="2167"/>
      <c r="Q41" s="2145"/>
      <c r="R41" s="2171"/>
      <c r="S41" s="2172"/>
      <c r="T41" s="2172"/>
      <c r="U41" s="2612"/>
      <c r="V41" s="2306"/>
      <c r="W41" s="2304"/>
      <c r="X41" s="2304"/>
      <c r="Y41" s="2304"/>
      <c r="Z41" s="2304"/>
      <c r="AA41" s="2304"/>
      <c r="AB41" s="2304"/>
      <c r="AC41" s="2304"/>
      <c r="AD41" s="2304"/>
      <c r="AE41" s="2304"/>
      <c r="AF41" s="2304"/>
      <c r="AG41" s="2305"/>
      <c r="AJ41" s="1452"/>
      <c r="AK41" s="2077" t="s">
        <v>968</v>
      </c>
      <c r="AL41" s="2078"/>
      <c r="AM41" s="2078"/>
      <c r="AN41" s="2078"/>
      <c r="AO41" s="2079"/>
      <c r="AP41" s="2040" t="s">
        <v>159</v>
      </c>
      <c r="AQ41" s="2041"/>
      <c r="AR41" s="2041"/>
      <c r="AS41" s="2041"/>
      <c r="AT41" s="2042"/>
      <c r="AU41" s="2077" t="s">
        <v>969</v>
      </c>
      <c r="AV41" s="2078"/>
      <c r="AW41" s="2078"/>
      <c r="AX41" s="2078"/>
      <c r="AY41" s="2079"/>
      <c r="AZ41" s="2040" t="s">
        <v>159</v>
      </c>
      <c r="BA41" s="2041"/>
      <c r="BB41" s="2041"/>
      <c r="BC41" s="2041"/>
      <c r="BD41" s="2042"/>
      <c r="BE41" s="2077" t="s">
        <v>970</v>
      </c>
      <c r="BF41" s="2078"/>
      <c r="BG41" s="2078"/>
      <c r="BH41" s="2078"/>
      <c r="BI41" s="2079"/>
      <c r="BJ41" s="2040" t="s">
        <v>159</v>
      </c>
      <c r="BK41" s="2041"/>
      <c r="BL41" s="2041"/>
      <c r="BM41" s="2041"/>
      <c r="BN41" s="2042"/>
    </row>
    <row r="42" spans="2:66" ht="14.45" customHeight="1">
      <c r="B42" s="2657" t="str">
        <f>IF(AND(本工事内容!$C$20="",NOT(本工事内容!$C$21="")),"監理技術者名","主任技術者名")</f>
        <v>主任技術者名</v>
      </c>
      <c r="C42" s="2103"/>
      <c r="D42" s="2103"/>
      <c r="E42" s="2104"/>
      <c r="F42" s="2303" t="s">
        <v>2154</v>
      </c>
      <c r="G42" s="2319"/>
      <c r="H42" s="2319"/>
      <c r="I42" s="2167" t="str">
        <f>IF(AND(本工事内容!$C$20="",NOT(本工事内容!$C$21="")),""&amp;本工事内容!$C$21,""&amp;本工事内容!$C$20)</f>
        <v>○○　△△</v>
      </c>
      <c r="J42" s="2167"/>
      <c r="K42" s="2167"/>
      <c r="L42" s="2167"/>
      <c r="M42" s="2167"/>
      <c r="N42" s="2167"/>
      <c r="O42" s="2167"/>
      <c r="P42" s="2167"/>
      <c r="Q42" s="2145"/>
      <c r="R42" s="2610" t="s">
        <v>962</v>
      </c>
      <c r="S42" s="2046"/>
      <c r="T42" s="2046"/>
      <c r="U42" s="2611"/>
      <c r="V42" s="2303"/>
      <c r="W42" s="2304"/>
      <c r="X42" s="2304"/>
      <c r="Y42" s="2304"/>
      <c r="Z42" s="2304"/>
      <c r="AA42" s="2304"/>
      <c r="AB42" s="2304"/>
      <c r="AC42" s="2304"/>
      <c r="AD42" s="2304"/>
      <c r="AE42" s="2304"/>
      <c r="AF42" s="2304"/>
      <c r="AG42" s="2305"/>
      <c r="AJ42" s="1452"/>
      <c r="AK42" s="2080"/>
      <c r="AL42" s="2081"/>
      <c r="AM42" s="2081"/>
      <c r="AN42" s="2081"/>
      <c r="AO42" s="2082"/>
      <c r="AP42" s="2043"/>
      <c r="AQ42" s="2044"/>
      <c r="AR42" s="2044"/>
      <c r="AS42" s="2044"/>
      <c r="AT42" s="2045"/>
      <c r="AU42" s="2080"/>
      <c r="AV42" s="2081"/>
      <c r="AW42" s="2081"/>
      <c r="AX42" s="2081"/>
      <c r="AY42" s="2082"/>
      <c r="AZ42" s="2043"/>
      <c r="BA42" s="2044"/>
      <c r="BB42" s="2044"/>
      <c r="BC42" s="2044"/>
      <c r="BD42" s="2045"/>
      <c r="BE42" s="2080"/>
      <c r="BF42" s="2081"/>
      <c r="BG42" s="2081"/>
      <c r="BH42" s="2081"/>
      <c r="BI42" s="2082"/>
      <c r="BJ42" s="2043"/>
      <c r="BK42" s="2044"/>
      <c r="BL42" s="2044"/>
      <c r="BM42" s="2044"/>
      <c r="BN42" s="2045"/>
    </row>
    <row r="43" spans="2:66" ht="14.45" customHeight="1">
      <c r="B43" s="2105"/>
      <c r="C43" s="2106"/>
      <c r="D43" s="2106"/>
      <c r="E43" s="2107"/>
      <c r="F43" s="2303"/>
      <c r="G43" s="2319"/>
      <c r="H43" s="2319"/>
      <c r="I43" s="2167"/>
      <c r="J43" s="2167"/>
      <c r="K43" s="2167"/>
      <c r="L43" s="2167"/>
      <c r="M43" s="2167"/>
      <c r="N43" s="2167"/>
      <c r="O43" s="2167"/>
      <c r="P43" s="2167"/>
      <c r="Q43" s="2145"/>
      <c r="R43" s="2171"/>
      <c r="S43" s="2172"/>
      <c r="T43" s="2172"/>
      <c r="U43" s="2612"/>
      <c r="V43" s="2306"/>
      <c r="W43" s="2304"/>
      <c r="X43" s="2304"/>
      <c r="Y43" s="2304"/>
      <c r="Z43" s="2304"/>
      <c r="AA43" s="2304"/>
      <c r="AB43" s="2304"/>
      <c r="AC43" s="2304"/>
      <c r="AD43" s="2304"/>
      <c r="AE43" s="2304"/>
      <c r="AF43" s="2304"/>
      <c r="AG43" s="2305"/>
      <c r="AJ43" s="1452"/>
      <c r="AK43" s="1452"/>
      <c r="AL43" s="1452"/>
      <c r="AM43" s="1452"/>
      <c r="AN43" s="1452"/>
      <c r="AO43" s="1452"/>
      <c r="AP43" s="1452"/>
      <c r="AQ43" s="1452"/>
      <c r="AR43" s="1452"/>
      <c r="AS43" s="1452"/>
      <c r="AT43" s="1452"/>
      <c r="AU43" s="1452"/>
      <c r="AV43" s="1452"/>
      <c r="AW43" s="1452"/>
      <c r="AX43" s="1452"/>
      <c r="AY43" s="1452"/>
      <c r="AZ43" s="1452"/>
      <c r="BA43" s="1452"/>
      <c r="BB43" s="1452"/>
      <c r="BC43" s="1452"/>
      <c r="BD43" s="1452"/>
      <c r="BE43" s="1452"/>
      <c r="BF43" s="1452"/>
      <c r="BG43" s="1452"/>
      <c r="BH43" s="1452"/>
      <c r="BI43" s="1452"/>
      <c r="BJ43" s="1452"/>
      <c r="BK43" s="1452"/>
      <c r="BL43" s="1452"/>
      <c r="BM43" s="1452"/>
      <c r="BN43" s="1452"/>
    </row>
    <row r="44" spans="2:66" ht="14.45" customHeight="1">
      <c r="B44" s="2658" t="s">
        <v>971</v>
      </c>
      <c r="C44" s="2103"/>
      <c r="D44" s="2103"/>
      <c r="E44" s="2104"/>
      <c r="F44" s="2645" t="str">
        <f>""&amp;本工事内容!$C$22</f>
        <v/>
      </c>
      <c r="G44" s="2659"/>
      <c r="H44" s="2659"/>
      <c r="I44" s="2659"/>
      <c r="J44" s="2659"/>
      <c r="K44" s="2659"/>
      <c r="L44" s="2659"/>
      <c r="M44" s="2659"/>
      <c r="N44" s="2659"/>
      <c r="O44" s="2659"/>
      <c r="P44" s="2659"/>
      <c r="Q44" s="2647"/>
      <c r="R44" s="2610" t="s">
        <v>962</v>
      </c>
      <c r="S44" s="2046"/>
      <c r="T44" s="2046"/>
      <c r="U44" s="2611"/>
      <c r="V44" s="2641" t="s">
        <v>977</v>
      </c>
      <c r="W44" s="2660"/>
      <c r="X44" s="2660"/>
      <c r="Y44" s="2660"/>
      <c r="Z44" s="2660"/>
      <c r="AA44" s="2660"/>
      <c r="AB44" s="2660"/>
      <c r="AC44" s="2660"/>
      <c r="AD44" s="2660"/>
      <c r="AE44" s="2660"/>
      <c r="AF44" s="2660"/>
      <c r="AG44" s="2643"/>
      <c r="AK44" s="2662" t="s">
        <v>972</v>
      </c>
      <c r="AL44" s="2663"/>
      <c r="AM44" s="2663"/>
      <c r="AN44" s="2663"/>
      <c r="AO44" s="2663"/>
      <c r="AP44" s="2663"/>
      <c r="AQ44" s="2663"/>
      <c r="AR44" s="2663"/>
      <c r="AS44" s="2663"/>
      <c r="AT44" s="2663"/>
      <c r="AU44" s="2663"/>
      <c r="AV44" s="2663"/>
      <c r="AW44" s="2663"/>
      <c r="AX44" s="2663"/>
      <c r="AY44" s="2663"/>
      <c r="AZ44" s="2663"/>
      <c r="BA44" s="2663"/>
      <c r="BB44" s="2663"/>
      <c r="BC44" s="2663"/>
      <c r="BD44" s="2663"/>
      <c r="BE44" s="2663"/>
      <c r="BF44" s="2663"/>
      <c r="BG44" s="2663"/>
      <c r="BH44" s="2663"/>
      <c r="BI44" s="2663"/>
      <c r="BJ44" s="2663"/>
      <c r="BK44" s="2663"/>
      <c r="BL44" s="2663"/>
      <c r="BM44" s="2663"/>
      <c r="BN44" s="2664"/>
    </row>
    <row r="45" spans="2:66" ht="14.45" customHeight="1">
      <c r="B45" s="2105"/>
      <c r="C45" s="2106"/>
      <c r="D45" s="2106"/>
      <c r="E45" s="2107"/>
      <c r="F45" s="2645"/>
      <c r="G45" s="2659"/>
      <c r="H45" s="2659"/>
      <c r="I45" s="2659"/>
      <c r="J45" s="2659"/>
      <c r="K45" s="2659"/>
      <c r="L45" s="2659"/>
      <c r="M45" s="2659"/>
      <c r="N45" s="2659"/>
      <c r="O45" s="2659"/>
      <c r="P45" s="2659"/>
      <c r="Q45" s="2647"/>
      <c r="R45" s="2171"/>
      <c r="S45" s="2172"/>
      <c r="T45" s="2172"/>
      <c r="U45" s="2612"/>
      <c r="V45" s="2661"/>
      <c r="W45" s="2660"/>
      <c r="X45" s="2660"/>
      <c r="Y45" s="2660"/>
      <c r="Z45" s="2660"/>
      <c r="AA45" s="2660"/>
      <c r="AB45" s="2660"/>
      <c r="AC45" s="2660"/>
      <c r="AD45" s="2660"/>
      <c r="AE45" s="2660"/>
      <c r="AF45" s="2660"/>
      <c r="AG45" s="2643"/>
      <c r="AK45" s="2665"/>
      <c r="AL45" s="2666"/>
      <c r="AM45" s="2666"/>
      <c r="AN45" s="2666"/>
      <c r="AO45" s="2666"/>
      <c r="AP45" s="2666"/>
      <c r="AQ45" s="2666"/>
      <c r="AR45" s="2666"/>
      <c r="AS45" s="2666"/>
      <c r="AT45" s="2666"/>
      <c r="AU45" s="2666"/>
      <c r="AV45" s="2666"/>
      <c r="AW45" s="2666"/>
      <c r="AX45" s="2666"/>
      <c r="AY45" s="2666"/>
      <c r="AZ45" s="2666"/>
      <c r="BA45" s="2666"/>
      <c r="BB45" s="2666"/>
      <c r="BC45" s="2666"/>
      <c r="BD45" s="2666"/>
      <c r="BE45" s="2666"/>
      <c r="BF45" s="2666"/>
      <c r="BG45" s="2666"/>
      <c r="BH45" s="2666"/>
      <c r="BI45" s="2666"/>
      <c r="BJ45" s="2666"/>
      <c r="BK45" s="2666"/>
      <c r="BL45" s="2666"/>
      <c r="BM45" s="2666"/>
      <c r="BN45" s="2667"/>
    </row>
    <row r="46" spans="2:66" ht="14.45" customHeight="1">
      <c r="B46" s="2027" t="s">
        <v>963</v>
      </c>
      <c r="C46" s="2046"/>
      <c r="D46" s="2046"/>
      <c r="E46" s="2611"/>
      <c r="F46" s="2645" t="str">
        <f>""&amp;本工事内容!$C$23</f>
        <v/>
      </c>
      <c r="G46" s="2659"/>
      <c r="H46" s="2659"/>
      <c r="I46" s="2659"/>
      <c r="J46" s="2659"/>
      <c r="K46" s="2659"/>
      <c r="L46" s="2659"/>
      <c r="M46" s="2659"/>
      <c r="N46" s="2659"/>
      <c r="O46" s="2659"/>
      <c r="P46" s="2659"/>
      <c r="Q46" s="2647"/>
      <c r="R46" s="2027" t="s">
        <v>963</v>
      </c>
      <c r="S46" s="2046"/>
      <c r="T46" s="2046"/>
      <c r="U46" s="2611"/>
      <c r="V46" s="2645" t="str">
        <f>""&amp;本工事内容!$C$24</f>
        <v/>
      </c>
      <c r="W46" s="2646"/>
      <c r="X46" s="2646"/>
      <c r="Y46" s="2646"/>
      <c r="Z46" s="2646"/>
      <c r="AA46" s="2646"/>
      <c r="AB46" s="2646"/>
      <c r="AC46" s="2646"/>
      <c r="AD46" s="2646"/>
      <c r="AE46" s="2646"/>
      <c r="AF46" s="2646"/>
      <c r="AG46" s="2647"/>
      <c r="AK46" s="2665"/>
      <c r="AL46" s="2666"/>
      <c r="AM46" s="2666"/>
      <c r="AN46" s="2666"/>
      <c r="AO46" s="2666"/>
      <c r="AP46" s="2666"/>
      <c r="AQ46" s="2666"/>
      <c r="AR46" s="2666"/>
      <c r="AS46" s="2666"/>
      <c r="AT46" s="2666"/>
      <c r="AU46" s="2666"/>
      <c r="AV46" s="2666"/>
      <c r="AW46" s="2666"/>
      <c r="AX46" s="2666"/>
      <c r="AY46" s="2666"/>
      <c r="AZ46" s="2666"/>
      <c r="BA46" s="2666"/>
      <c r="BB46" s="2666"/>
      <c r="BC46" s="2666"/>
      <c r="BD46" s="2666"/>
      <c r="BE46" s="2666"/>
      <c r="BF46" s="2666"/>
      <c r="BG46" s="2666"/>
      <c r="BH46" s="2666"/>
      <c r="BI46" s="2666"/>
      <c r="BJ46" s="2666"/>
      <c r="BK46" s="2666"/>
      <c r="BL46" s="2666"/>
      <c r="BM46" s="2666"/>
      <c r="BN46" s="2667"/>
    </row>
    <row r="47" spans="2:66" ht="14.45" customHeight="1">
      <c r="B47" s="2048"/>
      <c r="C47" s="2049"/>
      <c r="D47" s="2049"/>
      <c r="E47" s="2638"/>
      <c r="F47" s="2645"/>
      <c r="G47" s="2659"/>
      <c r="H47" s="2659"/>
      <c r="I47" s="2659"/>
      <c r="J47" s="2659"/>
      <c r="K47" s="2659"/>
      <c r="L47" s="2659"/>
      <c r="M47" s="2659"/>
      <c r="N47" s="2659"/>
      <c r="O47" s="2659"/>
      <c r="P47" s="2659"/>
      <c r="Q47" s="2647"/>
      <c r="R47" s="2048"/>
      <c r="S47" s="2049"/>
      <c r="T47" s="2049"/>
      <c r="U47" s="2638"/>
      <c r="V47" s="2648"/>
      <c r="W47" s="2646"/>
      <c r="X47" s="2646"/>
      <c r="Y47" s="2646"/>
      <c r="Z47" s="2646"/>
      <c r="AA47" s="2646"/>
      <c r="AB47" s="2646"/>
      <c r="AC47" s="2646"/>
      <c r="AD47" s="2646"/>
      <c r="AE47" s="2646"/>
      <c r="AF47" s="2646"/>
      <c r="AG47" s="2647"/>
      <c r="AK47" s="2665"/>
      <c r="AL47" s="2666"/>
      <c r="AM47" s="2666"/>
      <c r="AN47" s="2666"/>
      <c r="AO47" s="2666"/>
      <c r="AP47" s="2666"/>
      <c r="AQ47" s="2666"/>
      <c r="AR47" s="2666"/>
      <c r="AS47" s="2666"/>
      <c r="AT47" s="2666"/>
      <c r="AU47" s="2666"/>
      <c r="AV47" s="2666"/>
      <c r="AW47" s="2666"/>
      <c r="AX47" s="2666"/>
      <c r="AY47" s="2666"/>
      <c r="AZ47" s="2666"/>
      <c r="BA47" s="2666"/>
      <c r="BB47" s="2666"/>
      <c r="BC47" s="2666"/>
      <c r="BD47" s="2666"/>
      <c r="BE47" s="2666"/>
      <c r="BF47" s="2666"/>
      <c r="BG47" s="2666"/>
      <c r="BH47" s="2666"/>
      <c r="BI47" s="2666"/>
      <c r="BJ47" s="2666"/>
      <c r="BK47" s="2666"/>
      <c r="BL47" s="2666"/>
      <c r="BM47" s="2666"/>
      <c r="BN47" s="2667"/>
    </row>
    <row r="48" spans="2:66" ht="14.45" customHeight="1">
      <c r="B48" s="1231"/>
      <c r="C48" s="2027" t="s">
        <v>962</v>
      </c>
      <c r="D48" s="2046"/>
      <c r="E48" s="2611"/>
      <c r="F48" s="2641" t="s">
        <v>977</v>
      </c>
      <c r="G48" s="2642"/>
      <c r="H48" s="2642"/>
      <c r="I48" s="2642"/>
      <c r="J48" s="2642"/>
      <c r="K48" s="2642"/>
      <c r="L48" s="2642"/>
      <c r="M48" s="2642"/>
      <c r="N48" s="2642"/>
      <c r="O48" s="2642"/>
      <c r="P48" s="2642"/>
      <c r="Q48" s="2643"/>
      <c r="R48" s="1231"/>
      <c r="S48" s="2027" t="s">
        <v>962</v>
      </c>
      <c r="T48" s="2046"/>
      <c r="U48" s="2611"/>
      <c r="V48" s="2641" t="s">
        <v>977</v>
      </c>
      <c r="W48" s="2660"/>
      <c r="X48" s="2660"/>
      <c r="Y48" s="2660"/>
      <c r="Z48" s="2660"/>
      <c r="AA48" s="2660"/>
      <c r="AB48" s="2660"/>
      <c r="AC48" s="2660"/>
      <c r="AD48" s="2660"/>
      <c r="AE48" s="2660"/>
      <c r="AF48" s="2660"/>
      <c r="AG48" s="2643"/>
      <c r="AK48" s="2665"/>
      <c r="AL48" s="2666"/>
      <c r="AM48" s="2666"/>
      <c r="AN48" s="2666"/>
      <c r="AO48" s="2666"/>
      <c r="AP48" s="2666"/>
      <c r="AQ48" s="2666"/>
      <c r="AR48" s="2666"/>
      <c r="AS48" s="2666"/>
      <c r="AT48" s="2666"/>
      <c r="AU48" s="2666"/>
      <c r="AV48" s="2666"/>
      <c r="AW48" s="2666"/>
      <c r="AX48" s="2666"/>
      <c r="AY48" s="2666"/>
      <c r="AZ48" s="2666"/>
      <c r="BA48" s="2666"/>
      <c r="BB48" s="2666"/>
      <c r="BC48" s="2666"/>
      <c r="BD48" s="2666"/>
      <c r="BE48" s="2666"/>
      <c r="BF48" s="2666"/>
      <c r="BG48" s="2666"/>
      <c r="BH48" s="2666"/>
      <c r="BI48" s="2666"/>
      <c r="BJ48" s="2666"/>
      <c r="BK48" s="2666"/>
      <c r="BL48" s="2666"/>
      <c r="BM48" s="2666"/>
      <c r="BN48" s="2667"/>
    </row>
    <row r="49" spans="2:66" ht="14.45" customHeight="1">
      <c r="B49" s="1231"/>
      <c r="C49" s="2171"/>
      <c r="D49" s="2172"/>
      <c r="E49" s="2612"/>
      <c r="F49" s="2641"/>
      <c r="G49" s="2642"/>
      <c r="H49" s="2642"/>
      <c r="I49" s="2642"/>
      <c r="J49" s="2642"/>
      <c r="K49" s="2642"/>
      <c r="L49" s="2642"/>
      <c r="M49" s="2642"/>
      <c r="N49" s="2642"/>
      <c r="O49" s="2642"/>
      <c r="P49" s="2642"/>
      <c r="Q49" s="2643"/>
      <c r="R49" s="1231"/>
      <c r="S49" s="2171"/>
      <c r="T49" s="2172"/>
      <c r="U49" s="2612"/>
      <c r="V49" s="2661"/>
      <c r="W49" s="2660"/>
      <c r="X49" s="2660"/>
      <c r="Y49" s="2660"/>
      <c r="Z49" s="2660"/>
      <c r="AA49" s="2660"/>
      <c r="AB49" s="2660"/>
      <c r="AC49" s="2660"/>
      <c r="AD49" s="2660"/>
      <c r="AE49" s="2660"/>
      <c r="AF49" s="2660"/>
      <c r="AG49" s="2643"/>
      <c r="AK49" s="2665"/>
      <c r="AL49" s="2666"/>
      <c r="AM49" s="2666"/>
      <c r="AN49" s="2666"/>
      <c r="AO49" s="2666"/>
      <c r="AP49" s="2666"/>
      <c r="AQ49" s="2666"/>
      <c r="AR49" s="2666"/>
      <c r="AS49" s="2666"/>
      <c r="AT49" s="2666"/>
      <c r="AU49" s="2666"/>
      <c r="AV49" s="2666"/>
      <c r="AW49" s="2666"/>
      <c r="AX49" s="2666"/>
      <c r="AY49" s="2666"/>
      <c r="AZ49" s="2666"/>
      <c r="BA49" s="2666"/>
      <c r="BB49" s="2666"/>
      <c r="BC49" s="2666"/>
      <c r="BD49" s="2666"/>
      <c r="BE49" s="2666"/>
      <c r="BF49" s="2666"/>
      <c r="BG49" s="2666"/>
      <c r="BH49" s="2666"/>
      <c r="BI49" s="2666"/>
      <c r="BJ49" s="2666"/>
      <c r="BK49" s="2666"/>
      <c r="BL49" s="2666"/>
      <c r="BM49" s="2666"/>
      <c r="BN49" s="2667"/>
    </row>
    <row r="50" spans="2:66" ht="14.45" customHeight="1">
      <c r="B50" s="1231"/>
      <c r="C50" s="2021" t="s">
        <v>967</v>
      </c>
      <c r="D50" s="2022"/>
      <c r="E50" s="2649"/>
      <c r="F50" s="2641" t="s">
        <v>977</v>
      </c>
      <c r="G50" s="2642"/>
      <c r="H50" s="2642"/>
      <c r="I50" s="2642"/>
      <c r="J50" s="2642"/>
      <c r="K50" s="2642"/>
      <c r="L50" s="2642"/>
      <c r="M50" s="2642"/>
      <c r="N50" s="2642"/>
      <c r="O50" s="2642"/>
      <c r="P50" s="2642"/>
      <c r="Q50" s="2643"/>
      <c r="R50" s="1231"/>
      <c r="S50" s="2021" t="s">
        <v>967</v>
      </c>
      <c r="T50" s="2022"/>
      <c r="U50" s="2649"/>
      <c r="V50" s="2641" t="s">
        <v>977</v>
      </c>
      <c r="W50" s="2660"/>
      <c r="X50" s="2660"/>
      <c r="Y50" s="2660"/>
      <c r="Z50" s="2660"/>
      <c r="AA50" s="2660"/>
      <c r="AB50" s="2660"/>
      <c r="AC50" s="2660"/>
      <c r="AD50" s="2660"/>
      <c r="AE50" s="2660"/>
      <c r="AF50" s="2660"/>
      <c r="AG50" s="2643"/>
      <c r="AK50" s="2665"/>
      <c r="AL50" s="2666"/>
      <c r="AM50" s="2666"/>
      <c r="AN50" s="2666"/>
      <c r="AO50" s="2666"/>
      <c r="AP50" s="2666"/>
      <c r="AQ50" s="2666"/>
      <c r="AR50" s="2666"/>
      <c r="AS50" s="2666"/>
      <c r="AT50" s="2666"/>
      <c r="AU50" s="2666"/>
      <c r="AV50" s="2666"/>
      <c r="AW50" s="2666"/>
      <c r="AX50" s="2666"/>
      <c r="AY50" s="2666"/>
      <c r="AZ50" s="2666"/>
      <c r="BA50" s="2666"/>
      <c r="BB50" s="2666"/>
      <c r="BC50" s="2666"/>
      <c r="BD50" s="2666"/>
      <c r="BE50" s="2666"/>
      <c r="BF50" s="2666"/>
      <c r="BG50" s="2666"/>
      <c r="BH50" s="2666"/>
      <c r="BI50" s="2666"/>
      <c r="BJ50" s="2666"/>
      <c r="BK50" s="2666"/>
      <c r="BL50" s="2666"/>
      <c r="BM50" s="2666"/>
      <c r="BN50" s="2667"/>
    </row>
    <row r="51" spans="2:66" ht="14.45" customHeight="1">
      <c r="B51" s="1457"/>
      <c r="C51" s="2024"/>
      <c r="D51" s="2025"/>
      <c r="E51" s="2650"/>
      <c r="F51" s="2641"/>
      <c r="G51" s="2642"/>
      <c r="H51" s="2642"/>
      <c r="I51" s="2642"/>
      <c r="J51" s="2642"/>
      <c r="K51" s="2642"/>
      <c r="L51" s="2642"/>
      <c r="M51" s="2642"/>
      <c r="N51" s="2642"/>
      <c r="O51" s="2642"/>
      <c r="P51" s="2642"/>
      <c r="Q51" s="2643"/>
      <c r="R51" s="1457"/>
      <c r="S51" s="2024"/>
      <c r="T51" s="2025"/>
      <c r="U51" s="2650"/>
      <c r="V51" s="2661"/>
      <c r="W51" s="2660"/>
      <c r="X51" s="2660"/>
      <c r="Y51" s="2660"/>
      <c r="Z51" s="2660"/>
      <c r="AA51" s="2660"/>
      <c r="AB51" s="2660"/>
      <c r="AC51" s="2660"/>
      <c r="AD51" s="2660"/>
      <c r="AE51" s="2660"/>
      <c r="AF51" s="2660"/>
      <c r="AG51" s="2643"/>
      <c r="AK51" s="2665"/>
      <c r="AL51" s="2666"/>
      <c r="AM51" s="2666"/>
      <c r="AN51" s="2666"/>
      <c r="AO51" s="2666"/>
      <c r="AP51" s="2666"/>
      <c r="AQ51" s="2666"/>
      <c r="AR51" s="2666"/>
      <c r="AS51" s="2666"/>
      <c r="AT51" s="2666"/>
      <c r="AU51" s="2666"/>
      <c r="AV51" s="2666"/>
      <c r="AW51" s="2666"/>
      <c r="AX51" s="2666"/>
      <c r="AY51" s="2666"/>
      <c r="AZ51" s="2666"/>
      <c r="BA51" s="2666"/>
      <c r="BB51" s="2666"/>
      <c r="BC51" s="2666"/>
      <c r="BD51" s="2666"/>
      <c r="BE51" s="2666"/>
      <c r="BF51" s="2666"/>
      <c r="BG51" s="2666"/>
      <c r="BH51" s="2666"/>
      <c r="BI51" s="2666"/>
      <c r="BJ51" s="2666"/>
      <c r="BK51" s="2666"/>
      <c r="BL51" s="2666"/>
      <c r="BM51" s="2666"/>
      <c r="BN51" s="2667"/>
    </row>
    <row r="52" spans="2:66" ht="14.45" customHeight="1">
      <c r="AK52" s="2665"/>
      <c r="AL52" s="2666"/>
      <c r="AM52" s="2666"/>
      <c r="AN52" s="2666"/>
      <c r="AO52" s="2666"/>
      <c r="AP52" s="2666"/>
      <c r="AQ52" s="2666"/>
      <c r="AR52" s="2666"/>
      <c r="AS52" s="2666"/>
      <c r="AT52" s="2666"/>
      <c r="AU52" s="2666"/>
      <c r="AV52" s="2666"/>
      <c r="AW52" s="2666"/>
      <c r="AX52" s="2666"/>
      <c r="AY52" s="2666"/>
      <c r="AZ52" s="2666"/>
      <c r="BA52" s="2666"/>
      <c r="BB52" s="2666"/>
      <c r="BC52" s="2666"/>
      <c r="BD52" s="2666"/>
      <c r="BE52" s="2666"/>
      <c r="BF52" s="2666"/>
      <c r="BG52" s="2666"/>
      <c r="BH52" s="2666"/>
      <c r="BI52" s="2666"/>
      <c r="BJ52" s="2666"/>
      <c r="BK52" s="2666"/>
      <c r="BL52" s="2666"/>
      <c r="BM52" s="2666"/>
      <c r="BN52" s="2667"/>
    </row>
    <row r="53" spans="2:66" ht="14.45" customHeight="1">
      <c r="B53" s="2077" t="s">
        <v>968</v>
      </c>
      <c r="C53" s="2078"/>
      <c r="D53" s="2078"/>
      <c r="E53" s="2078"/>
      <c r="F53" s="2079"/>
      <c r="G53" s="2040" t="str">
        <f>""&amp;請負者詳細!$F$27</f>
        <v>無</v>
      </c>
      <c r="H53" s="2041"/>
      <c r="I53" s="2041"/>
      <c r="J53" s="2041"/>
      <c r="K53" s="2042"/>
      <c r="L53" s="2077" t="s">
        <v>969</v>
      </c>
      <c r="M53" s="2078"/>
      <c r="N53" s="2078"/>
      <c r="O53" s="2078"/>
      <c r="P53" s="2078"/>
      <c r="Q53" s="2028"/>
      <c r="R53" s="2040" t="str">
        <f>""&amp;請負者詳細!$F$28</f>
        <v>無</v>
      </c>
      <c r="S53" s="2041"/>
      <c r="T53" s="2041"/>
      <c r="U53" s="2041"/>
      <c r="V53" s="2042"/>
      <c r="W53" s="2077" t="s">
        <v>970</v>
      </c>
      <c r="X53" s="2028"/>
      <c r="Y53" s="2028"/>
      <c r="Z53" s="2028"/>
      <c r="AA53" s="2028"/>
      <c r="AB53" s="2029"/>
      <c r="AC53" s="2040" t="str">
        <f>""&amp;請負者詳細!$F$29</f>
        <v>無</v>
      </c>
      <c r="AD53" s="2041"/>
      <c r="AE53" s="2041"/>
      <c r="AF53" s="2041"/>
      <c r="AG53" s="2042"/>
      <c r="AK53" s="2668"/>
      <c r="AL53" s="2669"/>
      <c r="AM53" s="2669"/>
      <c r="AN53" s="2669"/>
      <c r="AO53" s="2669"/>
      <c r="AP53" s="2669"/>
      <c r="AQ53" s="2669"/>
      <c r="AR53" s="2669"/>
      <c r="AS53" s="2669"/>
      <c r="AT53" s="2669"/>
      <c r="AU53" s="2669"/>
      <c r="AV53" s="2669"/>
      <c r="AW53" s="2669"/>
      <c r="AX53" s="2669"/>
      <c r="AY53" s="2669"/>
      <c r="AZ53" s="2669"/>
      <c r="BA53" s="2669"/>
      <c r="BB53" s="2669"/>
      <c r="BC53" s="2669"/>
      <c r="BD53" s="2669"/>
      <c r="BE53" s="2669"/>
      <c r="BF53" s="2669"/>
      <c r="BG53" s="2669"/>
      <c r="BH53" s="2669"/>
      <c r="BI53" s="2669"/>
      <c r="BJ53" s="2669"/>
      <c r="BK53" s="2669"/>
      <c r="BL53" s="2669"/>
      <c r="BM53" s="2669"/>
      <c r="BN53" s="2670"/>
    </row>
    <row r="54" spans="2:66">
      <c r="B54" s="2080"/>
      <c r="C54" s="2081"/>
      <c r="D54" s="2081"/>
      <c r="E54" s="2081"/>
      <c r="F54" s="2082"/>
      <c r="G54" s="2043"/>
      <c r="H54" s="2044"/>
      <c r="I54" s="2044"/>
      <c r="J54" s="2044"/>
      <c r="K54" s="2045"/>
      <c r="L54" s="2080"/>
      <c r="M54" s="2081"/>
      <c r="N54" s="2081"/>
      <c r="O54" s="2081"/>
      <c r="P54" s="2081"/>
      <c r="Q54" s="2031"/>
      <c r="R54" s="2043"/>
      <c r="S54" s="2044"/>
      <c r="T54" s="2044"/>
      <c r="U54" s="2044"/>
      <c r="V54" s="2045"/>
      <c r="W54" s="2030"/>
      <c r="X54" s="2031"/>
      <c r="Y54" s="2031"/>
      <c r="Z54" s="2031"/>
      <c r="AA54" s="2031"/>
      <c r="AB54" s="2032"/>
      <c r="AC54" s="2043"/>
      <c r="AD54" s="2044"/>
      <c r="AE54" s="2044"/>
      <c r="AF54" s="2044"/>
      <c r="AG54" s="2045"/>
    </row>
  </sheetData>
  <mergeCells count="180">
    <mergeCell ref="B44:E45"/>
    <mergeCell ref="F44:Q45"/>
    <mergeCell ref="R44:U45"/>
    <mergeCell ref="V44:AG45"/>
    <mergeCell ref="AK44:BN53"/>
    <mergeCell ref="B46:E47"/>
    <mergeCell ref="F46:Q47"/>
    <mergeCell ref="R46:U47"/>
    <mergeCell ref="V46:AG47"/>
    <mergeCell ref="C48:E49"/>
    <mergeCell ref="B53:F54"/>
    <mergeCell ref="G53:K54"/>
    <mergeCell ref="L53:Q54"/>
    <mergeCell ref="R53:V54"/>
    <mergeCell ref="W53:AB54"/>
    <mergeCell ref="AC53:AG54"/>
    <mergeCell ref="F48:Q49"/>
    <mergeCell ref="S48:U49"/>
    <mergeCell ref="V48:AG49"/>
    <mergeCell ref="C50:E51"/>
    <mergeCell ref="F50:Q51"/>
    <mergeCell ref="S50:U51"/>
    <mergeCell ref="V50:AG51"/>
    <mergeCell ref="AU41:AY42"/>
    <mergeCell ref="AZ41:BD42"/>
    <mergeCell ref="BE41:BI42"/>
    <mergeCell ref="BJ41:BN42"/>
    <mergeCell ref="B42:E43"/>
    <mergeCell ref="F42:H43"/>
    <mergeCell ref="I42:Q43"/>
    <mergeCell ref="R42:U43"/>
    <mergeCell ref="V42:AG43"/>
    <mergeCell ref="B40:E41"/>
    <mergeCell ref="F40:Q41"/>
    <mergeCell ref="R40:U41"/>
    <mergeCell ref="V40:AG41"/>
    <mergeCell ref="AK41:AO42"/>
    <mergeCell ref="AP41:AT42"/>
    <mergeCell ref="B38:E39"/>
    <mergeCell ref="F38:Q39"/>
    <mergeCell ref="R38:U39"/>
    <mergeCell ref="V38:AG39"/>
    <mergeCell ref="BB38:BD39"/>
    <mergeCell ref="AT32:AY33"/>
    <mergeCell ref="BA32:BF33"/>
    <mergeCell ref="B29:E33"/>
    <mergeCell ref="F29:J30"/>
    <mergeCell ref="K29:R29"/>
    <mergeCell ref="K30:R30"/>
    <mergeCell ref="BE38:BN39"/>
    <mergeCell ref="AQ34:AY35"/>
    <mergeCell ref="BA34:BD35"/>
    <mergeCell ref="BE34:BN35"/>
    <mergeCell ref="B35:E36"/>
    <mergeCell ref="F35:Q36"/>
    <mergeCell ref="R35:U36"/>
    <mergeCell ref="V35:AG36"/>
    <mergeCell ref="BB36:BD37"/>
    <mergeCell ref="BE36:BN37"/>
    <mergeCell ref="AL34:AP35"/>
    <mergeCell ref="BG32:BN33"/>
    <mergeCell ref="F31:J33"/>
    <mergeCell ref="K33:M33"/>
    <mergeCell ref="N33:R33"/>
    <mergeCell ref="S33:W33"/>
    <mergeCell ref="X33:AB33"/>
    <mergeCell ref="AC33:AG33"/>
    <mergeCell ref="AC32:AG32"/>
    <mergeCell ref="AK32:AP33"/>
    <mergeCell ref="AQ32:AS33"/>
    <mergeCell ref="S30:Y30"/>
    <mergeCell ref="Z30:AG30"/>
    <mergeCell ref="AL30:AP31"/>
    <mergeCell ref="AQ30:AY31"/>
    <mergeCell ref="K31:M31"/>
    <mergeCell ref="N31:R31"/>
    <mergeCell ref="S31:W31"/>
    <mergeCell ref="X31:AB31"/>
    <mergeCell ref="AC31:AG31"/>
    <mergeCell ref="K32:M32"/>
    <mergeCell ref="N32:R32"/>
    <mergeCell ref="S32:W32"/>
    <mergeCell ref="X32:AB32"/>
    <mergeCell ref="S29:Y29"/>
    <mergeCell ref="Z29:AG29"/>
    <mergeCell ref="F26:H26"/>
    <mergeCell ref="I26:S26"/>
    <mergeCell ref="T26:AG26"/>
    <mergeCell ref="AS26:AX26"/>
    <mergeCell ref="AY26:BC26"/>
    <mergeCell ref="BD26:BH26"/>
    <mergeCell ref="BI26:BN26"/>
    <mergeCell ref="AK23:AN26"/>
    <mergeCell ref="AO23:AS24"/>
    <mergeCell ref="AT23:AZ23"/>
    <mergeCell ref="BA30:BF31"/>
    <mergeCell ref="BG30:BN31"/>
    <mergeCell ref="AK28:AP29"/>
    <mergeCell ref="AQ28:AY29"/>
    <mergeCell ref="BA28:BF29"/>
    <mergeCell ref="BG28:BN29"/>
    <mergeCell ref="BA23:BG23"/>
    <mergeCell ref="BH23:BN23"/>
    <mergeCell ref="AT24:AZ24"/>
    <mergeCell ref="BA24:BG24"/>
    <mergeCell ref="BH24:BN24"/>
    <mergeCell ref="AY25:BC25"/>
    <mergeCell ref="BD25:BH25"/>
    <mergeCell ref="B22:E23"/>
    <mergeCell ref="F22:G22"/>
    <mergeCell ref="H22:Q22"/>
    <mergeCell ref="R22:U23"/>
    <mergeCell ref="V22:AE23"/>
    <mergeCell ref="F23:G23"/>
    <mergeCell ref="H23:Q23"/>
    <mergeCell ref="BI25:BN25"/>
    <mergeCell ref="B25:E27"/>
    <mergeCell ref="F25:H25"/>
    <mergeCell ref="I25:S25"/>
    <mergeCell ref="T25:AG25"/>
    <mergeCell ref="AO25:AR26"/>
    <mergeCell ref="AS25:AX25"/>
    <mergeCell ref="F27:H27"/>
    <mergeCell ref="I27:S27"/>
    <mergeCell ref="T27:AG27"/>
    <mergeCell ref="B20:E21"/>
    <mergeCell ref="F20:AE20"/>
    <mergeCell ref="B17:E17"/>
    <mergeCell ref="F17:AE17"/>
    <mergeCell ref="AK17:AN21"/>
    <mergeCell ref="AO17:AW17"/>
    <mergeCell ref="AX17:BG17"/>
    <mergeCell ref="BH17:BN17"/>
    <mergeCell ref="B18:E18"/>
    <mergeCell ref="B11:E15"/>
    <mergeCell ref="F11:P11"/>
    <mergeCell ref="Q11:Z11"/>
    <mergeCell ref="AA11:AG11"/>
    <mergeCell ref="AK11:AN11"/>
    <mergeCell ref="AO11:BN11"/>
    <mergeCell ref="AO20:AW21"/>
    <mergeCell ref="AX20:BG21"/>
    <mergeCell ref="BH20:BN21"/>
    <mergeCell ref="F21:AE21"/>
    <mergeCell ref="F18:AE18"/>
    <mergeCell ref="AO18:AW19"/>
    <mergeCell ref="AX18:BG19"/>
    <mergeCell ref="BH18:BN19"/>
    <mergeCell ref="B19:E19"/>
    <mergeCell ref="F19:AE19"/>
    <mergeCell ref="AO12:BN12"/>
    <mergeCell ref="AK13:AN13"/>
    <mergeCell ref="AO13:BN13"/>
    <mergeCell ref="F14:P15"/>
    <mergeCell ref="Q14:Z15"/>
    <mergeCell ref="AA14:AG15"/>
    <mergeCell ref="AK14:AN15"/>
    <mergeCell ref="AO14:AP14"/>
    <mergeCell ref="AQ14:AZ14"/>
    <mergeCell ref="BA14:BD15"/>
    <mergeCell ref="F12:P13"/>
    <mergeCell ref="Q12:Z13"/>
    <mergeCell ref="AA12:AG13"/>
    <mergeCell ref="AK12:AN12"/>
    <mergeCell ref="BE14:BN15"/>
    <mergeCell ref="AO15:AP15"/>
    <mergeCell ref="AQ15:AZ15"/>
    <mergeCell ref="BD6:BN7"/>
    <mergeCell ref="H8:AC9"/>
    <mergeCell ref="AK8:AN10"/>
    <mergeCell ref="AQ8:BD8"/>
    <mergeCell ref="AO9:BN9"/>
    <mergeCell ref="V2:AG2"/>
    <mergeCell ref="B4:AE5"/>
    <mergeCell ref="H6:AC7"/>
    <mergeCell ref="AK6:AN7"/>
    <mergeCell ref="AO6:AY7"/>
    <mergeCell ref="AZ6:BC7"/>
    <mergeCell ref="AR10:BM10"/>
    <mergeCell ref="AO10:AQ10"/>
  </mergeCells>
  <phoneticPr fontId="1"/>
  <conditionalFormatting sqref="F19:AE19">
    <cfRule type="containsBlanks" dxfId="127" priority="37">
      <formula>LEN(TRIM(F19))=0</formula>
    </cfRule>
  </conditionalFormatting>
  <conditionalFormatting sqref="F12:AG13">
    <cfRule type="containsBlanks" dxfId="126" priority="36">
      <formula>LEN(TRIM(F12))=0</formula>
    </cfRule>
  </conditionalFormatting>
  <conditionalFormatting sqref="BD6">
    <cfRule type="expression" dxfId="125" priority="35">
      <formula>AND(NOT($AO6=""),$BD6="")</formula>
    </cfRule>
  </conditionalFormatting>
  <conditionalFormatting sqref="AQ8">
    <cfRule type="expression" dxfId="124" priority="34">
      <formula>AND(NOT($AO6=""),$AQ8="")</formula>
    </cfRule>
  </conditionalFormatting>
  <conditionalFormatting sqref="AO9">
    <cfRule type="expression" dxfId="123" priority="33">
      <formula>AND(NOT($AO6=""),$AO9="")</formula>
    </cfRule>
  </conditionalFormatting>
  <conditionalFormatting sqref="AR10">
    <cfRule type="expression" dxfId="122" priority="32">
      <formula>AND(NOT($AO6=""),$AR10="")</formula>
    </cfRule>
  </conditionalFormatting>
  <conditionalFormatting sqref="AQ14">
    <cfRule type="expression" dxfId="121" priority="31">
      <formula>AND(NOT($AO6=""),$AQ14="")</formula>
    </cfRule>
  </conditionalFormatting>
  <conditionalFormatting sqref="AO13">
    <cfRule type="expression" dxfId="120" priority="30">
      <formula>AND(NOT($AO6=""),$AO13="")</formula>
    </cfRule>
  </conditionalFormatting>
  <conditionalFormatting sqref="AQ15">
    <cfRule type="expression" dxfId="119" priority="29">
      <formula>AND(NOT($AO6=""),$AQ15="")</formula>
    </cfRule>
  </conditionalFormatting>
  <conditionalFormatting sqref="BE14">
    <cfRule type="expression" dxfId="118" priority="28">
      <formula>AND(NOT($AO6=""),$BE14="")</formula>
    </cfRule>
  </conditionalFormatting>
  <conditionalFormatting sqref="AT24">
    <cfRule type="expression" dxfId="117" priority="27">
      <formula>AND(NOT($AO6=""),$AT24="")</formula>
    </cfRule>
  </conditionalFormatting>
  <conditionalFormatting sqref="BA24">
    <cfRule type="expression" dxfId="116" priority="26">
      <formula>AND(NOT($AO6=""),$BA24="")</formula>
    </cfRule>
  </conditionalFormatting>
  <conditionalFormatting sqref="BH24">
    <cfRule type="expression" dxfId="115" priority="25">
      <formula>AND(NOT($AO6=""),$BH24="")</formula>
    </cfRule>
  </conditionalFormatting>
  <conditionalFormatting sqref="AY26">
    <cfRule type="expression" dxfId="114" priority="24">
      <formula>AND(NOT($AO6=""),$AY26="")</formula>
    </cfRule>
  </conditionalFormatting>
  <conditionalFormatting sqref="BD26">
    <cfRule type="expression" dxfId="113" priority="23">
      <formula>AND(NOT($AO6=""),$BD26="")</formula>
    </cfRule>
  </conditionalFormatting>
  <conditionalFormatting sqref="BI26">
    <cfRule type="expression" dxfId="112" priority="22">
      <formula>AND(NOT($AO6=""),$BI26="")</formula>
    </cfRule>
  </conditionalFormatting>
  <conditionalFormatting sqref="AQ28">
    <cfRule type="expression" dxfId="111" priority="21">
      <formula>AND(NOT($AO6=""),$AQ28="")</formula>
    </cfRule>
  </conditionalFormatting>
  <conditionalFormatting sqref="AT32">
    <cfRule type="expression" dxfId="110" priority="20">
      <formula>AND(NOT($AO6=""),$AT32="")</formula>
    </cfRule>
  </conditionalFormatting>
  <conditionalFormatting sqref="AQ34">
    <cfRule type="expression" dxfId="109" priority="19">
      <formula>AND(NOT($AO6=""),$AQ34="")</formula>
    </cfRule>
  </conditionalFormatting>
  <conditionalFormatting sqref="BG28">
    <cfRule type="expression" dxfId="108" priority="18">
      <formula>AND(NOT($AO6=""),$BG28="")</formula>
    </cfRule>
  </conditionalFormatting>
  <conditionalFormatting sqref="BG30">
    <cfRule type="expression" dxfId="107" priority="17">
      <formula>AND(NOT($AO6=""),$BG30="")</formula>
    </cfRule>
  </conditionalFormatting>
  <conditionalFormatting sqref="BG32">
    <cfRule type="expression" dxfId="106" priority="16">
      <formula>AND(NOT($AO6=""),$BG32="")</formula>
    </cfRule>
  </conditionalFormatting>
  <conditionalFormatting sqref="BE36">
    <cfRule type="expression" dxfId="105" priority="15">
      <formula>AND(NOT($AO6=""),NOT($BE34=""),$BE36="")</formula>
    </cfRule>
  </conditionalFormatting>
  <conditionalFormatting sqref="BE38">
    <cfRule type="expression" dxfId="104" priority="14">
      <formula>AND(NOT($AO6=""),NOT($BE34=""),$BE38="")</formula>
    </cfRule>
  </conditionalFormatting>
  <conditionalFormatting sqref="AP41">
    <cfRule type="expression" dxfId="103" priority="13">
      <formula>AND(NOT($AO6=""),$AP41="")</formula>
    </cfRule>
  </conditionalFormatting>
  <conditionalFormatting sqref="AZ41">
    <cfRule type="expression" dxfId="102" priority="12">
      <formula>AND(NOT($AO6=""),$AZ41="")</formula>
    </cfRule>
  </conditionalFormatting>
  <conditionalFormatting sqref="BJ41">
    <cfRule type="expression" dxfId="101" priority="11">
      <formula>AND(NOT($AO6=""),$BJ$41="")</formula>
    </cfRule>
  </conditionalFormatting>
  <conditionalFormatting sqref="V42">
    <cfRule type="containsBlanks" dxfId="100" priority="10">
      <formula>LEN(TRIM(V42))=0</formula>
    </cfRule>
  </conditionalFormatting>
  <conditionalFormatting sqref="V44">
    <cfRule type="expression" dxfId="99" priority="9">
      <formula>AND(NOT($F44=""),$V44="")</formula>
    </cfRule>
  </conditionalFormatting>
  <conditionalFormatting sqref="F48">
    <cfRule type="expression" dxfId="98" priority="8">
      <formula>AND(NOT($F46=""),$F48="")</formula>
    </cfRule>
  </conditionalFormatting>
  <conditionalFormatting sqref="F50">
    <cfRule type="expression" dxfId="97" priority="7">
      <formula>AND(NOT($F46=""),$F50="")</formula>
    </cfRule>
  </conditionalFormatting>
  <conditionalFormatting sqref="V48">
    <cfRule type="expression" dxfId="96" priority="6">
      <formula>AND(NOT($V46=""),$V48="")</formula>
    </cfRule>
  </conditionalFormatting>
  <conditionalFormatting sqref="V50">
    <cfRule type="expression" dxfId="95" priority="5">
      <formula>AND(NOT($V46=""),$V50="")</formula>
    </cfRule>
  </conditionalFormatting>
  <conditionalFormatting sqref="V40">
    <cfRule type="containsBlanks" dxfId="94" priority="4">
      <formula>LEN(TRIM(V40))=0</formula>
    </cfRule>
  </conditionalFormatting>
  <conditionalFormatting sqref="AQ30">
    <cfRule type="containsBlanks" dxfId="93" priority="3">
      <formula>LEN(TRIM(AQ30))=0</formula>
    </cfRule>
  </conditionalFormatting>
  <conditionalFormatting sqref="BH18">
    <cfRule type="expression" dxfId="92" priority="2">
      <formula>$BH18=0</formula>
    </cfRule>
  </conditionalFormatting>
  <conditionalFormatting sqref="BH20">
    <cfRule type="expression" dxfId="91" priority="1">
      <formula>$BH20=0</formula>
    </cfRule>
  </conditionalFormatting>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検索!$C$7:$C$8</xm:f>
          </x14:formula1>
          <xm:sqref>F42:H43 AQ32:AS33</xm:sqref>
        </x14:dataValidation>
        <x14:dataValidation type="list" allowBlank="1" showInputMessage="1" showErrorMessage="1">
          <x14:formula1>
            <xm:f>請負者詳細!$C$9:$C$12</xm:f>
          </x14:formula1>
          <xm:sqref>F12:P15</xm:sqref>
        </x14:dataValidation>
        <x14:dataValidation type="list" allowBlank="1" showInputMessage="1" showErrorMessage="1">
          <x14:formula1>
            <xm:f>検索!$B$2:$B$4</xm:f>
          </x14:formula1>
          <xm:sqref>AT24:BN24</xm:sqref>
        </x14:dataValidation>
        <x14:dataValidation type="list" allowBlank="1" showInputMessage="1" showErrorMessage="1">
          <x14:formula1>
            <xm:f>検索!$B$6:$B$7</xm:f>
          </x14:formula1>
          <xm:sqref>AP41:AT42 AZ41:BD42 BJ41:BN42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BN106"/>
  <sheetViews>
    <sheetView zoomScaleNormal="100" workbookViewId="0">
      <selection activeCell="AC105" sqref="AC105:AG106"/>
    </sheetView>
  </sheetViews>
  <sheetFormatPr defaultColWidth="9.125" defaultRowHeight="13.5"/>
  <cols>
    <col min="1" max="67" width="3" style="1163" customWidth="1"/>
    <col min="68" max="163" width="9.125" style="1163"/>
    <col min="164" max="166" width="9.125" style="1163" customWidth="1"/>
    <col min="167" max="254" width="3" style="1163" customWidth="1"/>
    <col min="255" max="419" width="9.125" style="1163"/>
    <col min="420" max="422" width="9.125" style="1163" customWidth="1"/>
    <col min="423" max="510" width="3" style="1163" customWidth="1"/>
    <col min="511" max="675" width="9.125" style="1163"/>
    <col min="676" max="678" width="9.125" style="1163" customWidth="1"/>
    <col min="679" max="766" width="3" style="1163" customWidth="1"/>
    <col min="767" max="931" width="9.125" style="1163"/>
    <col min="932" max="934" width="9.125" style="1163" customWidth="1"/>
    <col min="935" max="1022" width="3" style="1163" customWidth="1"/>
    <col min="1023" max="1187" width="9.125" style="1163"/>
    <col min="1188" max="1190" width="9.125" style="1163" customWidth="1"/>
    <col min="1191" max="1278" width="3" style="1163" customWidth="1"/>
    <col min="1279" max="1443" width="9.125" style="1163"/>
    <col min="1444" max="1446" width="9.125" style="1163" customWidth="1"/>
    <col min="1447" max="1534" width="3" style="1163" customWidth="1"/>
    <col min="1535" max="1699" width="9.125" style="1163"/>
    <col min="1700" max="1702" width="9.125" style="1163" customWidth="1"/>
    <col min="1703" max="1790" width="3" style="1163" customWidth="1"/>
    <col min="1791" max="1955" width="9.125" style="1163"/>
    <col min="1956" max="1958" width="9.125" style="1163" customWidth="1"/>
    <col min="1959" max="2046" width="3" style="1163" customWidth="1"/>
    <col min="2047" max="2211" width="9.125" style="1163"/>
    <col min="2212" max="2214" width="9.125" style="1163" customWidth="1"/>
    <col min="2215" max="2302" width="3" style="1163" customWidth="1"/>
    <col min="2303" max="2467" width="9.125" style="1163"/>
    <col min="2468" max="2470" width="9.125" style="1163" customWidth="1"/>
    <col min="2471" max="2558" width="3" style="1163" customWidth="1"/>
    <col min="2559" max="2723" width="9.125" style="1163"/>
    <col min="2724" max="2726" width="9.125" style="1163" customWidth="1"/>
    <col min="2727" max="2814" width="3" style="1163" customWidth="1"/>
    <col min="2815" max="2979" width="9.125" style="1163"/>
    <col min="2980" max="2982" width="9.125" style="1163" customWidth="1"/>
    <col min="2983" max="3070" width="3" style="1163" customWidth="1"/>
    <col min="3071" max="3235" width="9.125" style="1163"/>
    <col min="3236" max="3238" width="9.125" style="1163" customWidth="1"/>
    <col min="3239" max="3326" width="3" style="1163" customWidth="1"/>
    <col min="3327" max="3491" width="9.125" style="1163"/>
    <col min="3492" max="3494" width="9.125" style="1163" customWidth="1"/>
    <col min="3495" max="3582" width="3" style="1163" customWidth="1"/>
    <col min="3583" max="3747" width="9.125" style="1163"/>
    <col min="3748" max="3750" width="9.125" style="1163" customWidth="1"/>
    <col min="3751" max="3838" width="3" style="1163" customWidth="1"/>
    <col min="3839" max="4003" width="9.125" style="1163"/>
    <col min="4004" max="4006" width="9.125" style="1163" customWidth="1"/>
    <col min="4007" max="4094" width="3" style="1163" customWidth="1"/>
    <col min="4095" max="4259" width="9.125" style="1163"/>
    <col min="4260" max="4262" width="9.125" style="1163" customWidth="1"/>
    <col min="4263" max="4350" width="3" style="1163" customWidth="1"/>
    <col min="4351" max="4515" width="9.125" style="1163"/>
    <col min="4516" max="4518" width="9.125" style="1163" customWidth="1"/>
    <col min="4519" max="4606" width="3" style="1163" customWidth="1"/>
    <col min="4607" max="4771" width="9.125" style="1163"/>
    <col min="4772" max="4774" width="9.125" style="1163" customWidth="1"/>
    <col min="4775" max="4862" width="3" style="1163" customWidth="1"/>
    <col min="4863" max="5027" width="9.125" style="1163"/>
    <col min="5028" max="5030" width="9.125" style="1163" customWidth="1"/>
    <col min="5031" max="5118" width="3" style="1163" customWidth="1"/>
    <col min="5119" max="5283" width="9.125" style="1163"/>
    <col min="5284" max="5286" width="9.125" style="1163" customWidth="1"/>
    <col min="5287" max="5374" width="3" style="1163" customWidth="1"/>
    <col min="5375" max="5539" width="9.125" style="1163"/>
    <col min="5540" max="5542" width="9.125" style="1163" customWidth="1"/>
    <col min="5543" max="5630" width="3" style="1163" customWidth="1"/>
    <col min="5631" max="5795" width="9.125" style="1163"/>
    <col min="5796" max="5798" width="9.125" style="1163" customWidth="1"/>
    <col min="5799" max="5886" width="3" style="1163" customWidth="1"/>
    <col min="5887" max="6051" width="9.125" style="1163"/>
    <col min="6052" max="6054" width="9.125" style="1163" customWidth="1"/>
    <col min="6055" max="6142" width="3" style="1163" customWidth="1"/>
    <col min="6143" max="6307" width="9.125" style="1163"/>
    <col min="6308" max="6310" width="9.125" style="1163" customWidth="1"/>
    <col min="6311" max="6398" width="3" style="1163" customWidth="1"/>
    <col min="6399" max="6563" width="9.125" style="1163"/>
    <col min="6564" max="6566" width="9.125" style="1163" customWidth="1"/>
    <col min="6567" max="6654" width="3" style="1163" customWidth="1"/>
    <col min="6655" max="6819" width="9.125" style="1163"/>
    <col min="6820" max="6822" width="9.125" style="1163" customWidth="1"/>
    <col min="6823" max="6910" width="3" style="1163" customWidth="1"/>
    <col min="6911" max="7075" width="9.125" style="1163"/>
    <col min="7076" max="7078" width="9.125" style="1163" customWidth="1"/>
    <col min="7079" max="7166" width="3" style="1163" customWidth="1"/>
    <col min="7167" max="7331" width="9.125" style="1163"/>
    <col min="7332" max="7334" width="9.125" style="1163" customWidth="1"/>
    <col min="7335" max="7422" width="3" style="1163" customWidth="1"/>
    <col min="7423" max="7587" width="9.125" style="1163"/>
    <col min="7588" max="7590" width="9.125" style="1163" customWidth="1"/>
    <col min="7591" max="7678" width="3" style="1163" customWidth="1"/>
    <col min="7679" max="7843" width="9.125" style="1163"/>
    <col min="7844" max="7846" width="9.125" style="1163" customWidth="1"/>
    <col min="7847" max="7934" width="3" style="1163" customWidth="1"/>
    <col min="7935" max="8099" width="9.125" style="1163"/>
    <col min="8100" max="8102" width="9.125" style="1163" customWidth="1"/>
    <col min="8103" max="8190" width="3" style="1163" customWidth="1"/>
    <col min="8191" max="8355" width="9.125" style="1163"/>
    <col min="8356" max="8358" width="9.125" style="1163" customWidth="1"/>
    <col min="8359" max="8446" width="3" style="1163" customWidth="1"/>
    <col min="8447" max="8611" width="9.125" style="1163"/>
    <col min="8612" max="8614" width="9.125" style="1163" customWidth="1"/>
    <col min="8615" max="8702" width="3" style="1163" customWidth="1"/>
    <col min="8703" max="8867" width="9.125" style="1163"/>
    <col min="8868" max="8870" width="9.125" style="1163" customWidth="1"/>
    <col min="8871" max="8958" width="3" style="1163" customWidth="1"/>
    <col min="8959" max="9123" width="9.125" style="1163"/>
    <col min="9124" max="9126" width="9.125" style="1163" customWidth="1"/>
    <col min="9127" max="9214" width="3" style="1163" customWidth="1"/>
    <col min="9215" max="9379" width="9.125" style="1163"/>
    <col min="9380" max="9382" width="9.125" style="1163" customWidth="1"/>
    <col min="9383" max="9470" width="3" style="1163" customWidth="1"/>
    <col min="9471" max="9635" width="9.125" style="1163"/>
    <col min="9636" max="9638" width="9.125" style="1163" customWidth="1"/>
    <col min="9639" max="9726" width="3" style="1163" customWidth="1"/>
    <col min="9727" max="9891" width="9.125" style="1163"/>
    <col min="9892" max="9894" width="9.125" style="1163" customWidth="1"/>
    <col min="9895" max="9982" width="3" style="1163" customWidth="1"/>
    <col min="9983" max="10147" width="9.125" style="1163"/>
    <col min="10148" max="10150" width="9.125" style="1163" customWidth="1"/>
    <col min="10151" max="10238" width="3" style="1163" customWidth="1"/>
    <col min="10239" max="10403" width="9.125" style="1163"/>
    <col min="10404" max="10406" width="9.125" style="1163" customWidth="1"/>
    <col min="10407" max="10494" width="3" style="1163" customWidth="1"/>
    <col min="10495" max="10659" width="9.125" style="1163"/>
    <col min="10660" max="10662" width="9.125" style="1163" customWidth="1"/>
    <col min="10663" max="10750" width="3" style="1163" customWidth="1"/>
    <col min="10751" max="10915" width="9.125" style="1163"/>
    <col min="10916" max="10918" width="9.125" style="1163" customWidth="1"/>
    <col min="10919" max="11006" width="3" style="1163" customWidth="1"/>
    <col min="11007" max="11171" width="9.125" style="1163"/>
    <col min="11172" max="11174" width="9.125" style="1163" customWidth="1"/>
    <col min="11175" max="11262" width="3" style="1163" customWidth="1"/>
    <col min="11263" max="11427" width="9.125" style="1163"/>
    <col min="11428" max="11430" width="9.125" style="1163" customWidth="1"/>
    <col min="11431" max="11518" width="3" style="1163" customWidth="1"/>
    <col min="11519" max="11683" width="9.125" style="1163"/>
    <col min="11684" max="11686" width="9.125" style="1163" customWidth="1"/>
    <col min="11687" max="11774" width="3" style="1163" customWidth="1"/>
    <col min="11775" max="11939" width="9.125" style="1163"/>
    <col min="11940" max="11942" width="9.125" style="1163" customWidth="1"/>
    <col min="11943" max="12030" width="3" style="1163" customWidth="1"/>
    <col min="12031" max="12195" width="9.125" style="1163"/>
    <col min="12196" max="12198" width="9.125" style="1163" customWidth="1"/>
    <col min="12199" max="12286" width="3" style="1163" customWidth="1"/>
    <col min="12287" max="12451" width="9.125" style="1163"/>
    <col min="12452" max="12454" width="9.125" style="1163" customWidth="1"/>
    <col min="12455" max="12542" width="3" style="1163" customWidth="1"/>
    <col min="12543" max="12707" width="9.125" style="1163"/>
    <col min="12708" max="12710" width="9.125" style="1163" customWidth="1"/>
    <col min="12711" max="12798" width="3" style="1163" customWidth="1"/>
    <col min="12799" max="12963" width="9.125" style="1163"/>
    <col min="12964" max="12966" width="9.125" style="1163" customWidth="1"/>
    <col min="12967" max="13054" width="3" style="1163" customWidth="1"/>
    <col min="13055" max="13219" width="9.125" style="1163"/>
    <col min="13220" max="13222" width="9.125" style="1163" customWidth="1"/>
    <col min="13223" max="13310" width="3" style="1163" customWidth="1"/>
    <col min="13311" max="13475" width="9.125" style="1163"/>
    <col min="13476" max="13478" width="9.125" style="1163" customWidth="1"/>
    <col min="13479" max="13566" width="3" style="1163" customWidth="1"/>
    <col min="13567" max="13731" width="9.125" style="1163"/>
    <col min="13732" max="13734" width="9.125" style="1163" customWidth="1"/>
    <col min="13735" max="13822" width="3" style="1163" customWidth="1"/>
    <col min="13823" max="13987" width="9.125" style="1163"/>
    <col min="13988" max="13990" width="9.125" style="1163" customWidth="1"/>
    <col min="13991" max="14078" width="3" style="1163" customWidth="1"/>
    <col min="14079" max="14243" width="9.125" style="1163"/>
    <col min="14244" max="14246" width="9.125" style="1163" customWidth="1"/>
    <col min="14247" max="14334" width="3" style="1163" customWidth="1"/>
    <col min="14335" max="14499" width="9.125" style="1163"/>
    <col min="14500" max="14502" width="9.125" style="1163" customWidth="1"/>
    <col min="14503" max="14590" width="3" style="1163" customWidth="1"/>
    <col min="14591" max="14755" width="9.125" style="1163"/>
    <col min="14756" max="14758" width="9.125" style="1163" customWidth="1"/>
    <col min="14759" max="14846" width="3" style="1163" customWidth="1"/>
    <col min="14847" max="15011" width="9.125" style="1163"/>
    <col min="15012" max="15014" width="9.125" style="1163" customWidth="1"/>
    <col min="15015" max="15102" width="3" style="1163" customWidth="1"/>
    <col min="15103" max="15267" width="9.125" style="1163"/>
    <col min="15268" max="15270" width="9.125" style="1163" customWidth="1"/>
    <col min="15271" max="15358" width="3" style="1163" customWidth="1"/>
    <col min="15359" max="15523" width="9.125" style="1163"/>
    <col min="15524" max="15526" width="9.125" style="1163" customWidth="1"/>
    <col min="15527" max="15614" width="3" style="1163" customWidth="1"/>
    <col min="15615" max="15779" width="9.125" style="1163"/>
    <col min="15780" max="15782" width="9.125" style="1163" customWidth="1"/>
    <col min="15783" max="15870" width="3" style="1163" customWidth="1"/>
    <col min="15871" max="16035" width="9.125" style="1163"/>
    <col min="16036" max="16038" width="9.125" style="1163" customWidth="1"/>
    <col min="16039" max="16126" width="3" style="1163" customWidth="1"/>
    <col min="16127" max="16384" width="9.125" style="1163"/>
  </cols>
  <sheetData>
    <row r="1" spans="1:66" s="1447" customFormat="1"/>
    <row r="2" spans="1:66" ht="14.45" customHeight="1">
      <c r="Y2" s="2606" t="s">
        <v>921</v>
      </c>
      <c r="Z2" s="2671"/>
      <c r="AA2" s="2671"/>
      <c r="AB2" s="2671"/>
      <c r="AC2" s="2671"/>
      <c r="AD2" s="2671"/>
      <c r="AE2" s="2671"/>
      <c r="AF2" s="2671"/>
      <c r="AG2" s="2671"/>
      <c r="AH2" s="1448"/>
    </row>
    <row r="3" spans="1:66" ht="14.45" customHeight="1"/>
    <row r="4" spans="1:66" ht="14.45" customHeight="1">
      <c r="A4" s="1435"/>
      <c r="B4" s="2279" t="s">
        <v>2022</v>
      </c>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1435"/>
      <c r="AG4" s="1435"/>
      <c r="AH4" s="1435"/>
      <c r="AI4" s="1435"/>
      <c r="AJ4" s="1435"/>
      <c r="AL4" s="1449"/>
      <c r="AM4" s="1449"/>
      <c r="AN4" s="1449"/>
      <c r="AO4" s="1449"/>
      <c r="AP4" s="1449"/>
      <c r="AQ4" s="1449"/>
      <c r="AR4" s="1449"/>
      <c r="AS4" s="1449"/>
      <c r="AT4" s="1449"/>
    </row>
    <row r="5" spans="1:66" ht="14.45" customHeight="1">
      <c r="A5" s="1435"/>
      <c r="B5" s="2280"/>
      <c r="C5" s="2280"/>
      <c r="D5" s="2280"/>
      <c r="E5" s="2280"/>
      <c r="F5" s="2280"/>
      <c r="G5" s="2280"/>
      <c r="H5" s="2280"/>
      <c r="I5" s="2280"/>
      <c r="J5" s="2280"/>
      <c r="K5" s="2280"/>
      <c r="L5" s="2280"/>
      <c r="M5" s="2280"/>
      <c r="N5" s="2280"/>
      <c r="O5" s="2280"/>
      <c r="P5" s="2280"/>
      <c r="Q5" s="2280"/>
      <c r="R5" s="2280"/>
      <c r="S5" s="2280"/>
      <c r="T5" s="2280"/>
      <c r="U5" s="2280"/>
      <c r="V5" s="2280"/>
      <c r="W5" s="2280"/>
      <c r="X5" s="2280"/>
      <c r="Y5" s="2280"/>
      <c r="Z5" s="2280"/>
      <c r="AA5" s="2280"/>
      <c r="AB5" s="2280"/>
      <c r="AC5" s="2280"/>
      <c r="AD5" s="2280"/>
      <c r="AE5" s="2280"/>
      <c r="AF5" s="1435"/>
      <c r="AG5" s="1435"/>
      <c r="AH5" s="1435"/>
      <c r="AI5" s="1435"/>
      <c r="AJ5" s="1435"/>
      <c r="AK5" s="1450" t="s">
        <v>2023</v>
      </c>
      <c r="AL5" s="1451"/>
      <c r="AM5" s="1451"/>
      <c r="AN5" s="1451"/>
      <c r="AO5" s="1451"/>
      <c r="AP5" s="1451"/>
      <c r="AQ5" s="1451"/>
      <c r="AR5" s="1451"/>
      <c r="AS5" s="1451"/>
      <c r="AT5" s="1451"/>
      <c r="BN5" s="1458" t="s">
        <v>1803</v>
      </c>
    </row>
    <row r="6" spans="1:66" ht="14.45" customHeight="1">
      <c r="B6" s="2281" t="s">
        <v>1008</v>
      </c>
      <c r="C6" s="2282"/>
      <c r="D6" s="2282"/>
      <c r="E6" s="2282"/>
      <c r="F6" s="2672"/>
      <c r="G6" s="2673"/>
      <c r="H6" s="2673"/>
      <c r="I6" s="2673"/>
      <c r="J6" s="2673"/>
      <c r="K6" s="2673"/>
      <c r="L6" s="2673"/>
      <c r="M6" s="2673"/>
      <c r="N6" s="2673"/>
      <c r="O6" s="2673"/>
      <c r="P6" s="2673"/>
      <c r="Q6" s="2673"/>
      <c r="R6" s="2673"/>
      <c r="U6" s="1164"/>
      <c r="V6" s="1165"/>
      <c r="W6" s="1165"/>
      <c r="X6" s="1166"/>
      <c r="Y6" s="1166"/>
      <c r="Z6" s="1166"/>
      <c r="AA6" s="1166"/>
      <c r="AB6" s="1166"/>
      <c r="AC6" s="1166"/>
      <c r="AD6" s="1167"/>
      <c r="AE6" s="1167"/>
      <c r="AJ6" s="1452"/>
      <c r="AK6" s="2597" t="s">
        <v>924</v>
      </c>
      <c r="AL6" s="2598"/>
      <c r="AM6" s="2598"/>
      <c r="AN6" s="2599"/>
      <c r="AO6" s="2512" t="str">
        <f>""&amp;W15</f>
        <v/>
      </c>
      <c r="AP6" s="2262"/>
      <c r="AQ6" s="2262"/>
      <c r="AR6" s="2262"/>
      <c r="AS6" s="2262"/>
      <c r="AT6" s="2262"/>
      <c r="AU6" s="2262"/>
      <c r="AV6" s="2262"/>
      <c r="AW6" s="2262"/>
      <c r="AX6" s="2262"/>
      <c r="AY6" s="2513"/>
      <c r="AZ6" s="2610" t="s">
        <v>925</v>
      </c>
      <c r="BA6" s="2046"/>
      <c r="BB6" s="2046"/>
      <c r="BC6" s="2611"/>
      <c r="BD6" s="2512" t="str">
        <f>""&amp;W17</f>
        <v/>
      </c>
      <c r="BE6" s="2262"/>
      <c r="BF6" s="2262"/>
      <c r="BG6" s="2262"/>
      <c r="BH6" s="2262"/>
      <c r="BI6" s="2262"/>
      <c r="BJ6" s="2262"/>
      <c r="BK6" s="2262"/>
      <c r="BL6" s="2262"/>
      <c r="BM6" s="2262"/>
      <c r="BN6" s="2513"/>
    </row>
    <row r="7" spans="1:66" ht="14.45" customHeight="1">
      <c r="B7" s="2282"/>
      <c r="C7" s="2282"/>
      <c r="D7" s="2282"/>
      <c r="E7" s="2282"/>
      <c r="F7" s="2547"/>
      <c r="G7" s="2547"/>
      <c r="H7" s="2547"/>
      <c r="I7" s="2547"/>
      <c r="J7" s="2547"/>
      <c r="K7" s="2547"/>
      <c r="L7" s="2547"/>
      <c r="M7" s="2547"/>
      <c r="N7" s="2547"/>
      <c r="O7" s="2547"/>
      <c r="P7" s="2547"/>
      <c r="Q7" s="2547"/>
      <c r="R7" s="2547"/>
      <c r="T7" s="1171"/>
      <c r="U7" s="1171"/>
      <c r="V7" s="1165"/>
      <c r="W7" s="1165"/>
      <c r="X7" s="1166"/>
      <c r="Y7" s="1166"/>
      <c r="Z7" s="1166"/>
      <c r="AA7" s="1166"/>
      <c r="AB7" s="1166"/>
      <c r="AC7" s="1166"/>
      <c r="AD7" s="1167"/>
      <c r="AE7" s="1167"/>
      <c r="AJ7" s="1452"/>
      <c r="AK7" s="2603"/>
      <c r="AL7" s="2604"/>
      <c r="AM7" s="2604"/>
      <c r="AN7" s="2605"/>
      <c r="AO7" s="2376"/>
      <c r="AP7" s="2377"/>
      <c r="AQ7" s="2377"/>
      <c r="AR7" s="2377"/>
      <c r="AS7" s="2377"/>
      <c r="AT7" s="2377"/>
      <c r="AU7" s="2377"/>
      <c r="AV7" s="2377"/>
      <c r="AW7" s="2377"/>
      <c r="AX7" s="2377"/>
      <c r="AY7" s="2378"/>
      <c r="AZ7" s="2171"/>
      <c r="BA7" s="2172"/>
      <c r="BB7" s="2172"/>
      <c r="BC7" s="2612"/>
      <c r="BD7" s="2376"/>
      <c r="BE7" s="2377"/>
      <c r="BF7" s="2377"/>
      <c r="BG7" s="2377"/>
      <c r="BH7" s="2377"/>
      <c r="BI7" s="2377"/>
      <c r="BJ7" s="2377"/>
      <c r="BK7" s="2377"/>
      <c r="BL7" s="2377"/>
      <c r="BM7" s="2377"/>
      <c r="BN7" s="2378"/>
    </row>
    <row r="8" spans="1:66" ht="14.45" customHeight="1">
      <c r="B8" s="1167"/>
      <c r="C8" s="1167"/>
      <c r="D8" s="1167"/>
      <c r="E8" s="1167"/>
      <c r="F8" s="1167"/>
      <c r="G8" s="1167"/>
      <c r="H8" s="1166"/>
      <c r="I8" s="1166"/>
      <c r="J8" s="1166"/>
      <c r="K8" s="1166"/>
      <c r="L8" s="1166"/>
      <c r="M8" s="1166"/>
      <c r="N8" s="1166"/>
      <c r="O8" s="1166"/>
      <c r="P8" s="1166"/>
      <c r="Q8" s="1166"/>
      <c r="R8" s="1166"/>
      <c r="S8" s="1164" t="s">
        <v>1804</v>
      </c>
      <c r="T8" s="1166"/>
      <c r="U8" s="1166"/>
      <c r="V8" s="1166"/>
      <c r="W8" s="1166"/>
      <c r="X8" s="1166"/>
      <c r="Y8" s="1166"/>
      <c r="Z8" s="1166"/>
      <c r="AA8" s="1166"/>
      <c r="AB8" s="1166"/>
      <c r="AC8" s="1167"/>
      <c r="AD8" s="1167"/>
      <c r="AJ8" s="1452"/>
      <c r="AK8" s="2597" t="s">
        <v>927</v>
      </c>
      <c r="AL8" s="2598"/>
      <c r="AM8" s="2598"/>
      <c r="AN8" s="2599"/>
      <c r="AO8" s="1429"/>
      <c r="AP8" s="1453" t="s">
        <v>2155</v>
      </c>
      <c r="AQ8" s="2277" t="str">
        <f>""&amp;X9</f>
        <v/>
      </c>
      <c r="AR8" s="2278"/>
      <c r="AS8" s="2278"/>
      <c r="AT8" s="2278"/>
      <c r="AU8" s="2278"/>
      <c r="AV8" s="2278"/>
      <c r="AW8" s="2278"/>
      <c r="AX8" s="2278"/>
      <c r="AY8" s="2278"/>
      <c r="AZ8" s="2278"/>
      <c r="BA8" s="2278"/>
      <c r="BB8" s="2278"/>
      <c r="BC8" s="2278"/>
      <c r="BD8" s="2278"/>
      <c r="BE8" s="1430"/>
      <c r="BF8" s="1430"/>
      <c r="BG8" s="1430"/>
      <c r="BH8" s="1430"/>
      <c r="BI8" s="1430"/>
      <c r="BJ8" s="1430"/>
      <c r="BK8" s="1430"/>
      <c r="BL8" s="1430"/>
      <c r="BM8" s="1430"/>
      <c r="BN8" s="1454"/>
    </row>
    <row r="9" spans="1:66" ht="14.45" customHeight="1">
      <c r="S9" s="2199" t="s">
        <v>905</v>
      </c>
      <c r="T9" s="2261"/>
      <c r="U9" s="2261"/>
      <c r="V9" s="2261"/>
      <c r="W9" s="2676" t="s">
        <v>2156</v>
      </c>
      <c r="X9" s="2284"/>
      <c r="Y9" s="2674"/>
      <c r="Z9" s="2674"/>
      <c r="AA9" s="2674"/>
      <c r="AB9" s="2674"/>
      <c r="AC9" s="2674"/>
      <c r="AD9" s="2674"/>
      <c r="AE9" s="2674"/>
      <c r="AF9" s="2674"/>
      <c r="AG9" s="2674"/>
      <c r="AJ9" s="1452"/>
      <c r="AK9" s="2600"/>
      <c r="AL9" s="2601"/>
      <c r="AM9" s="2601"/>
      <c r="AN9" s="2602"/>
      <c r="AO9" s="2373" t="str">
        <f>""&amp;W11</f>
        <v/>
      </c>
      <c r="AP9" s="2374"/>
      <c r="AQ9" s="2374"/>
      <c r="AR9" s="2374"/>
      <c r="AS9" s="2374"/>
      <c r="AT9" s="2374"/>
      <c r="AU9" s="2374"/>
      <c r="AV9" s="2374"/>
      <c r="AW9" s="2374"/>
      <c r="AX9" s="2374"/>
      <c r="AY9" s="2374"/>
      <c r="AZ9" s="2374"/>
      <c r="BA9" s="2374"/>
      <c r="BB9" s="2374"/>
      <c r="BC9" s="2374"/>
      <c r="BD9" s="2374"/>
      <c r="BE9" s="2374"/>
      <c r="BF9" s="2374"/>
      <c r="BG9" s="2374"/>
      <c r="BH9" s="2374"/>
      <c r="BI9" s="2374"/>
      <c r="BJ9" s="2374"/>
      <c r="BK9" s="2374"/>
      <c r="BL9" s="2374"/>
      <c r="BM9" s="2374"/>
      <c r="BN9" s="2375"/>
    </row>
    <row r="10" spans="1:66" ht="14.45" customHeight="1">
      <c r="S10" s="2261"/>
      <c r="T10" s="2261"/>
      <c r="U10" s="2261"/>
      <c r="V10" s="2261"/>
      <c r="W10" s="2677"/>
      <c r="X10" s="2675"/>
      <c r="Y10" s="2675"/>
      <c r="Z10" s="2675"/>
      <c r="AA10" s="2675"/>
      <c r="AB10" s="2675"/>
      <c r="AC10" s="2675"/>
      <c r="AD10" s="2675"/>
      <c r="AE10" s="2675"/>
      <c r="AF10" s="2675"/>
      <c r="AG10" s="2675"/>
      <c r="AJ10" s="1452"/>
      <c r="AK10" s="2603"/>
      <c r="AL10" s="2604"/>
      <c r="AM10" s="2604"/>
      <c r="AN10" s="2605"/>
      <c r="AO10" s="2615" t="s">
        <v>2157</v>
      </c>
      <c r="AP10" s="2616"/>
      <c r="AQ10" s="2616"/>
      <c r="AR10" s="2613" t="str">
        <f>""&amp;Y13</f>
        <v/>
      </c>
      <c r="AS10" s="2614"/>
      <c r="AT10" s="2614"/>
      <c r="AU10" s="2614"/>
      <c r="AV10" s="2614"/>
      <c r="AW10" s="2614"/>
      <c r="AX10" s="2614"/>
      <c r="AY10" s="2614"/>
      <c r="AZ10" s="2614"/>
      <c r="BA10" s="2614"/>
      <c r="BB10" s="2614"/>
      <c r="BC10" s="2614"/>
      <c r="BD10" s="2614"/>
      <c r="BE10" s="2614"/>
      <c r="BF10" s="2614"/>
      <c r="BG10" s="2614"/>
      <c r="BH10" s="2614"/>
      <c r="BI10" s="2614"/>
      <c r="BJ10" s="2614"/>
      <c r="BK10" s="2614"/>
      <c r="BL10" s="2614"/>
      <c r="BM10" s="2614"/>
      <c r="BN10" s="1436"/>
    </row>
    <row r="11" spans="1:66" ht="14.45" customHeight="1">
      <c r="S11" s="1171"/>
      <c r="T11" s="1171"/>
      <c r="U11" s="1171"/>
      <c r="V11" s="1171"/>
      <c r="W11" s="2201"/>
      <c r="X11" s="2202"/>
      <c r="Y11" s="2202"/>
      <c r="Z11" s="2202"/>
      <c r="AA11" s="2202"/>
      <c r="AB11" s="2202"/>
      <c r="AC11" s="2202"/>
      <c r="AD11" s="2202"/>
      <c r="AE11" s="2202"/>
      <c r="AF11" s="2202"/>
      <c r="AG11" s="2202"/>
      <c r="AJ11" s="1452"/>
      <c r="AK11" s="2175" t="s">
        <v>986</v>
      </c>
      <c r="AL11" s="2176"/>
      <c r="AM11" s="2176"/>
      <c r="AN11" s="2177"/>
      <c r="AO11" s="2517" t="str">
        <f>本工事内容!$C$5&amp;本工事内容!$D$5&amp;本工事内容!$E$5</f>
        <v>都計第100号</v>
      </c>
      <c r="AP11" s="2518"/>
      <c r="AQ11" s="2518"/>
      <c r="AR11" s="2518"/>
      <c r="AS11" s="2518"/>
      <c r="AT11" s="2518"/>
      <c r="AU11" s="2518"/>
      <c r="AV11" s="2518"/>
      <c r="AW11" s="2518"/>
      <c r="AX11" s="2518"/>
      <c r="AY11" s="2518"/>
      <c r="AZ11" s="2518"/>
      <c r="BA11" s="2518"/>
      <c r="BB11" s="2518"/>
      <c r="BC11" s="2518"/>
      <c r="BD11" s="2518"/>
      <c r="BE11" s="2518"/>
      <c r="BF11" s="2518"/>
      <c r="BG11" s="2518"/>
      <c r="BH11" s="2518"/>
      <c r="BI11" s="2518"/>
      <c r="BJ11" s="2518"/>
      <c r="BK11" s="2518"/>
      <c r="BL11" s="2518"/>
      <c r="BM11" s="2518"/>
      <c r="BN11" s="2519"/>
    </row>
    <row r="12" spans="1:66" ht="14.45" customHeight="1">
      <c r="B12" s="1432"/>
      <c r="C12" s="1432"/>
      <c r="D12" s="1432"/>
      <c r="E12" s="1432"/>
      <c r="F12" s="1432"/>
      <c r="G12" s="1187"/>
      <c r="H12" s="1187"/>
      <c r="I12" s="1187"/>
      <c r="J12" s="1187"/>
      <c r="K12" s="1187"/>
      <c r="L12" s="1188"/>
      <c r="M12" s="1188"/>
      <c r="N12" s="1188"/>
      <c r="O12" s="1189"/>
      <c r="P12" s="1189"/>
      <c r="Q12" s="1187"/>
      <c r="R12" s="1187"/>
      <c r="S12" s="1171"/>
      <c r="T12" s="1171"/>
      <c r="U12" s="1171"/>
      <c r="V12" s="1171"/>
      <c r="W12" s="2203"/>
      <c r="X12" s="2203"/>
      <c r="Y12" s="2203"/>
      <c r="Z12" s="2203"/>
      <c r="AA12" s="2203"/>
      <c r="AB12" s="2203"/>
      <c r="AC12" s="2203"/>
      <c r="AD12" s="2203"/>
      <c r="AE12" s="2203"/>
      <c r="AF12" s="2203"/>
      <c r="AG12" s="2203"/>
      <c r="AJ12" s="1452"/>
      <c r="AK12" s="2180" t="s">
        <v>1026</v>
      </c>
      <c r="AL12" s="2181"/>
      <c r="AM12" s="2181"/>
      <c r="AN12" s="2182"/>
      <c r="AO12" s="2507" t="str">
        <f>""&amp;本工事内容!$C$8</f>
        <v>○○○道路修繕工事2</v>
      </c>
      <c r="AP12" s="2508"/>
      <c r="AQ12" s="2508"/>
      <c r="AR12" s="2508"/>
      <c r="AS12" s="2508"/>
      <c r="AT12" s="2508"/>
      <c r="AU12" s="2508"/>
      <c r="AV12" s="2508"/>
      <c r="AW12" s="2508"/>
      <c r="AX12" s="2508"/>
      <c r="AY12" s="2508"/>
      <c r="AZ12" s="2508"/>
      <c r="BA12" s="2508"/>
      <c r="BB12" s="2508"/>
      <c r="BC12" s="2508"/>
      <c r="BD12" s="2508"/>
      <c r="BE12" s="2508"/>
      <c r="BF12" s="2508"/>
      <c r="BG12" s="2508"/>
      <c r="BH12" s="2508"/>
      <c r="BI12" s="2508"/>
      <c r="BJ12" s="2508"/>
      <c r="BK12" s="2508"/>
      <c r="BL12" s="2508"/>
      <c r="BM12" s="2508"/>
      <c r="BN12" s="2509"/>
    </row>
    <row r="13" spans="1:66" ht="14.45" customHeight="1">
      <c r="B13" s="1431"/>
      <c r="C13" s="1431"/>
      <c r="D13" s="1431"/>
      <c r="E13" s="1431"/>
      <c r="F13" s="1187"/>
      <c r="G13" s="1187"/>
      <c r="H13" s="1187"/>
      <c r="I13" s="1187"/>
      <c r="J13" s="1187"/>
      <c r="K13" s="1187"/>
      <c r="L13" s="1188"/>
      <c r="M13" s="1188"/>
      <c r="N13" s="1188"/>
      <c r="O13" s="1189"/>
      <c r="P13" s="1189"/>
      <c r="Q13" s="1187"/>
      <c r="R13" s="1187"/>
      <c r="S13" s="1171"/>
      <c r="T13" s="1171"/>
      <c r="U13" s="1171"/>
      <c r="V13" s="1171"/>
      <c r="W13" s="2678" t="s">
        <v>2158</v>
      </c>
      <c r="X13" s="2679"/>
      <c r="Y13" s="2202"/>
      <c r="Z13" s="2680"/>
      <c r="AA13" s="2680"/>
      <c r="AB13" s="2680"/>
      <c r="AC13" s="2680"/>
      <c r="AD13" s="2680"/>
      <c r="AE13" s="2680"/>
      <c r="AF13" s="2680"/>
      <c r="AG13" s="2680"/>
      <c r="AJ13" s="1452"/>
      <c r="AK13" s="2185" t="s">
        <v>933</v>
      </c>
      <c r="AL13" s="2186"/>
      <c r="AM13" s="2186"/>
      <c r="AN13" s="2187"/>
      <c r="AO13" s="2514"/>
      <c r="AP13" s="2515"/>
      <c r="AQ13" s="2515"/>
      <c r="AR13" s="2515"/>
      <c r="AS13" s="2515"/>
      <c r="AT13" s="2515"/>
      <c r="AU13" s="2515"/>
      <c r="AV13" s="2515"/>
      <c r="AW13" s="2515"/>
      <c r="AX13" s="2515"/>
      <c r="AY13" s="2515"/>
      <c r="AZ13" s="2515"/>
      <c r="BA13" s="2515"/>
      <c r="BB13" s="2515"/>
      <c r="BC13" s="2515"/>
      <c r="BD13" s="2515"/>
      <c r="BE13" s="2515"/>
      <c r="BF13" s="2515"/>
      <c r="BG13" s="2515"/>
      <c r="BH13" s="2515"/>
      <c r="BI13" s="2515"/>
      <c r="BJ13" s="2515"/>
      <c r="BK13" s="2515"/>
      <c r="BL13" s="2515"/>
      <c r="BM13" s="2515"/>
      <c r="BN13" s="2516"/>
    </row>
    <row r="14" spans="1:66" ht="14.45" customHeight="1">
      <c r="B14" s="2238" t="s">
        <v>1009</v>
      </c>
      <c r="C14" s="2239"/>
      <c r="D14" s="2239"/>
      <c r="E14" s="2240"/>
      <c r="F14" s="2247" t="str">
        <f>""&amp;請負者詳細!$C$2</f>
        <v>△△△△建設株式会社</v>
      </c>
      <c r="G14" s="2061"/>
      <c r="H14" s="2061"/>
      <c r="I14" s="2061"/>
      <c r="J14" s="2061"/>
      <c r="K14" s="2061"/>
      <c r="L14" s="2061"/>
      <c r="M14" s="2061"/>
      <c r="N14" s="2061"/>
      <c r="O14" s="2061"/>
      <c r="P14" s="2061"/>
      <c r="Q14" s="2062"/>
      <c r="R14" s="1187"/>
      <c r="S14" s="1171"/>
      <c r="T14" s="1171"/>
      <c r="U14" s="1171"/>
      <c r="V14" s="1171"/>
      <c r="W14" s="2677"/>
      <c r="X14" s="2677"/>
      <c r="Y14" s="2675"/>
      <c r="Z14" s="2675"/>
      <c r="AA14" s="2675"/>
      <c r="AB14" s="2675"/>
      <c r="AC14" s="2675"/>
      <c r="AD14" s="2675"/>
      <c r="AE14" s="2675"/>
      <c r="AF14" s="2675"/>
      <c r="AG14" s="2675"/>
      <c r="AJ14" s="1452"/>
      <c r="AK14" s="2133" t="s">
        <v>934</v>
      </c>
      <c r="AL14" s="2134"/>
      <c r="AM14" s="2134"/>
      <c r="AN14" s="2135"/>
      <c r="AO14" s="2175" t="s">
        <v>935</v>
      </c>
      <c r="AP14" s="2176"/>
      <c r="AQ14" s="2395"/>
      <c r="AR14" s="2395"/>
      <c r="AS14" s="2395"/>
      <c r="AT14" s="2395"/>
      <c r="AU14" s="2395"/>
      <c r="AV14" s="2395"/>
      <c r="AW14" s="2395"/>
      <c r="AX14" s="2395"/>
      <c r="AY14" s="2395"/>
      <c r="AZ14" s="2396"/>
      <c r="BA14" s="2040" t="s">
        <v>936</v>
      </c>
      <c r="BB14" s="2120"/>
      <c r="BC14" s="2120"/>
      <c r="BD14" s="2121"/>
      <c r="BE14" s="2397"/>
      <c r="BF14" s="2395"/>
      <c r="BG14" s="2395"/>
      <c r="BH14" s="2395"/>
      <c r="BI14" s="2395"/>
      <c r="BJ14" s="2395"/>
      <c r="BK14" s="2395"/>
      <c r="BL14" s="2395"/>
      <c r="BM14" s="2395"/>
      <c r="BN14" s="2396"/>
    </row>
    <row r="15" spans="1:66" ht="14.45" customHeight="1">
      <c r="B15" s="2241"/>
      <c r="C15" s="2242"/>
      <c r="D15" s="2242"/>
      <c r="E15" s="2243"/>
      <c r="F15" s="2248"/>
      <c r="G15" s="2249"/>
      <c r="H15" s="2249"/>
      <c r="I15" s="2249"/>
      <c r="J15" s="2249"/>
      <c r="K15" s="2249"/>
      <c r="L15" s="2249"/>
      <c r="M15" s="2249"/>
      <c r="N15" s="2249"/>
      <c r="O15" s="2249"/>
      <c r="P15" s="2249"/>
      <c r="Q15" s="2250"/>
      <c r="R15" s="1187"/>
      <c r="S15" s="2260" t="s">
        <v>1010</v>
      </c>
      <c r="T15" s="2261"/>
      <c r="U15" s="2261"/>
      <c r="V15" s="2261"/>
      <c r="W15" s="2495"/>
      <c r="X15" s="2546"/>
      <c r="Y15" s="2546"/>
      <c r="Z15" s="2546"/>
      <c r="AA15" s="2546"/>
      <c r="AB15" s="2546"/>
      <c r="AC15" s="2546"/>
      <c r="AD15" s="2546"/>
      <c r="AE15" s="2546"/>
      <c r="AF15" s="2546"/>
      <c r="AG15" s="2546"/>
      <c r="AJ15" s="1452"/>
      <c r="AK15" s="2139"/>
      <c r="AL15" s="2140"/>
      <c r="AM15" s="2140"/>
      <c r="AN15" s="2141"/>
      <c r="AO15" s="2185" t="s">
        <v>937</v>
      </c>
      <c r="AP15" s="2186"/>
      <c r="AQ15" s="2399"/>
      <c r="AR15" s="2399"/>
      <c r="AS15" s="2399"/>
      <c r="AT15" s="2399"/>
      <c r="AU15" s="2399"/>
      <c r="AV15" s="2399"/>
      <c r="AW15" s="2399"/>
      <c r="AX15" s="2399"/>
      <c r="AY15" s="2399"/>
      <c r="AZ15" s="2400"/>
      <c r="BA15" s="2125"/>
      <c r="BB15" s="2126"/>
      <c r="BC15" s="2126"/>
      <c r="BD15" s="2127"/>
      <c r="BE15" s="2398"/>
      <c r="BF15" s="2399"/>
      <c r="BG15" s="2399"/>
      <c r="BH15" s="2399"/>
      <c r="BI15" s="2399"/>
      <c r="BJ15" s="2399"/>
      <c r="BK15" s="2399"/>
      <c r="BL15" s="2399"/>
      <c r="BM15" s="2399"/>
      <c r="BN15" s="2400"/>
    </row>
    <row r="16" spans="1:66" ht="14.45" customHeight="1">
      <c r="B16" s="2244"/>
      <c r="C16" s="2245"/>
      <c r="D16" s="2245"/>
      <c r="E16" s="2246"/>
      <c r="F16" s="2251"/>
      <c r="G16" s="2063"/>
      <c r="H16" s="2063"/>
      <c r="I16" s="2063"/>
      <c r="J16" s="2063"/>
      <c r="K16" s="2063"/>
      <c r="L16" s="2063"/>
      <c r="M16" s="2063"/>
      <c r="N16" s="2063"/>
      <c r="O16" s="2063"/>
      <c r="P16" s="2063"/>
      <c r="Q16" s="2064"/>
      <c r="R16" s="1201"/>
      <c r="S16" s="2261"/>
      <c r="T16" s="2261"/>
      <c r="U16" s="2261"/>
      <c r="V16" s="2261"/>
      <c r="W16" s="2547"/>
      <c r="X16" s="2547"/>
      <c r="Y16" s="2547"/>
      <c r="Z16" s="2547"/>
      <c r="AA16" s="2547"/>
      <c r="AB16" s="2547"/>
      <c r="AC16" s="2547"/>
      <c r="AD16" s="2547"/>
      <c r="AE16" s="2547"/>
      <c r="AF16" s="2547"/>
      <c r="AG16" s="2547"/>
      <c r="AJ16" s="1452"/>
      <c r="AK16" s="1452"/>
      <c r="AL16" s="1452"/>
      <c r="AM16" s="1452"/>
      <c r="AN16" s="1452"/>
      <c r="AO16" s="1452"/>
      <c r="AP16" s="1452"/>
      <c r="AQ16" s="1452"/>
      <c r="AR16" s="1452"/>
      <c r="AS16" s="1452"/>
      <c r="AT16" s="1452"/>
      <c r="AU16" s="1452"/>
      <c r="AV16" s="1452"/>
      <c r="AW16" s="1452"/>
      <c r="AX16" s="1452"/>
      <c r="AY16" s="1452"/>
      <c r="AZ16" s="1452"/>
      <c r="BA16" s="1452"/>
      <c r="BB16" s="1452"/>
      <c r="BC16" s="1452"/>
      <c r="BD16" s="1452"/>
      <c r="BE16" s="1452"/>
      <c r="BF16" s="1452"/>
      <c r="BG16" s="1452"/>
      <c r="BH16" s="1452"/>
      <c r="BI16" s="1452"/>
      <c r="BJ16" s="1452"/>
      <c r="BK16" s="1452"/>
      <c r="BL16" s="1452"/>
      <c r="BM16" s="1452"/>
      <c r="BN16" s="1452"/>
    </row>
    <row r="17" spans="2:66" ht="14.45" customHeight="1">
      <c r="B17" s="1431"/>
      <c r="C17" s="1431"/>
      <c r="D17" s="1431"/>
      <c r="E17" s="1431"/>
      <c r="F17" s="1202"/>
      <c r="G17" s="1202"/>
      <c r="H17" s="1202"/>
      <c r="I17" s="1202"/>
      <c r="J17" s="1202"/>
      <c r="K17" s="1202"/>
      <c r="L17" s="1202"/>
      <c r="M17" s="1202"/>
      <c r="N17" s="1202"/>
      <c r="O17" s="1202"/>
      <c r="P17" s="1202"/>
      <c r="Q17" s="1202"/>
      <c r="R17" s="1202"/>
      <c r="S17" s="2199" t="s">
        <v>1011</v>
      </c>
      <c r="T17" s="2200"/>
      <c r="U17" s="2200"/>
      <c r="V17" s="2200"/>
      <c r="W17" s="2201"/>
      <c r="X17" s="2202"/>
      <c r="Y17" s="2202"/>
      <c r="Z17" s="2202"/>
      <c r="AA17" s="2202"/>
      <c r="AB17" s="2202"/>
      <c r="AC17" s="2202"/>
      <c r="AD17" s="2202"/>
      <c r="AE17" s="2202"/>
      <c r="AF17" s="2202"/>
      <c r="AG17" s="2202"/>
      <c r="AJ17" s="1452"/>
      <c r="AK17" s="2133" t="s">
        <v>929</v>
      </c>
      <c r="AL17" s="2134"/>
      <c r="AM17" s="2134"/>
      <c r="AN17" s="2135"/>
      <c r="AO17" s="2142" t="s">
        <v>938</v>
      </c>
      <c r="AP17" s="2143"/>
      <c r="AQ17" s="2143"/>
      <c r="AR17" s="2143"/>
      <c r="AS17" s="2143"/>
      <c r="AT17" s="2143"/>
      <c r="AU17" s="2143"/>
      <c r="AV17" s="2143"/>
      <c r="AW17" s="2146"/>
      <c r="AX17" s="2142" t="s">
        <v>931</v>
      </c>
      <c r="AY17" s="2143"/>
      <c r="AZ17" s="2143"/>
      <c r="BA17" s="2143"/>
      <c r="BB17" s="2143"/>
      <c r="BC17" s="2143"/>
      <c r="BD17" s="2143"/>
      <c r="BE17" s="2143"/>
      <c r="BF17" s="2143"/>
      <c r="BG17" s="2146"/>
      <c r="BH17" s="2147" t="s">
        <v>932</v>
      </c>
      <c r="BI17" s="2148"/>
      <c r="BJ17" s="2148"/>
      <c r="BK17" s="2148"/>
      <c r="BL17" s="2148"/>
      <c r="BM17" s="2148"/>
      <c r="BN17" s="2149"/>
    </row>
    <row r="18" spans="2:66" ht="14.45" customHeight="1">
      <c r="B18" s="1203"/>
      <c r="C18" s="1431"/>
      <c r="D18" s="1431"/>
      <c r="E18" s="1431"/>
      <c r="F18" s="1202"/>
      <c r="G18" s="1202"/>
      <c r="H18" s="1202"/>
      <c r="I18" s="1202"/>
      <c r="J18" s="1202"/>
      <c r="K18" s="1202"/>
      <c r="L18" s="1202"/>
      <c r="M18" s="1202"/>
      <c r="N18" s="1202"/>
      <c r="O18" s="1202"/>
      <c r="P18" s="1202"/>
      <c r="Q18" s="1202"/>
      <c r="R18" s="1202"/>
      <c r="S18" s="2200"/>
      <c r="T18" s="2200"/>
      <c r="U18" s="2200"/>
      <c r="V18" s="2200"/>
      <c r="W18" s="2203"/>
      <c r="X18" s="2203"/>
      <c r="Y18" s="2203"/>
      <c r="Z18" s="2203"/>
      <c r="AA18" s="2203"/>
      <c r="AB18" s="2203"/>
      <c r="AC18" s="2203"/>
      <c r="AD18" s="2203"/>
      <c r="AE18" s="2203"/>
      <c r="AF18" s="2203"/>
      <c r="AG18" s="2203"/>
      <c r="AJ18" s="1452"/>
      <c r="AK18" s="2136"/>
      <c r="AL18" s="2137"/>
      <c r="AM18" s="2137"/>
      <c r="AN18" s="2138"/>
      <c r="AO18" s="2389"/>
      <c r="AP18" s="2390"/>
      <c r="AQ18" s="2390"/>
      <c r="AR18" s="2390"/>
      <c r="AS18" s="2390"/>
      <c r="AT18" s="2390"/>
      <c r="AU18" s="2390"/>
      <c r="AV18" s="2390"/>
      <c r="AW18" s="2391"/>
      <c r="AX18" s="2027"/>
      <c r="AY18" s="2046"/>
      <c r="AZ18" s="2169"/>
      <c r="BA18" s="2169"/>
      <c r="BB18" s="2169"/>
      <c r="BC18" s="2169"/>
      <c r="BD18" s="2169"/>
      <c r="BE18" s="2169"/>
      <c r="BF18" s="2169"/>
      <c r="BG18" s="2170"/>
      <c r="BH18" s="2102"/>
      <c r="BI18" s="2379"/>
      <c r="BJ18" s="2379"/>
      <c r="BK18" s="2379"/>
      <c r="BL18" s="2379"/>
      <c r="BM18" s="2379"/>
      <c r="BN18" s="2380"/>
    </row>
    <row r="19" spans="2:66" ht="14.45" customHeight="1">
      <c r="B19" s="1203"/>
      <c r="C19" s="1431"/>
      <c r="D19" s="1431"/>
      <c r="E19" s="1431"/>
      <c r="F19" s="1202"/>
      <c r="G19" s="1202"/>
      <c r="H19" s="1202"/>
      <c r="I19" s="1202"/>
      <c r="J19" s="1202"/>
      <c r="K19" s="1202"/>
      <c r="L19" s="1202"/>
      <c r="M19" s="1202"/>
      <c r="N19" s="1202"/>
      <c r="O19" s="1202"/>
      <c r="P19" s="1202"/>
      <c r="Q19" s="1202"/>
      <c r="R19" s="1202"/>
      <c r="S19" s="1433"/>
      <c r="T19" s="1433"/>
      <c r="U19" s="1433"/>
      <c r="V19" s="1433"/>
      <c r="W19" s="1208"/>
      <c r="X19" s="1208"/>
      <c r="Y19" s="1208"/>
      <c r="Z19" s="1208"/>
      <c r="AA19" s="1208"/>
      <c r="AB19" s="1208"/>
      <c r="AC19" s="1208"/>
      <c r="AD19" s="1208"/>
      <c r="AE19" s="1208"/>
      <c r="AF19" s="1208"/>
      <c r="AG19" s="1208"/>
      <c r="AJ19" s="1452"/>
      <c r="AK19" s="2136"/>
      <c r="AL19" s="2137"/>
      <c r="AM19" s="2137"/>
      <c r="AN19" s="2138"/>
      <c r="AO19" s="2392"/>
      <c r="AP19" s="2393"/>
      <c r="AQ19" s="2393"/>
      <c r="AR19" s="2393"/>
      <c r="AS19" s="2393"/>
      <c r="AT19" s="2393"/>
      <c r="AU19" s="2393"/>
      <c r="AV19" s="2393"/>
      <c r="AW19" s="2394"/>
      <c r="AX19" s="2171"/>
      <c r="AY19" s="2172"/>
      <c r="AZ19" s="2173"/>
      <c r="BA19" s="2173"/>
      <c r="BB19" s="2173"/>
      <c r="BC19" s="2173"/>
      <c r="BD19" s="2173"/>
      <c r="BE19" s="2173"/>
      <c r="BF19" s="2173"/>
      <c r="BG19" s="2174"/>
      <c r="BH19" s="2381"/>
      <c r="BI19" s="2382"/>
      <c r="BJ19" s="2382"/>
      <c r="BK19" s="2382"/>
      <c r="BL19" s="2382"/>
      <c r="BM19" s="2382"/>
      <c r="BN19" s="2383"/>
    </row>
    <row r="20" spans="2:66" ht="14.45" customHeight="1">
      <c r="B20" s="1203" t="s">
        <v>1012</v>
      </c>
      <c r="C20" s="1431"/>
      <c r="D20" s="1431"/>
      <c r="E20" s="1431"/>
      <c r="F20" s="1202"/>
      <c r="G20" s="1202"/>
      <c r="H20" s="1202"/>
      <c r="I20" s="1202"/>
      <c r="J20" s="1202"/>
      <c r="K20" s="1202"/>
      <c r="L20" s="1202"/>
      <c r="M20" s="1202"/>
      <c r="N20" s="1202"/>
      <c r="O20" s="1202"/>
      <c r="P20" s="1202"/>
      <c r="Q20" s="1202"/>
      <c r="R20" s="1202"/>
      <c r="AJ20" s="1452"/>
      <c r="AK20" s="2136"/>
      <c r="AL20" s="2137"/>
      <c r="AM20" s="2137"/>
      <c r="AN20" s="2138"/>
      <c r="AO20" s="2389" t="s">
        <v>977</v>
      </c>
      <c r="AP20" s="2390"/>
      <c r="AQ20" s="2390"/>
      <c r="AR20" s="2390"/>
      <c r="AS20" s="2390"/>
      <c r="AT20" s="2390"/>
      <c r="AU20" s="2390"/>
      <c r="AV20" s="2390"/>
      <c r="AW20" s="2391"/>
      <c r="AX20" s="2027"/>
      <c r="AY20" s="2046"/>
      <c r="AZ20" s="2169"/>
      <c r="BA20" s="2169"/>
      <c r="BB20" s="2169"/>
      <c r="BC20" s="2169"/>
      <c r="BD20" s="2169"/>
      <c r="BE20" s="2169"/>
      <c r="BF20" s="2169"/>
      <c r="BG20" s="2170"/>
      <c r="BH20" s="2102"/>
      <c r="BI20" s="2379"/>
      <c r="BJ20" s="2379"/>
      <c r="BK20" s="2379"/>
      <c r="BL20" s="2379"/>
      <c r="BM20" s="2379"/>
      <c r="BN20" s="2380"/>
    </row>
    <row r="21" spans="2:66" ht="14.45" customHeight="1">
      <c r="B21" s="2175" t="s">
        <v>986</v>
      </c>
      <c r="C21" s="2176"/>
      <c r="D21" s="2176"/>
      <c r="E21" s="2177"/>
      <c r="F21" s="2178" t="str">
        <f>本工事内容!$C$5&amp;本工事内容!$D$5&amp;本工事内容!$E$5</f>
        <v>都計第100号</v>
      </c>
      <c r="G21" s="2179"/>
      <c r="H21" s="2179"/>
      <c r="I21" s="2179"/>
      <c r="J21" s="2179"/>
      <c r="K21" s="2179"/>
      <c r="L21" s="2179"/>
      <c r="M21" s="2179"/>
      <c r="N21" s="2179"/>
      <c r="O21" s="2179"/>
      <c r="P21" s="2179"/>
      <c r="Q21" s="2179"/>
      <c r="R21" s="2179"/>
      <c r="S21" s="2179"/>
      <c r="T21" s="2179"/>
      <c r="U21" s="2179"/>
      <c r="V21" s="2179"/>
      <c r="W21" s="2179"/>
      <c r="X21" s="2179"/>
      <c r="Y21" s="2179"/>
      <c r="Z21" s="2179"/>
      <c r="AA21" s="2179"/>
      <c r="AB21" s="2179"/>
      <c r="AC21" s="2179"/>
      <c r="AD21" s="2179"/>
      <c r="AE21" s="2179"/>
      <c r="AF21" s="1213"/>
      <c r="AG21" s="1214"/>
      <c r="AJ21" s="1452"/>
      <c r="AK21" s="2139"/>
      <c r="AL21" s="2140"/>
      <c r="AM21" s="2140"/>
      <c r="AN21" s="2141"/>
      <c r="AO21" s="2392"/>
      <c r="AP21" s="2393"/>
      <c r="AQ21" s="2393"/>
      <c r="AR21" s="2393"/>
      <c r="AS21" s="2393"/>
      <c r="AT21" s="2393"/>
      <c r="AU21" s="2393"/>
      <c r="AV21" s="2393"/>
      <c r="AW21" s="2394"/>
      <c r="AX21" s="2171"/>
      <c r="AY21" s="2172"/>
      <c r="AZ21" s="2173"/>
      <c r="BA21" s="2173"/>
      <c r="BB21" s="2173"/>
      <c r="BC21" s="2173"/>
      <c r="BD21" s="2173"/>
      <c r="BE21" s="2173"/>
      <c r="BF21" s="2173"/>
      <c r="BG21" s="2174"/>
      <c r="BH21" s="2381"/>
      <c r="BI21" s="2382"/>
      <c r="BJ21" s="2382"/>
      <c r="BK21" s="2382"/>
      <c r="BL21" s="2382"/>
      <c r="BM21" s="2382"/>
      <c r="BN21" s="2383"/>
    </row>
    <row r="22" spans="2:66" ht="14.45" customHeight="1">
      <c r="B22" s="2180" t="s">
        <v>1026</v>
      </c>
      <c r="C22" s="2181"/>
      <c r="D22" s="2181"/>
      <c r="E22" s="2182"/>
      <c r="F22" s="2183" t="str">
        <f>""&amp;本工事内容!$C$8</f>
        <v>○○○道路修繕工事2</v>
      </c>
      <c r="G22" s="2184"/>
      <c r="H22" s="2184"/>
      <c r="I22" s="2184"/>
      <c r="J22" s="2184"/>
      <c r="K22" s="2184"/>
      <c r="L22" s="2184"/>
      <c r="M22" s="2184"/>
      <c r="N22" s="2184"/>
      <c r="O22" s="2184"/>
      <c r="P22" s="2184"/>
      <c r="Q22" s="2184"/>
      <c r="R22" s="2184"/>
      <c r="S22" s="2184"/>
      <c r="T22" s="2184"/>
      <c r="U22" s="2184"/>
      <c r="V22" s="2184"/>
      <c r="W22" s="2184"/>
      <c r="X22" s="2184"/>
      <c r="Y22" s="2184"/>
      <c r="Z22" s="2184"/>
      <c r="AA22" s="2184"/>
      <c r="AB22" s="2184"/>
      <c r="AC22" s="2184"/>
      <c r="AD22" s="2184"/>
      <c r="AE22" s="2184"/>
      <c r="AF22" s="1218"/>
      <c r="AG22" s="1219"/>
      <c r="AJ22" s="1452"/>
      <c r="AK22" s="1452"/>
      <c r="AL22" s="1452"/>
      <c r="AM22" s="1452"/>
      <c r="AN22" s="1452"/>
      <c r="AO22" s="1452"/>
      <c r="AP22" s="1452"/>
      <c r="AQ22" s="1452"/>
      <c r="AR22" s="1452"/>
      <c r="AS22" s="1452"/>
      <c r="AT22" s="1452"/>
      <c r="AU22" s="1452"/>
      <c r="AV22" s="1452"/>
      <c r="AW22" s="1452"/>
      <c r="AX22" s="1452"/>
      <c r="AY22" s="1452"/>
      <c r="AZ22" s="1452"/>
      <c r="BA22" s="1452"/>
      <c r="BB22" s="1452"/>
      <c r="BC22" s="1452"/>
      <c r="BD22" s="1452"/>
      <c r="BE22" s="1452"/>
      <c r="BF22" s="1452"/>
      <c r="BG22" s="1452"/>
      <c r="BH22" s="1452"/>
      <c r="BI22" s="1452"/>
      <c r="BJ22" s="1452"/>
      <c r="BK22" s="1452"/>
      <c r="BL22" s="1452"/>
      <c r="BM22" s="1452"/>
      <c r="BN22" s="1452"/>
    </row>
    <row r="23" spans="2:66" ht="14.45" customHeight="1">
      <c r="B23" s="2185" t="s">
        <v>933</v>
      </c>
      <c r="C23" s="2186"/>
      <c r="D23" s="2186"/>
      <c r="E23" s="2187"/>
      <c r="F23" s="2384"/>
      <c r="G23" s="2385"/>
      <c r="H23" s="2385"/>
      <c r="I23" s="2385"/>
      <c r="J23" s="2385"/>
      <c r="K23" s="2385"/>
      <c r="L23" s="2385"/>
      <c r="M23" s="2385"/>
      <c r="N23" s="2385"/>
      <c r="O23" s="2385"/>
      <c r="P23" s="2385"/>
      <c r="Q23" s="2385"/>
      <c r="R23" s="2385"/>
      <c r="S23" s="2385"/>
      <c r="T23" s="2385"/>
      <c r="U23" s="2385"/>
      <c r="V23" s="2385"/>
      <c r="W23" s="2385"/>
      <c r="X23" s="2385"/>
      <c r="Y23" s="2385"/>
      <c r="Z23" s="2385"/>
      <c r="AA23" s="2385"/>
      <c r="AB23" s="2385"/>
      <c r="AC23" s="2385"/>
      <c r="AD23" s="2385"/>
      <c r="AE23" s="2385"/>
      <c r="AF23" s="1220"/>
      <c r="AG23" s="1221"/>
      <c r="AJ23" s="1452"/>
      <c r="AK23" s="2133" t="s">
        <v>940</v>
      </c>
      <c r="AL23" s="2134"/>
      <c r="AM23" s="2134"/>
      <c r="AN23" s="2135"/>
      <c r="AO23" s="2040" t="s">
        <v>2019</v>
      </c>
      <c r="AP23" s="2120"/>
      <c r="AQ23" s="2120"/>
      <c r="AR23" s="2120"/>
      <c r="AS23" s="2121"/>
      <c r="AT23" s="2130" t="s">
        <v>942</v>
      </c>
      <c r="AU23" s="2167"/>
      <c r="AV23" s="2167"/>
      <c r="AW23" s="2167"/>
      <c r="AX23" s="2167"/>
      <c r="AY23" s="2167"/>
      <c r="AZ23" s="2168"/>
      <c r="BA23" s="2130" t="s">
        <v>943</v>
      </c>
      <c r="BB23" s="2167"/>
      <c r="BC23" s="2167"/>
      <c r="BD23" s="2167"/>
      <c r="BE23" s="2167"/>
      <c r="BF23" s="2167"/>
      <c r="BG23" s="2168"/>
      <c r="BH23" s="2130" t="s">
        <v>944</v>
      </c>
      <c r="BI23" s="2167"/>
      <c r="BJ23" s="2167"/>
      <c r="BK23" s="2167"/>
      <c r="BL23" s="2167"/>
      <c r="BM23" s="2167"/>
      <c r="BN23" s="2168"/>
    </row>
    <row r="24" spans="2:66" ht="14.45" customHeight="1">
      <c r="B24" s="2133" t="s">
        <v>934</v>
      </c>
      <c r="C24" s="2134"/>
      <c r="D24" s="2134"/>
      <c r="E24" s="2135"/>
      <c r="F24" s="2153" t="s">
        <v>935</v>
      </c>
      <c r="G24" s="2154"/>
      <c r="H24" s="2395"/>
      <c r="I24" s="2395"/>
      <c r="J24" s="2395"/>
      <c r="K24" s="2395"/>
      <c r="L24" s="2395"/>
      <c r="M24" s="2395"/>
      <c r="N24" s="2395"/>
      <c r="O24" s="2395"/>
      <c r="P24" s="2395"/>
      <c r="Q24" s="2396"/>
      <c r="R24" s="2040" t="s">
        <v>1014</v>
      </c>
      <c r="S24" s="2120"/>
      <c r="T24" s="2120"/>
      <c r="U24" s="2120"/>
      <c r="V24" s="2028"/>
      <c r="W24" s="2029"/>
      <c r="X24" s="2397"/>
      <c r="Y24" s="2395"/>
      <c r="Z24" s="2395"/>
      <c r="AA24" s="2395"/>
      <c r="AB24" s="2395"/>
      <c r="AC24" s="2395"/>
      <c r="AD24" s="2395"/>
      <c r="AE24" s="2395"/>
      <c r="AF24" s="2395"/>
      <c r="AG24" s="2396"/>
      <c r="AJ24" s="1452"/>
      <c r="AK24" s="2136"/>
      <c r="AL24" s="2137"/>
      <c r="AM24" s="2137"/>
      <c r="AN24" s="2138"/>
      <c r="AO24" s="2125"/>
      <c r="AP24" s="2126"/>
      <c r="AQ24" s="2126"/>
      <c r="AR24" s="2126"/>
      <c r="AS24" s="2127"/>
      <c r="AT24" s="2130"/>
      <c r="AU24" s="2167"/>
      <c r="AV24" s="2167"/>
      <c r="AW24" s="2167"/>
      <c r="AX24" s="2167"/>
      <c r="AY24" s="2167"/>
      <c r="AZ24" s="2168"/>
      <c r="BA24" s="2130"/>
      <c r="BB24" s="2167"/>
      <c r="BC24" s="2167"/>
      <c r="BD24" s="2167"/>
      <c r="BE24" s="2167"/>
      <c r="BF24" s="2167"/>
      <c r="BG24" s="2168"/>
      <c r="BH24" s="2130"/>
      <c r="BI24" s="2167"/>
      <c r="BJ24" s="2167"/>
      <c r="BK24" s="2167"/>
      <c r="BL24" s="2167"/>
      <c r="BM24" s="2167"/>
      <c r="BN24" s="2168"/>
    </row>
    <row r="25" spans="2:66" ht="14.45" customHeight="1">
      <c r="B25" s="2139"/>
      <c r="C25" s="2140"/>
      <c r="D25" s="2140"/>
      <c r="E25" s="2141"/>
      <c r="F25" s="2163" t="s">
        <v>937</v>
      </c>
      <c r="G25" s="2164"/>
      <c r="H25" s="2399"/>
      <c r="I25" s="2399"/>
      <c r="J25" s="2399"/>
      <c r="K25" s="2399"/>
      <c r="L25" s="2399"/>
      <c r="M25" s="2399"/>
      <c r="N25" s="2399"/>
      <c r="O25" s="2399"/>
      <c r="P25" s="2399"/>
      <c r="Q25" s="2400"/>
      <c r="R25" s="2125"/>
      <c r="S25" s="2126"/>
      <c r="T25" s="2126"/>
      <c r="U25" s="2126"/>
      <c r="V25" s="2031"/>
      <c r="W25" s="2032"/>
      <c r="X25" s="2398"/>
      <c r="Y25" s="2399"/>
      <c r="Z25" s="2399"/>
      <c r="AA25" s="2399"/>
      <c r="AB25" s="2399"/>
      <c r="AC25" s="2399"/>
      <c r="AD25" s="2399"/>
      <c r="AE25" s="2399"/>
      <c r="AF25" s="2399"/>
      <c r="AG25" s="2400"/>
      <c r="AJ25" s="1452"/>
      <c r="AK25" s="2136"/>
      <c r="AL25" s="2137"/>
      <c r="AM25" s="2137"/>
      <c r="AN25" s="2138"/>
      <c r="AO25" s="2040" t="s">
        <v>948</v>
      </c>
      <c r="AP25" s="2632"/>
      <c r="AQ25" s="2632"/>
      <c r="AR25" s="2632"/>
      <c r="AS25" s="2130" t="s">
        <v>2025</v>
      </c>
      <c r="AT25" s="2167"/>
      <c r="AU25" s="2167"/>
      <c r="AV25" s="2167"/>
      <c r="AW25" s="2167"/>
      <c r="AX25" s="2168"/>
      <c r="AY25" s="2130" t="s">
        <v>942</v>
      </c>
      <c r="AZ25" s="2639"/>
      <c r="BA25" s="2639"/>
      <c r="BB25" s="2639"/>
      <c r="BC25" s="2640"/>
      <c r="BD25" s="2130" t="s">
        <v>943</v>
      </c>
      <c r="BE25" s="2639"/>
      <c r="BF25" s="2639"/>
      <c r="BG25" s="2639"/>
      <c r="BH25" s="2640"/>
      <c r="BI25" s="2130" t="s">
        <v>944</v>
      </c>
      <c r="BJ25" s="2627"/>
      <c r="BK25" s="2627"/>
      <c r="BL25" s="2627"/>
      <c r="BM25" s="2627"/>
      <c r="BN25" s="2628"/>
    </row>
    <row r="26" spans="2:66" ht="14.45" customHeight="1">
      <c r="B26" s="1431"/>
      <c r="C26" s="1431"/>
      <c r="D26" s="1431"/>
      <c r="E26" s="1431"/>
      <c r="F26" s="1187"/>
      <c r="G26" s="1187"/>
      <c r="H26" s="1187"/>
      <c r="I26" s="1187"/>
      <c r="J26" s="1187"/>
      <c r="K26" s="1187"/>
      <c r="L26" s="1187"/>
      <c r="M26" s="1187"/>
      <c r="N26" s="1187"/>
      <c r="O26" s="1187"/>
      <c r="P26" s="1187"/>
      <c r="Q26" s="1187"/>
      <c r="R26" s="1187"/>
      <c r="AJ26" s="1452"/>
      <c r="AK26" s="2139"/>
      <c r="AL26" s="2140"/>
      <c r="AM26" s="2140"/>
      <c r="AN26" s="2141"/>
      <c r="AO26" s="2633"/>
      <c r="AP26" s="2634"/>
      <c r="AQ26" s="2634"/>
      <c r="AR26" s="2634"/>
      <c r="AS26" s="2130" t="str">
        <f>""&amp;W15</f>
        <v/>
      </c>
      <c r="AT26" s="2167"/>
      <c r="AU26" s="2167"/>
      <c r="AV26" s="2167"/>
      <c r="AW26" s="2167"/>
      <c r="AX26" s="2168"/>
      <c r="AY26" s="2530"/>
      <c r="AZ26" s="2531"/>
      <c r="BA26" s="2531"/>
      <c r="BB26" s="2531"/>
      <c r="BC26" s="2531"/>
      <c r="BD26" s="2128"/>
      <c r="BE26" s="2531"/>
      <c r="BF26" s="2531"/>
      <c r="BG26" s="2531"/>
      <c r="BH26" s="2531"/>
      <c r="BI26" s="2128"/>
      <c r="BJ26" s="2531"/>
      <c r="BK26" s="2531"/>
      <c r="BL26" s="2531"/>
      <c r="BM26" s="2531"/>
      <c r="BN26" s="2531"/>
    </row>
    <row r="27" spans="2:66" ht="14.45" customHeight="1">
      <c r="B27" s="2133" t="s">
        <v>929</v>
      </c>
      <c r="C27" s="2134"/>
      <c r="D27" s="2134"/>
      <c r="E27" s="2135"/>
      <c r="F27" s="2142" t="s">
        <v>930</v>
      </c>
      <c r="G27" s="2143"/>
      <c r="H27" s="2143"/>
      <c r="I27" s="2143"/>
      <c r="J27" s="2143"/>
      <c r="K27" s="2143"/>
      <c r="L27" s="2143"/>
      <c r="M27" s="2143"/>
      <c r="N27" s="2143"/>
      <c r="O27" s="2144"/>
      <c r="P27" s="2145"/>
      <c r="Q27" s="2142" t="s">
        <v>931</v>
      </c>
      <c r="R27" s="2143"/>
      <c r="S27" s="2143"/>
      <c r="T27" s="2143"/>
      <c r="U27" s="2143"/>
      <c r="V27" s="2143"/>
      <c r="W27" s="2143"/>
      <c r="X27" s="2143"/>
      <c r="Y27" s="2143"/>
      <c r="Z27" s="2146"/>
      <c r="AA27" s="2147" t="s">
        <v>932</v>
      </c>
      <c r="AB27" s="2148"/>
      <c r="AC27" s="2148"/>
      <c r="AD27" s="2148"/>
      <c r="AE27" s="2148"/>
      <c r="AF27" s="2148"/>
      <c r="AG27" s="2149"/>
      <c r="AJ27" s="1452"/>
      <c r="AK27" s="1452"/>
      <c r="AL27" s="1452"/>
      <c r="AM27" s="1452"/>
      <c r="AN27" s="1452"/>
      <c r="AO27" s="1452"/>
      <c r="AP27" s="1452"/>
      <c r="AQ27" s="1452"/>
      <c r="AR27" s="1452"/>
      <c r="AS27" s="1452"/>
      <c r="AT27" s="1452"/>
      <c r="AU27" s="1452"/>
      <c r="AV27" s="1452"/>
      <c r="AW27" s="1452"/>
      <c r="AX27" s="1452"/>
      <c r="AY27" s="1452"/>
      <c r="AZ27" s="1452"/>
      <c r="BA27" s="1452"/>
      <c r="BB27" s="1452"/>
      <c r="BC27" s="1452"/>
      <c r="BD27" s="1452"/>
      <c r="BE27" s="1452"/>
      <c r="BF27" s="1452"/>
      <c r="BG27" s="1452"/>
      <c r="BH27" s="1452"/>
      <c r="BI27" s="1452"/>
      <c r="BJ27" s="1452"/>
      <c r="BK27" s="1452"/>
      <c r="BL27" s="1452"/>
      <c r="BM27" s="1452"/>
      <c r="BN27" s="1452"/>
    </row>
    <row r="28" spans="2:66" ht="14.45" customHeight="1">
      <c r="B28" s="2136"/>
      <c r="C28" s="2137"/>
      <c r="D28" s="2137"/>
      <c r="E28" s="2138"/>
      <c r="F28" s="2681"/>
      <c r="G28" s="2682"/>
      <c r="H28" s="2682"/>
      <c r="I28" s="2682"/>
      <c r="J28" s="2682"/>
      <c r="K28" s="2682"/>
      <c r="L28" s="2683"/>
      <c r="M28" s="2683"/>
      <c r="N28" s="2683"/>
      <c r="O28" s="2684"/>
      <c r="P28" s="2685"/>
      <c r="Q28" s="2153"/>
      <c r="R28" s="2687"/>
      <c r="S28" s="2687"/>
      <c r="T28" s="2687"/>
      <c r="U28" s="2687"/>
      <c r="V28" s="2687"/>
      <c r="W28" s="2687"/>
      <c r="X28" s="2687"/>
      <c r="Y28" s="2687"/>
      <c r="Z28" s="2688"/>
      <c r="AA28" s="2102"/>
      <c r="AB28" s="2379"/>
      <c r="AC28" s="2379"/>
      <c r="AD28" s="2379"/>
      <c r="AE28" s="2379"/>
      <c r="AF28" s="2379"/>
      <c r="AG28" s="2380"/>
      <c r="AJ28" s="1452"/>
      <c r="AK28" s="2027" t="s">
        <v>952</v>
      </c>
      <c r="AL28" s="2046"/>
      <c r="AM28" s="2046"/>
      <c r="AN28" s="2046"/>
      <c r="AO28" s="2046"/>
      <c r="AP28" s="2611"/>
      <c r="AQ28" s="2313"/>
      <c r="AR28" s="2314"/>
      <c r="AS28" s="2314"/>
      <c r="AT28" s="2314"/>
      <c r="AU28" s="2314"/>
      <c r="AV28" s="2314"/>
      <c r="AW28" s="2314"/>
      <c r="AX28" s="2314"/>
      <c r="AY28" s="2315"/>
      <c r="AZ28" s="1456"/>
      <c r="BA28" s="2027" t="s">
        <v>953</v>
      </c>
      <c r="BB28" s="2046"/>
      <c r="BC28" s="2046"/>
      <c r="BD28" s="2046"/>
      <c r="BE28" s="2046"/>
      <c r="BF28" s="2611"/>
      <c r="BG28" s="2313"/>
      <c r="BH28" s="2314"/>
      <c r="BI28" s="2314"/>
      <c r="BJ28" s="2314"/>
      <c r="BK28" s="2314"/>
      <c r="BL28" s="2314"/>
      <c r="BM28" s="2314"/>
      <c r="BN28" s="2315"/>
    </row>
    <row r="29" spans="2:66" ht="14.45" customHeight="1">
      <c r="B29" s="2136"/>
      <c r="C29" s="2137"/>
      <c r="D29" s="2137"/>
      <c r="E29" s="2138"/>
      <c r="F29" s="2686"/>
      <c r="G29" s="2682"/>
      <c r="H29" s="2682"/>
      <c r="I29" s="2682"/>
      <c r="J29" s="2682"/>
      <c r="K29" s="2682"/>
      <c r="L29" s="2683"/>
      <c r="M29" s="2683"/>
      <c r="N29" s="2683"/>
      <c r="O29" s="2684"/>
      <c r="P29" s="2685"/>
      <c r="Q29" s="2689"/>
      <c r="R29" s="2690"/>
      <c r="S29" s="2690"/>
      <c r="T29" s="2690"/>
      <c r="U29" s="2690"/>
      <c r="V29" s="2690"/>
      <c r="W29" s="2690"/>
      <c r="X29" s="2690"/>
      <c r="Y29" s="2690"/>
      <c r="Z29" s="2691"/>
      <c r="AA29" s="2381"/>
      <c r="AB29" s="2382"/>
      <c r="AC29" s="2382"/>
      <c r="AD29" s="2382"/>
      <c r="AE29" s="2382"/>
      <c r="AF29" s="2382"/>
      <c r="AG29" s="2383"/>
      <c r="AJ29" s="1452"/>
      <c r="AK29" s="2048"/>
      <c r="AL29" s="2049"/>
      <c r="AM29" s="2049"/>
      <c r="AN29" s="2049"/>
      <c r="AO29" s="2049"/>
      <c r="AP29" s="2638"/>
      <c r="AQ29" s="2316"/>
      <c r="AR29" s="2317"/>
      <c r="AS29" s="2317"/>
      <c r="AT29" s="2317"/>
      <c r="AU29" s="2317"/>
      <c r="AV29" s="2317"/>
      <c r="AW29" s="2317"/>
      <c r="AX29" s="2317"/>
      <c r="AY29" s="2318"/>
      <c r="AZ29" s="1456"/>
      <c r="BA29" s="2171"/>
      <c r="BB29" s="2172"/>
      <c r="BC29" s="2172"/>
      <c r="BD29" s="2172"/>
      <c r="BE29" s="2172"/>
      <c r="BF29" s="2612"/>
      <c r="BG29" s="2316"/>
      <c r="BH29" s="2317"/>
      <c r="BI29" s="2317"/>
      <c r="BJ29" s="2317"/>
      <c r="BK29" s="2317"/>
      <c r="BL29" s="2317"/>
      <c r="BM29" s="2317"/>
      <c r="BN29" s="2318"/>
    </row>
    <row r="30" spans="2:66" ht="14.45" customHeight="1">
      <c r="B30" s="2136"/>
      <c r="C30" s="2137"/>
      <c r="D30" s="2137"/>
      <c r="E30" s="2138"/>
      <c r="F30" s="2681"/>
      <c r="G30" s="2682"/>
      <c r="H30" s="2682"/>
      <c r="I30" s="2682"/>
      <c r="J30" s="2682"/>
      <c r="K30" s="2682"/>
      <c r="L30" s="2683"/>
      <c r="M30" s="2683"/>
      <c r="N30" s="2683"/>
      <c r="O30" s="2684"/>
      <c r="P30" s="2685"/>
      <c r="Q30" s="2153"/>
      <c r="R30" s="2687"/>
      <c r="S30" s="2687"/>
      <c r="T30" s="2687"/>
      <c r="U30" s="2687"/>
      <c r="V30" s="2687"/>
      <c r="W30" s="2687"/>
      <c r="X30" s="2687"/>
      <c r="Y30" s="2687"/>
      <c r="Z30" s="2688"/>
      <c r="AA30" s="2102"/>
      <c r="AB30" s="2379"/>
      <c r="AC30" s="2379"/>
      <c r="AD30" s="2379"/>
      <c r="AE30" s="2379"/>
      <c r="AF30" s="2379"/>
      <c r="AG30" s="2380"/>
      <c r="AJ30" s="1452"/>
      <c r="AK30" s="1231"/>
      <c r="AL30" s="2040" t="s">
        <v>955</v>
      </c>
      <c r="AM30" s="2120"/>
      <c r="AN30" s="2120"/>
      <c r="AO30" s="2120"/>
      <c r="AP30" s="2121"/>
      <c r="AQ30" s="2313" t="s">
        <v>2162</v>
      </c>
      <c r="AR30" s="2314"/>
      <c r="AS30" s="2314"/>
      <c r="AT30" s="2314"/>
      <c r="AU30" s="2314"/>
      <c r="AV30" s="2314"/>
      <c r="AW30" s="2314"/>
      <c r="AX30" s="2314"/>
      <c r="AY30" s="2315"/>
      <c r="AZ30" s="1456"/>
      <c r="BA30" s="2027" t="s">
        <v>956</v>
      </c>
      <c r="BB30" s="2046"/>
      <c r="BC30" s="2046"/>
      <c r="BD30" s="2046"/>
      <c r="BE30" s="2046"/>
      <c r="BF30" s="2611"/>
      <c r="BG30" s="2313"/>
      <c r="BH30" s="2314"/>
      <c r="BI30" s="2314"/>
      <c r="BJ30" s="2314"/>
      <c r="BK30" s="2314"/>
      <c r="BL30" s="2314"/>
      <c r="BM30" s="2314"/>
      <c r="BN30" s="2315"/>
    </row>
    <row r="31" spans="2:66" ht="14.45" customHeight="1">
      <c r="B31" s="2139"/>
      <c r="C31" s="2140"/>
      <c r="D31" s="2140"/>
      <c r="E31" s="2141"/>
      <c r="F31" s="2686"/>
      <c r="G31" s="2682"/>
      <c r="H31" s="2682"/>
      <c r="I31" s="2682"/>
      <c r="J31" s="2682"/>
      <c r="K31" s="2682"/>
      <c r="L31" s="2683"/>
      <c r="M31" s="2683"/>
      <c r="N31" s="2683"/>
      <c r="O31" s="2684"/>
      <c r="P31" s="2685"/>
      <c r="Q31" s="2689"/>
      <c r="R31" s="2690"/>
      <c r="S31" s="2690"/>
      <c r="T31" s="2690"/>
      <c r="U31" s="2690"/>
      <c r="V31" s="2690"/>
      <c r="W31" s="2690"/>
      <c r="X31" s="2690"/>
      <c r="Y31" s="2690"/>
      <c r="Z31" s="2691"/>
      <c r="AA31" s="2381"/>
      <c r="AB31" s="2382"/>
      <c r="AC31" s="2382"/>
      <c r="AD31" s="2382"/>
      <c r="AE31" s="2382"/>
      <c r="AF31" s="2382"/>
      <c r="AG31" s="2383"/>
      <c r="AJ31" s="1452"/>
      <c r="AK31" s="1457"/>
      <c r="AL31" s="2125"/>
      <c r="AM31" s="2126"/>
      <c r="AN31" s="2126"/>
      <c r="AO31" s="2126"/>
      <c r="AP31" s="2127"/>
      <c r="AQ31" s="2316"/>
      <c r="AR31" s="2317"/>
      <c r="AS31" s="2317"/>
      <c r="AT31" s="2317"/>
      <c r="AU31" s="2317"/>
      <c r="AV31" s="2317"/>
      <c r="AW31" s="2317"/>
      <c r="AX31" s="2317"/>
      <c r="AY31" s="2318"/>
      <c r="AZ31" s="1456"/>
      <c r="BA31" s="2171"/>
      <c r="BB31" s="2172"/>
      <c r="BC31" s="2172"/>
      <c r="BD31" s="2172"/>
      <c r="BE31" s="2172"/>
      <c r="BF31" s="2612"/>
      <c r="BG31" s="2316"/>
      <c r="BH31" s="2317"/>
      <c r="BI31" s="2317"/>
      <c r="BJ31" s="2317"/>
      <c r="BK31" s="2317"/>
      <c r="BL31" s="2317"/>
      <c r="BM31" s="2317"/>
      <c r="BN31" s="2318"/>
    </row>
    <row r="32" spans="2:66" ht="14.45" customHeight="1">
      <c r="B32" s="1187"/>
      <c r="C32" s="1187"/>
      <c r="D32" s="1187"/>
      <c r="E32" s="1187"/>
      <c r="F32" s="1187"/>
      <c r="G32" s="1187"/>
      <c r="H32" s="1187"/>
      <c r="I32" s="1187"/>
      <c r="J32" s="1187"/>
      <c r="K32" s="1187"/>
      <c r="L32" s="1187"/>
      <c r="M32" s="1187"/>
      <c r="N32" s="1187"/>
      <c r="O32" s="1187"/>
      <c r="P32" s="1187"/>
      <c r="Q32" s="1187"/>
      <c r="R32" s="1187"/>
      <c r="S32" s="1187"/>
      <c r="T32" s="1187"/>
      <c r="U32" s="1187"/>
      <c r="V32" s="1187"/>
      <c r="AJ32" s="1452"/>
      <c r="AK32" s="2027" t="s">
        <v>959</v>
      </c>
      <c r="AL32" s="2046"/>
      <c r="AM32" s="2046"/>
      <c r="AN32" s="2046"/>
      <c r="AO32" s="2046"/>
      <c r="AP32" s="2611"/>
      <c r="AQ32" s="2313" t="s">
        <v>982</v>
      </c>
      <c r="AR32" s="2314"/>
      <c r="AS32" s="2314"/>
      <c r="AT32" s="2314"/>
      <c r="AU32" s="2314"/>
      <c r="AV32" s="2314"/>
      <c r="AW32" s="2314"/>
      <c r="AX32" s="2314"/>
      <c r="AY32" s="2315"/>
      <c r="AZ32" s="1456"/>
      <c r="BA32" s="2027" t="s">
        <v>960</v>
      </c>
      <c r="BB32" s="2046"/>
      <c r="BC32" s="2046"/>
      <c r="BD32" s="2046"/>
      <c r="BE32" s="2046"/>
      <c r="BF32" s="2611"/>
      <c r="BG32" s="2313"/>
      <c r="BH32" s="2314"/>
      <c r="BI32" s="2314"/>
      <c r="BJ32" s="2314"/>
      <c r="BK32" s="2314"/>
      <c r="BL32" s="2314"/>
      <c r="BM32" s="2314"/>
      <c r="BN32" s="2315"/>
    </row>
    <row r="33" spans="2:66" ht="14.45" customHeight="1">
      <c r="B33" s="2040" t="s">
        <v>940</v>
      </c>
      <c r="C33" s="2120"/>
      <c r="D33" s="2120"/>
      <c r="E33" s="2121"/>
      <c r="F33" s="2040" t="s">
        <v>2019</v>
      </c>
      <c r="G33" s="2120"/>
      <c r="H33" s="2120"/>
      <c r="I33" s="2120"/>
      <c r="J33" s="2121"/>
      <c r="K33" s="2128" t="s">
        <v>942</v>
      </c>
      <c r="L33" s="2128"/>
      <c r="M33" s="2128"/>
      <c r="N33" s="2128"/>
      <c r="O33" s="2128"/>
      <c r="P33" s="2128"/>
      <c r="Q33" s="2128"/>
      <c r="R33" s="2129"/>
      <c r="S33" s="2128" t="s">
        <v>943</v>
      </c>
      <c r="T33" s="2128"/>
      <c r="U33" s="2128"/>
      <c r="V33" s="2128"/>
      <c r="W33" s="2128"/>
      <c r="X33" s="2128"/>
      <c r="Y33" s="2128"/>
      <c r="Z33" s="2128" t="s">
        <v>944</v>
      </c>
      <c r="AA33" s="2129"/>
      <c r="AB33" s="2129"/>
      <c r="AC33" s="2129"/>
      <c r="AD33" s="2129"/>
      <c r="AE33" s="2129"/>
      <c r="AF33" s="2129"/>
      <c r="AG33" s="2129"/>
      <c r="AJ33" s="1452"/>
      <c r="AK33" s="2048"/>
      <c r="AL33" s="2049"/>
      <c r="AM33" s="2049"/>
      <c r="AN33" s="2049"/>
      <c r="AO33" s="2049"/>
      <c r="AP33" s="2638"/>
      <c r="AQ33" s="2316"/>
      <c r="AR33" s="2317"/>
      <c r="AS33" s="2317"/>
      <c r="AT33" s="2317"/>
      <c r="AU33" s="2317"/>
      <c r="AV33" s="2317"/>
      <c r="AW33" s="2317"/>
      <c r="AX33" s="2317"/>
      <c r="AY33" s="2318"/>
      <c r="AZ33" s="1456"/>
      <c r="BA33" s="2171"/>
      <c r="BB33" s="2172"/>
      <c r="BC33" s="2172"/>
      <c r="BD33" s="2172"/>
      <c r="BE33" s="2172"/>
      <c r="BF33" s="2612"/>
      <c r="BG33" s="2316"/>
      <c r="BH33" s="2317"/>
      <c r="BI33" s="2317"/>
      <c r="BJ33" s="2317"/>
      <c r="BK33" s="2317"/>
      <c r="BL33" s="2317"/>
      <c r="BM33" s="2317"/>
      <c r="BN33" s="2318"/>
    </row>
    <row r="34" spans="2:66" ht="14.45" customHeight="1">
      <c r="B34" s="2122"/>
      <c r="C34" s="2123"/>
      <c r="D34" s="2123"/>
      <c r="E34" s="2124"/>
      <c r="F34" s="2125"/>
      <c r="G34" s="2126"/>
      <c r="H34" s="2126"/>
      <c r="I34" s="2126"/>
      <c r="J34" s="2127"/>
      <c r="K34" s="2128"/>
      <c r="L34" s="2128"/>
      <c r="M34" s="2128"/>
      <c r="N34" s="2128"/>
      <c r="O34" s="2128"/>
      <c r="P34" s="2128"/>
      <c r="Q34" s="2128"/>
      <c r="R34" s="2129"/>
      <c r="S34" s="2128"/>
      <c r="T34" s="2128"/>
      <c r="U34" s="2128"/>
      <c r="V34" s="2128"/>
      <c r="W34" s="2128"/>
      <c r="X34" s="2128"/>
      <c r="Y34" s="2128"/>
      <c r="Z34" s="2128"/>
      <c r="AA34" s="2129"/>
      <c r="AB34" s="2129"/>
      <c r="AC34" s="2129"/>
      <c r="AD34" s="2129"/>
      <c r="AE34" s="2129"/>
      <c r="AF34" s="2129"/>
      <c r="AG34" s="2129"/>
      <c r="AJ34" s="1452"/>
      <c r="AK34" s="1231"/>
      <c r="AL34" s="2040" t="s">
        <v>962</v>
      </c>
      <c r="AM34" s="2120"/>
      <c r="AN34" s="2120"/>
      <c r="AO34" s="2120"/>
      <c r="AP34" s="2121"/>
      <c r="AQ34" s="2313"/>
      <c r="AR34" s="2314"/>
      <c r="AS34" s="2314"/>
      <c r="AT34" s="2314"/>
      <c r="AU34" s="2314"/>
      <c r="AV34" s="2314"/>
      <c r="AW34" s="2314"/>
      <c r="AX34" s="2314"/>
      <c r="AY34" s="2315"/>
      <c r="AZ34" s="1456"/>
      <c r="BA34" s="2027" t="s">
        <v>963</v>
      </c>
      <c r="BB34" s="2046"/>
      <c r="BC34" s="2046"/>
      <c r="BD34" s="2611"/>
      <c r="BE34" s="2651" t="s">
        <v>977</v>
      </c>
      <c r="BF34" s="2652"/>
      <c r="BG34" s="2652"/>
      <c r="BH34" s="2652"/>
      <c r="BI34" s="2652"/>
      <c r="BJ34" s="2652"/>
      <c r="BK34" s="2652"/>
      <c r="BL34" s="2652"/>
      <c r="BM34" s="2652"/>
      <c r="BN34" s="2653"/>
    </row>
    <row r="35" spans="2:66" ht="14.45" customHeight="1">
      <c r="B35" s="2122"/>
      <c r="C35" s="2123"/>
      <c r="D35" s="2123"/>
      <c r="E35" s="2124"/>
      <c r="F35" s="2040" t="s">
        <v>1022</v>
      </c>
      <c r="G35" s="2120"/>
      <c r="H35" s="2120"/>
      <c r="I35" s="2120"/>
      <c r="J35" s="2121"/>
      <c r="K35" s="2130" t="s">
        <v>2025</v>
      </c>
      <c r="L35" s="2131"/>
      <c r="M35" s="2131"/>
      <c r="N35" s="2131"/>
      <c r="O35" s="2131"/>
      <c r="P35" s="2131"/>
      <c r="Q35" s="2131"/>
      <c r="R35" s="2132"/>
      <c r="S35" s="2128" t="s">
        <v>942</v>
      </c>
      <c r="T35" s="2128"/>
      <c r="U35" s="2128"/>
      <c r="V35" s="2128"/>
      <c r="W35" s="2129"/>
      <c r="X35" s="2128" t="s">
        <v>943</v>
      </c>
      <c r="Y35" s="2129"/>
      <c r="Z35" s="2129"/>
      <c r="AA35" s="2129"/>
      <c r="AB35" s="2129"/>
      <c r="AC35" s="2130" t="s">
        <v>944</v>
      </c>
      <c r="AD35" s="2167"/>
      <c r="AE35" s="2167"/>
      <c r="AF35" s="2167"/>
      <c r="AG35" s="2168"/>
      <c r="AJ35" s="1452"/>
      <c r="AK35" s="1457"/>
      <c r="AL35" s="2125"/>
      <c r="AM35" s="2126"/>
      <c r="AN35" s="2126"/>
      <c r="AO35" s="2126"/>
      <c r="AP35" s="2127"/>
      <c r="AQ35" s="2316"/>
      <c r="AR35" s="2317"/>
      <c r="AS35" s="2317"/>
      <c r="AT35" s="2317"/>
      <c r="AU35" s="2317"/>
      <c r="AV35" s="2317"/>
      <c r="AW35" s="2317"/>
      <c r="AX35" s="2317"/>
      <c r="AY35" s="2318"/>
      <c r="AZ35" s="1456"/>
      <c r="BA35" s="2048"/>
      <c r="BB35" s="2049"/>
      <c r="BC35" s="2049"/>
      <c r="BD35" s="2638"/>
      <c r="BE35" s="2654"/>
      <c r="BF35" s="2655"/>
      <c r="BG35" s="2655"/>
      <c r="BH35" s="2655"/>
      <c r="BI35" s="2655"/>
      <c r="BJ35" s="2655"/>
      <c r="BK35" s="2655"/>
      <c r="BL35" s="2655"/>
      <c r="BM35" s="2655"/>
      <c r="BN35" s="2656"/>
    </row>
    <row r="36" spans="2:66" ht="14.45" customHeight="1">
      <c r="B36" s="2122"/>
      <c r="C36" s="2123"/>
      <c r="D36" s="2123"/>
      <c r="E36" s="2124"/>
      <c r="F36" s="2122"/>
      <c r="G36" s="2123"/>
      <c r="H36" s="2123"/>
      <c r="I36" s="2123"/>
      <c r="J36" s="2124"/>
      <c r="K36" s="2027" t="str">
        <f>""&amp;F6</f>
        <v/>
      </c>
      <c r="L36" s="2047"/>
      <c r="M36" s="2047"/>
      <c r="N36" s="2047"/>
      <c r="O36" s="2047"/>
      <c r="P36" s="2047"/>
      <c r="Q36" s="2047"/>
      <c r="R36" s="2083"/>
      <c r="S36" s="2027"/>
      <c r="T36" s="2028"/>
      <c r="U36" s="2028"/>
      <c r="V36" s="2028"/>
      <c r="W36" s="2029"/>
      <c r="X36" s="2027"/>
      <c r="Y36" s="2028"/>
      <c r="Z36" s="2028"/>
      <c r="AA36" s="2028"/>
      <c r="AB36" s="2029"/>
      <c r="AC36" s="2027"/>
      <c r="AD36" s="2047"/>
      <c r="AE36" s="2047"/>
      <c r="AF36" s="2047"/>
      <c r="AG36" s="2083"/>
      <c r="AJ36" s="1452"/>
      <c r="AK36" s="1456"/>
      <c r="AL36" s="1456"/>
      <c r="AM36" s="1456"/>
      <c r="AN36" s="1456"/>
      <c r="AO36" s="1456"/>
      <c r="AP36" s="1456"/>
      <c r="AQ36" s="1456"/>
      <c r="AR36" s="1456"/>
      <c r="AS36" s="1456"/>
      <c r="AT36" s="1456"/>
      <c r="AU36" s="1456"/>
      <c r="AV36" s="1456"/>
      <c r="AW36" s="1456"/>
      <c r="AX36" s="1456"/>
      <c r="AY36" s="1456"/>
      <c r="AZ36" s="1456"/>
      <c r="BA36" s="1231"/>
      <c r="BB36" s="2027" t="s">
        <v>962</v>
      </c>
      <c r="BC36" s="2046"/>
      <c r="BD36" s="2611"/>
      <c r="BE36" s="2651" t="s">
        <v>977</v>
      </c>
      <c r="BF36" s="2652"/>
      <c r="BG36" s="2652"/>
      <c r="BH36" s="2652"/>
      <c r="BI36" s="2652"/>
      <c r="BJ36" s="2652"/>
      <c r="BK36" s="2652"/>
      <c r="BL36" s="2652"/>
      <c r="BM36" s="2652"/>
      <c r="BN36" s="2653"/>
    </row>
    <row r="37" spans="2:66" ht="14.45" customHeight="1">
      <c r="B37" s="2125"/>
      <c r="C37" s="2126"/>
      <c r="D37" s="2126"/>
      <c r="E37" s="2127"/>
      <c r="F37" s="2125"/>
      <c r="G37" s="2126"/>
      <c r="H37" s="2126"/>
      <c r="I37" s="2126"/>
      <c r="J37" s="2127"/>
      <c r="K37" s="2084"/>
      <c r="L37" s="2085"/>
      <c r="M37" s="2085"/>
      <c r="N37" s="2085"/>
      <c r="O37" s="2085"/>
      <c r="P37" s="2085"/>
      <c r="Q37" s="2085"/>
      <c r="R37" s="2086"/>
      <c r="S37" s="2030"/>
      <c r="T37" s="2031"/>
      <c r="U37" s="2031"/>
      <c r="V37" s="2031"/>
      <c r="W37" s="2032"/>
      <c r="X37" s="2030"/>
      <c r="Y37" s="2031"/>
      <c r="Z37" s="2031"/>
      <c r="AA37" s="2031"/>
      <c r="AB37" s="2032"/>
      <c r="AC37" s="2084"/>
      <c r="AD37" s="2085"/>
      <c r="AE37" s="2085"/>
      <c r="AF37" s="2085"/>
      <c r="AG37" s="2086"/>
      <c r="AJ37" s="1452"/>
      <c r="AK37" s="1456"/>
      <c r="AL37" s="1456"/>
      <c r="AM37" s="1456"/>
      <c r="AN37" s="1456"/>
      <c r="AO37" s="1456"/>
      <c r="AP37" s="1456"/>
      <c r="AQ37" s="1456"/>
      <c r="AR37" s="1456"/>
      <c r="AS37" s="1456"/>
      <c r="AT37" s="1456"/>
      <c r="AU37" s="1456"/>
      <c r="AV37" s="1456"/>
      <c r="AW37" s="1456"/>
      <c r="AX37" s="1456"/>
      <c r="AY37" s="1456"/>
      <c r="AZ37" s="1456"/>
      <c r="BA37" s="1231"/>
      <c r="BB37" s="2171"/>
      <c r="BC37" s="2172"/>
      <c r="BD37" s="2612"/>
      <c r="BE37" s="2654"/>
      <c r="BF37" s="2655"/>
      <c r="BG37" s="2655"/>
      <c r="BH37" s="2655"/>
      <c r="BI37" s="2655"/>
      <c r="BJ37" s="2655"/>
      <c r="BK37" s="2655"/>
      <c r="BL37" s="2655"/>
      <c r="BM37" s="2655"/>
      <c r="BN37" s="2656"/>
    </row>
    <row r="38" spans="2:66" ht="14.45" customHeight="1">
      <c r="B38" s="1230"/>
      <c r="C38" s="1230"/>
      <c r="D38" s="1230"/>
      <c r="E38" s="1230"/>
      <c r="F38" s="1230"/>
      <c r="G38" s="1230"/>
      <c r="H38" s="1230"/>
      <c r="I38" s="1230"/>
      <c r="J38" s="1230"/>
      <c r="K38" s="1230"/>
      <c r="L38" s="1230"/>
      <c r="M38" s="1230"/>
      <c r="N38" s="1230"/>
      <c r="O38" s="1230"/>
      <c r="P38" s="1230"/>
      <c r="Q38" s="1230"/>
      <c r="R38" s="1230"/>
      <c r="S38" s="1230"/>
      <c r="T38" s="1230"/>
      <c r="U38" s="1230"/>
      <c r="V38" s="1230"/>
      <c r="W38" s="1230"/>
      <c r="X38" s="1230"/>
      <c r="Y38" s="1230"/>
      <c r="Z38" s="1230"/>
      <c r="AA38" s="1230"/>
      <c r="AB38" s="1230"/>
      <c r="AC38" s="1230"/>
      <c r="AD38" s="1230"/>
      <c r="AE38" s="1230"/>
      <c r="AJ38" s="1452"/>
      <c r="AK38" s="1456"/>
      <c r="AL38" s="1456"/>
      <c r="AM38" s="1456"/>
      <c r="AN38" s="1456"/>
      <c r="AO38" s="1456"/>
      <c r="AP38" s="1456"/>
      <c r="AQ38" s="1456"/>
      <c r="AR38" s="1456"/>
      <c r="AS38" s="1456"/>
      <c r="AT38" s="1456"/>
      <c r="AU38" s="1456"/>
      <c r="AV38" s="1456"/>
      <c r="AW38" s="1456"/>
      <c r="AX38" s="1456"/>
      <c r="AY38" s="1456"/>
      <c r="AZ38" s="1456"/>
      <c r="BA38" s="1231"/>
      <c r="BB38" s="2021" t="s">
        <v>967</v>
      </c>
      <c r="BC38" s="2022"/>
      <c r="BD38" s="2649"/>
      <c r="BE38" s="2651" t="s">
        <v>977</v>
      </c>
      <c r="BF38" s="2652"/>
      <c r="BG38" s="2652"/>
      <c r="BH38" s="2652"/>
      <c r="BI38" s="2652"/>
      <c r="BJ38" s="2652"/>
      <c r="BK38" s="2652"/>
      <c r="BL38" s="2652"/>
      <c r="BM38" s="2652"/>
      <c r="BN38" s="2653"/>
    </row>
    <row r="39" spans="2:66" ht="14.45" customHeight="1">
      <c r="B39" s="2027" t="s">
        <v>966</v>
      </c>
      <c r="C39" s="2046"/>
      <c r="D39" s="2046"/>
      <c r="E39" s="2046"/>
      <c r="F39" s="2047"/>
      <c r="G39" s="2651"/>
      <c r="H39" s="2692"/>
      <c r="I39" s="2692"/>
      <c r="J39" s="2692"/>
      <c r="K39" s="2692"/>
      <c r="L39" s="2692"/>
      <c r="M39" s="2692"/>
      <c r="N39" s="2692"/>
      <c r="O39" s="2692"/>
      <c r="P39" s="2692"/>
      <c r="Q39" s="2693"/>
      <c r="S39" s="2027" t="s">
        <v>953</v>
      </c>
      <c r="T39" s="2028"/>
      <c r="U39" s="2028"/>
      <c r="V39" s="2028"/>
      <c r="W39" s="2028"/>
      <c r="X39" s="2697"/>
      <c r="Y39" s="2698"/>
      <c r="Z39" s="2698"/>
      <c r="AA39" s="2698"/>
      <c r="AB39" s="2698"/>
      <c r="AC39" s="2698"/>
      <c r="AD39" s="2698"/>
      <c r="AE39" s="2698"/>
      <c r="AF39" s="2698"/>
      <c r="AG39" s="2699"/>
      <c r="AJ39" s="1452"/>
      <c r="AK39" s="1456"/>
      <c r="AL39" s="1456"/>
      <c r="AM39" s="1456"/>
      <c r="AN39" s="1456"/>
      <c r="AO39" s="1456"/>
      <c r="AP39" s="1456"/>
      <c r="AQ39" s="1456"/>
      <c r="AR39" s="1456"/>
      <c r="AS39" s="1456"/>
      <c r="AT39" s="1456"/>
      <c r="AU39" s="1456"/>
      <c r="AV39" s="1456"/>
      <c r="AW39" s="1456"/>
      <c r="AX39" s="1456"/>
      <c r="AY39" s="1456"/>
      <c r="AZ39" s="1456"/>
      <c r="BA39" s="1457"/>
      <c r="BB39" s="2024"/>
      <c r="BC39" s="2025"/>
      <c r="BD39" s="2650"/>
      <c r="BE39" s="2654"/>
      <c r="BF39" s="2655"/>
      <c r="BG39" s="2655"/>
      <c r="BH39" s="2655"/>
      <c r="BI39" s="2655"/>
      <c r="BJ39" s="2655"/>
      <c r="BK39" s="2655"/>
      <c r="BL39" s="2655"/>
      <c r="BM39" s="2655"/>
      <c r="BN39" s="2656"/>
    </row>
    <row r="40" spans="2:66" ht="14.45" customHeight="1">
      <c r="B40" s="2048"/>
      <c r="C40" s="2049"/>
      <c r="D40" s="2049"/>
      <c r="E40" s="2049"/>
      <c r="F40" s="2050"/>
      <c r="G40" s="2694"/>
      <c r="H40" s="2695"/>
      <c r="I40" s="2695"/>
      <c r="J40" s="2695"/>
      <c r="K40" s="2695"/>
      <c r="L40" s="2695"/>
      <c r="M40" s="2695"/>
      <c r="N40" s="2695"/>
      <c r="O40" s="2695"/>
      <c r="P40" s="2695"/>
      <c r="Q40" s="2696"/>
      <c r="S40" s="2030"/>
      <c r="T40" s="2031"/>
      <c r="U40" s="2031"/>
      <c r="V40" s="2031"/>
      <c r="W40" s="2031"/>
      <c r="X40" s="2700"/>
      <c r="Y40" s="2701"/>
      <c r="Z40" s="2701"/>
      <c r="AA40" s="2701"/>
      <c r="AB40" s="2701"/>
      <c r="AC40" s="2701"/>
      <c r="AD40" s="2701"/>
      <c r="AE40" s="2701"/>
      <c r="AF40" s="2701"/>
      <c r="AG40" s="2702"/>
      <c r="AJ40" s="1452"/>
      <c r="AK40" s="1456"/>
      <c r="AL40" s="1456"/>
      <c r="AM40" s="1456"/>
      <c r="AN40" s="1456"/>
      <c r="AO40" s="1456"/>
      <c r="AP40" s="1456"/>
      <c r="AQ40" s="1456"/>
      <c r="AR40" s="1456"/>
      <c r="AS40" s="1456"/>
      <c r="AT40" s="1456"/>
      <c r="AU40" s="1456"/>
      <c r="AV40" s="1456"/>
      <c r="AW40" s="1456"/>
      <c r="AX40" s="1456"/>
      <c r="AY40" s="1456"/>
      <c r="AZ40" s="1456"/>
      <c r="BA40" s="1456"/>
      <c r="BB40" s="1456"/>
      <c r="BC40" s="1456"/>
      <c r="BD40" s="1456"/>
      <c r="BE40" s="1456"/>
      <c r="BF40" s="1456"/>
      <c r="BG40" s="1456"/>
      <c r="BH40" s="1456"/>
      <c r="BI40" s="1456"/>
      <c r="BJ40" s="1456"/>
      <c r="BK40" s="1456"/>
      <c r="BL40" s="1456"/>
      <c r="BM40" s="1456"/>
      <c r="BN40" s="1456"/>
    </row>
    <row r="41" spans="2:66" ht="14.45" customHeight="1">
      <c r="B41" s="1231"/>
      <c r="C41" s="2021" t="s">
        <v>1013</v>
      </c>
      <c r="D41" s="2022"/>
      <c r="E41" s="2022"/>
      <c r="F41" s="2023"/>
      <c r="G41" s="2651"/>
      <c r="H41" s="2692"/>
      <c r="I41" s="2692"/>
      <c r="J41" s="2692"/>
      <c r="K41" s="2692"/>
      <c r="L41" s="2692"/>
      <c r="M41" s="2692"/>
      <c r="N41" s="2692"/>
      <c r="O41" s="2692"/>
      <c r="P41" s="2692"/>
      <c r="Q41" s="2693"/>
      <c r="S41" s="2027" t="s">
        <v>2026</v>
      </c>
      <c r="T41" s="2028"/>
      <c r="U41" s="2028"/>
      <c r="V41" s="2028"/>
      <c r="W41" s="2028"/>
      <c r="X41" s="2697"/>
      <c r="Y41" s="2698"/>
      <c r="Z41" s="2698"/>
      <c r="AA41" s="2698"/>
      <c r="AB41" s="2698"/>
      <c r="AC41" s="2698"/>
      <c r="AD41" s="2698"/>
      <c r="AE41" s="2698"/>
      <c r="AF41" s="2698"/>
      <c r="AG41" s="2699"/>
      <c r="AJ41" s="1452"/>
      <c r="AK41" s="2077" t="s">
        <v>968</v>
      </c>
      <c r="AL41" s="2078"/>
      <c r="AM41" s="2078"/>
      <c r="AN41" s="2078"/>
      <c r="AO41" s="2079"/>
      <c r="AP41" s="2040"/>
      <c r="AQ41" s="2041"/>
      <c r="AR41" s="2041"/>
      <c r="AS41" s="2041"/>
      <c r="AT41" s="2042"/>
      <c r="AU41" s="2077" t="s">
        <v>969</v>
      </c>
      <c r="AV41" s="2078"/>
      <c r="AW41" s="2078"/>
      <c r="AX41" s="2078"/>
      <c r="AY41" s="2079"/>
      <c r="AZ41" s="2040"/>
      <c r="BA41" s="2041"/>
      <c r="BB41" s="2041"/>
      <c r="BC41" s="2041"/>
      <c r="BD41" s="2042"/>
      <c r="BE41" s="2077" t="s">
        <v>970</v>
      </c>
      <c r="BF41" s="2078"/>
      <c r="BG41" s="2078"/>
      <c r="BH41" s="2078"/>
      <c r="BI41" s="2079"/>
      <c r="BJ41" s="2040"/>
      <c r="BK41" s="2041"/>
      <c r="BL41" s="2041"/>
      <c r="BM41" s="2041"/>
      <c r="BN41" s="2042"/>
    </row>
    <row r="42" spans="2:66" ht="14.45" customHeight="1">
      <c r="B42" s="1231"/>
      <c r="C42" s="2024"/>
      <c r="D42" s="2025"/>
      <c r="E42" s="2025"/>
      <c r="F42" s="2026"/>
      <c r="G42" s="2694"/>
      <c r="H42" s="2695"/>
      <c r="I42" s="2695"/>
      <c r="J42" s="2695"/>
      <c r="K42" s="2695"/>
      <c r="L42" s="2695"/>
      <c r="M42" s="2695"/>
      <c r="N42" s="2695"/>
      <c r="O42" s="2695"/>
      <c r="P42" s="2695"/>
      <c r="Q42" s="2696"/>
      <c r="S42" s="2030"/>
      <c r="T42" s="2031"/>
      <c r="U42" s="2031"/>
      <c r="V42" s="2031"/>
      <c r="W42" s="2031"/>
      <c r="X42" s="2700"/>
      <c r="Y42" s="2701"/>
      <c r="Z42" s="2701"/>
      <c r="AA42" s="2701"/>
      <c r="AB42" s="2701"/>
      <c r="AC42" s="2701"/>
      <c r="AD42" s="2701"/>
      <c r="AE42" s="2701"/>
      <c r="AF42" s="2701"/>
      <c r="AG42" s="2702"/>
      <c r="AJ42" s="1452"/>
      <c r="AK42" s="2080"/>
      <c r="AL42" s="2081"/>
      <c r="AM42" s="2081"/>
      <c r="AN42" s="2081"/>
      <c r="AO42" s="2082"/>
      <c r="AP42" s="2043"/>
      <c r="AQ42" s="2044"/>
      <c r="AR42" s="2044"/>
      <c r="AS42" s="2044"/>
      <c r="AT42" s="2045"/>
      <c r="AU42" s="2080"/>
      <c r="AV42" s="2081"/>
      <c r="AW42" s="2081"/>
      <c r="AX42" s="2081"/>
      <c r="AY42" s="2082"/>
      <c r="AZ42" s="2043"/>
      <c r="BA42" s="2044"/>
      <c r="BB42" s="2044"/>
      <c r="BC42" s="2044"/>
      <c r="BD42" s="2045"/>
      <c r="BE42" s="2080"/>
      <c r="BF42" s="2081"/>
      <c r="BG42" s="2081"/>
      <c r="BH42" s="2081"/>
      <c r="BI42" s="2082"/>
      <c r="BJ42" s="2043"/>
      <c r="BK42" s="2044"/>
      <c r="BL42" s="2044"/>
      <c r="BM42" s="2044"/>
      <c r="BN42" s="2045"/>
    </row>
    <row r="43" spans="2:66" ht="14.45" customHeight="1">
      <c r="B43" s="2027" t="s">
        <v>952</v>
      </c>
      <c r="C43" s="2046"/>
      <c r="D43" s="2046"/>
      <c r="E43" s="2046"/>
      <c r="F43" s="2047"/>
      <c r="G43" s="2313"/>
      <c r="H43" s="2703"/>
      <c r="I43" s="2703"/>
      <c r="J43" s="2703"/>
      <c r="K43" s="2703"/>
      <c r="L43" s="2703"/>
      <c r="M43" s="2703"/>
      <c r="N43" s="2703"/>
      <c r="O43" s="2703"/>
      <c r="P43" s="2703"/>
      <c r="Q43" s="2704"/>
      <c r="S43" s="2027" t="s">
        <v>2027</v>
      </c>
      <c r="T43" s="2028"/>
      <c r="U43" s="2028"/>
      <c r="V43" s="2028"/>
      <c r="W43" s="2028"/>
      <c r="X43" s="2697"/>
      <c r="Y43" s="2698"/>
      <c r="Z43" s="2698"/>
      <c r="AA43" s="2698"/>
      <c r="AB43" s="2698"/>
      <c r="AC43" s="2698"/>
      <c r="AD43" s="2698"/>
      <c r="AE43" s="2698"/>
      <c r="AF43" s="2698"/>
      <c r="AG43" s="2699"/>
      <c r="AJ43" s="1452"/>
      <c r="AK43" s="1452"/>
      <c r="AL43" s="1452"/>
      <c r="AM43" s="1452"/>
      <c r="AN43" s="1452"/>
      <c r="AO43" s="1452"/>
      <c r="AP43" s="1452"/>
      <c r="AQ43" s="1452"/>
      <c r="AR43" s="1452"/>
      <c r="AS43" s="1452"/>
      <c r="AT43" s="1452"/>
      <c r="AU43" s="1452"/>
      <c r="AV43" s="1452"/>
      <c r="AW43" s="1452"/>
      <c r="AX43" s="1452"/>
      <c r="AY43" s="1452"/>
      <c r="AZ43" s="1452"/>
      <c r="BA43" s="1452"/>
      <c r="BB43" s="1452"/>
      <c r="BC43" s="1452"/>
      <c r="BD43" s="1452"/>
      <c r="BE43" s="1452"/>
      <c r="BF43" s="1452"/>
      <c r="BG43" s="1452"/>
      <c r="BH43" s="1452"/>
      <c r="BI43" s="1452"/>
      <c r="BJ43" s="1452"/>
      <c r="BK43" s="1452"/>
      <c r="BL43" s="1452"/>
      <c r="BM43" s="1452"/>
      <c r="BN43" s="1452"/>
    </row>
    <row r="44" spans="2:66" ht="14.45" customHeight="1">
      <c r="B44" s="2048"/>
      <c r="C44" s="2049"/>
      <c r="D44" s="2049"/>
      <c r="E44" s="2049"/>
      <c r="F44" s="2050"/>
      <c r="G44" s="2705"/>
      <c r="H44" s="2706"/>
      <c r="I44" s="2706"/>
      <c r="J44" s="2706"/>
      <c r="K44" s="2706"/>
      <c r="L44" s="2706"/>
      <c r="M44" s="2706"/>
      <c r="N44" s="2706"/>
      <c r="O44" s="2706"/>
      <c r="P44" s="2706"/>
      <c r="Q44" s="2707"/>
      <c r="S44" s="2030"/>
      <c r="T44" s="2031"/>
      <c r="U44" s="2031"/>
      <c r="V44" s="2031"/>
      <c r="W44" s="2031"/>
      <c r="X44" s="2700"/>
      <c r="Y44" s="2701"/>
      <c r="Z44" s="2701"/>
      <c r="AA44" s="2701"/>
      <c r="AB44" s="2701"/>
      <c r="AC44" s="2701"/>
      <c r="AD44" s="2701"/>
      <c r="AE44" s="2701"/>
      <c r="AF44" s="2701"/>
      <c r="AG44" s="2702"/>
      <c r="AK44" s="2708" t="s">
        <v>2028</v>
      </c>
      <c r="AL44" s="2709"/>
      <c r="AM44" s="2709"/>
      <c r="AN44" s="2709"/>
      <c r="AO44" s="2709"/>
      <c r="AP44" s="2709"/>
      <c r="AQ44" s="2709"/>
      <c r="AR44" s="2709"/>
      <c r="AS44" s="2709"/>
      <c r="AT44" s="2709"/>
      <c r="AU44" s="2709"/>
      <c r="AV44" s="2709"/>
      <c r="AW44" s="2709"/>
      <c r="AX44" s="2709"/>
      <c r="AY44" s="2709"/>
      <c r="AZ44" s="2709"/>
      <c r="BA44" s="2709"/>
      <c r="BB44" s="2709"/>
      <c r="BC44" s="2709"/>
      <c r="BD44" s="2709"/>
      <c r="BE44" s="2709"/>
      <c r="BF44" s="2709"/>
      <c r="BG44" s="2709"/>
      <c r="BH44" s="2709"/>
      <c r="BI44" s="2709"/>
      <c r="BJ44" s="2709"/>
      <c r="BK44" s="2709"/>
      <c r="BL44" s="2709"/>
      <c r="BM44" s="2709"/>
      <c r="BN44" s="2710"/>
    </row>
    <row r="45" spans="2:66" ht="14.45" customHeight="1">
      <c r="B45" s="1231"/>
      <c r="C45" s="2021" t="s">
        <v>1013</v>
      </c>
      <c r="D45" s="2022"/>
      <c r="E45" s="2022"/>
      <c r="F45" s="2023"/>
      <c r="G45" s="2313"/>
      <c r="H45" s="2703"/>
      <c r="I45" s="2703"/>
      <c r="J45" s="2703"/>
      <c r="K45" s="2703"/>
      <c r="L45" s="2703"/>
      <c r="M45" s="2703"/>
      <c r="N45" s="2703"/>
      <c r="O45" s="2703"/>
      <c r="P45" s="2703"/>
      <c r="Q45" s="2704"/>
      <c r="S45" s="2027" t="s">
        <v>2029</v>
      </c>
      <c r="T45" s="2028"/>
      <c r="U45" s="2028"/>
      <c r="V45" s="2028"/>
      <c r="W45" s="2029"/>
      <c r="X45" s="2717"/>
      <c r="Y45" s="2718"/>
      <c r="Z45" s="2718"/>
      <c r="AA45" s="2718"/>
      <c r="AB45" s="2718"/>
      <c r="AC45" s="2718"/>
      <c r="AD45" s="2718"/>
      <c r="AE45" s="2718"/>
      <c r="AF45" s="2718"/>
      <c r="AG45" s="2719"/>
      <c r="AK45" s="2711"/>
      <c r="AL45" s="2712"/>
      <c r="AM45" s="2712"/>
      <c r="AN45" s="2712"/>
      <c r="AO45" s="2712"/>
      <c r="AP45" s="2712"/>
      <c r="AQ45" s="2712"/>
      <c r="AR45" s="2712"/>
      <c r="AS45" s="2712"/>
      <c r="AT45" s="2712"/>
      <c r="AU45" s="2712"/>
      <c r="AV45" s="2712"/>
      <c r="AW45" s="2712"/>
      <c r="AX45" s="2712"/>
      <c r="AY45" s="2712"/>
      <c r="AZ45" s="2712"/>
      <c r="BA45" s="2712"/>
      <c r="BB45" s="2712"/>
      <c r="BC45" s="2712"/>
      <c r="BD45" s="2712"/>
      <c r="BE45" s="2712"/>
      <c r="BF45" s="2712"/>
      <c r="BG45" s="2712"/>
      <c r="BH45" s="2712"/>
      <c r="BI45" s="2712"/>
      <c r="BJ45" s="2712"/>
      <c r="BK45" s="2712"/>
      <c r="BL45" s="2712"/>
      <c r="BM45" s="2712"/>
      <c r="BN45" s="2713"/>
    </row>
    <row r="46" spans="2:66" ht="14.45" customHeight="1">
      <c r="B46" s="1231"/>
      <c r="C46" s="2024"/>
      <c r="D46" s="2025"/>
      <c r="E46" s="2025"/>
      <c r="F46" s="2026"/>
      <c r="G46" s="2705"/>
      <c r="H46" s="2706"/>
      <c r="I46" s="2706"/>
      <c r="J46" s="2706"/>
      <c r="K46" s="2706"/>
      <c r="L46" s="2706"/>
      <c r="M46" s="2706"/>
      <c r="N46" s="2706"/>
      <c r="O46" s="2706"/>
      <c r="P46" s="2706"/>
      <c r="Q46" s="2707"/>
      <c r="S46" s="2060"/>
      <c r="T46" s="2031"/>
      <c r="U46" s="2031"/>
      <c r="V46" s="2031"/>
      <c r="W46" s="2032"/>
      <c r="X46" s="2720"/>
      <c r="Y46" s="2721"/>
      <c r="Z46" s="2721"/>
      <c r="AA46" s="2721"/>
      <c r="AB46" s="2721"/>
      <c r="AC46" s="2721"/>
      <c r="AD46" s="2721"/>
      <c r="AE46" s="2721"/>
      <c r="AF46" s="2721"/>
      <c r="AG46" s="2722"/>
      <c r="AK46" s="2711"/>
      <c r="AL46" s="2712"/>
      <c r="AM46" s="2712"/>
      <c r="AN46" s="2712"/>
      <c r="AO46" s="2712"/>
      <c r="AP46" s="2712"/>
      <c r="AQ46" s="2712"/>
      <c r="AR46" s="2712"/>
      <c r="AS46" s="2712"/>
      <c r="AT46" s="2712"/>
      <c r="AU46" s="2712"/>
      <c r="AV46" s="2712"/>
      <c r="AW46" s="2712"/>
      <c r="AX46" s="2712"/>
      <c r="AY46" s="2712"/>
      <c r="AZ46" s="2712"/>
      <c r="BA46" s="2712"/>
      <c r="BB46" s="2712"/>
      <c r="BC46" s="2712"/>
      <c r="BD46" s="2712"/>
      <c r="BE46" s="2712"/>
      <c r="BF46" s="2712"/>
      <c r="BG46" s="2712"/>
      <c r="BH46" s="2712"/>
      <c r="BI46" s="2712"/>
      <c r="BJ46" s="2712"/>
      <c r="BK46" s="2712"/>
      <c r="BL46" s="2712"/>
      <c r="BM46" s="2712"/>
      <c r="BN46" s="2713"/>
    </row>
    <row r="47" spans="2:66" ht="14.45" customHeight="1">
      <c r="B47" s="2027" t="s">
        <v>2030</v>
      </c>
      <c r="C47" s="2046"/>
      <c r="D47" s="2046"/>
      <c r="E47" s="2046"/>
      <c r="F47" s="2047"/>
      <c r="G47" s="2313" t="s">
        <v>1019</v>
      </c>
      <c r="H47" s="2703"/>
      <c r="I47" s="2703"/>
      <c r="J47" s="2723"/>
      <c r="K47" s="2723"/>
      <c r="L47" s="2723"/>
      <c r="M47" s="2723"/>
      <c r="N47" s="2723"/>
      <c r="O47" s="2723"/>
      <c r="P47" s="2723"/>
      <c r="Q47" s="2724"/>
      <c r="S47" s="1414"/>
      <c r="T47" s="2065" t="s">
        <v>2031</v>
      </c>
      <c r="U47" s="2066"/>
      <c r="V47" s="2066"/>
      <c r="W47" s="2067"/>
      <c r="X47" s="2717"/>
      <c r="Y47" s="2718"/>
      <c r="Z47" s="2718"/>
      <c r="AA47" s="2718"/>
      <c r="AB47" s="2718"/>
      <c r="AC47" s="2718"/>
      <c r="AD47" s="2718"/>
      <c r="AE47" s="2718"/>
      <c r="AF47" s="2718"/>
      <c r="AG47" s="2719"/>
      <c r="AK47" s="2711"/>
      <c r="AL47" s="2712"/>
      <c r="AM47" s="2712"/>
      <c r="AN47" s="2712"/>
      <c r="AO47" s="2712"/>
      <c r="AP47" s="2712"/>
      <c r="AQ47" s="2712"/>
      <c r="AR47" s="2712"/>
      <c r="AS47" s="2712"/>
      <c r="AT47" s="2712"/>
      <c r="AU47" s="2712"/>
      <c r="AV47" s="2712"/>
      <c r="AW47" s="2712"/>
      <c r="AX47" s="2712"/>
      <c r="AY47" s="2712"/>
      <c r="AZ47" s="2712"/>
      <c r="BA47" s="2712"/>
      <c r="BB47" s="2712"/>
      <c r="BC47" s="2712"/>
      <c r="BD47" s="2712"/>
      <c r="BE47" s="2712"/>
      <c r="BF47" s="2712"/>
      <c r="BG47" s="2712"/>
      <c r="BH47" s="2712"/>
      <c r="BI47" s="2712"/>
      <c r="BJ47" s="2712"/>
      <c r="BK47" s="2712"/>
      <c r="BL47" s="2712"/>
      <c r="BM47" s="2712"/>
      <c r="BN47" s="2713"/>
    </row>
    <row r="48" spans="2:66" ht="14.45" customHeight="1">
      <c r="B48" s="2048"/>
      <c r="C48" s="2049"/>
      <c r="D48" s="2049"/>
      <c r="E48" s="2049"/>
      <c r="F48" s="2050"/>
      <c r="G48" s="2705"/>
      <c r="H48" s="2706"/>
      <c r="I48" s="2706"/>
      <c r="J48" s="2725"/>
      <c r="K48" s="2725"/>
      <c r="L48" s="2725"/>
      <c r="M48" s="2725"/>
      <c r="N48" s="2725"/>
      <c r="O48" s="2725"/>
      <c r="P48" s="2725"/>
      <c r="Q48" s="2726"/>
      <c r="S48" s="1415"/>
      <c r="T48" s="2068"/>
      <c r="U48" s="2069"/>
      <c r="V48" s="2069"/>
      <c r="W48" s="2070"/>
      <c r="X48" s="2720"/>
      <c r="Y48" s="2721"/>
      <c r="Z48" s="2721"/>
      <c r="AA48" s="2721"/>
      <c r="AB48" s="2721"/>
      <c r="AC48" s="2721"/>
      <c r="AD48" s="2721"/>
      <c r="AE48" s="2721"/>
      <c r="AF48" s="2721"/>
      <c r="AG48" s="2722"/>
      <c r="AK48" s="2711"/>
      <c r="AL48" s="2712"/>
      <c r="AM48" s="2712"/>
      <c r="AN48" s="2712"/>
      <c r="AO48" s="2712"/>
      <c r="AP48" s="2712"/>
      <c r="AQ48" s="2712"/>
      <c r="AR48" s="2712"/>
      <c r="AS48" s="2712"/>
      <c r="AT48" s="2712"/>
      <c r="AU48" s="2712"/>
      <c r="AV48" s="2712"/>
      <c r="AW48" s="2712"/>
      <c r="AX48" s="2712"/>
      <c r="AY48" s="2712"/>
      <c r="AZ48" s="2712"/>
      <c r="BA48" s="2712"/>
      <c r="BB48" s="2712"/>
      <c r="BC48" s="2712"/>
      <c r="BD48" s="2712"/>
      <c r="BE48" s="2712"/>
      <c r="BF48" s="2712"/>
      <c r="BG48" s="2712"/>
      <c r="BH48" s="2712"/>
      <c r="BI48" s="2712"/>
      <c r="BJ48" s="2712"/>
      <c r="BK48" s="2712"/>
      <c r="BL48" s="2712"/>
      <c r="BM48" s="2712"/>
      <c r="BN48" s="2713"/>
    </row>
    <row r="49" spans="1:66" ht="14.45" customHeight="1">
      <c r="B49" s="1231"/>
      <c r="C49" s="2021" t="s">
        <v>962</v>
      </c>
      <c r="D49" s="2022"/>
      <c r="E49" s="2022"/>
      <c r="F49" s="2023"/>
      <c r="G49" s="2313"/>
      <c r="H49" s="2703"/>
      <c r="I49" s="2703"/>
      <c r="J49" s="2703"/>
      <c r="K49" s="2703"/>
      <c r="L49" s="2703"/>
      <c r="M49" s="2703"/>
      <c r="N49" s="2703"/>
      <c r="O49" s="2703"/>
      <c r="P49" s="2703"/>
      <c r="Q49" s="2704"/>
      <c r="S49" s="1414"/>
      <c r="T49" s="2728" t="s">
        <v>2032</v>
      </c>
      <c r="U49" s="2729"/>
      <c r="V49" s="2729"/>
      <c r="W49" s="2730"/>
      <c r="X49" s="2717"/>
      <c r="Y49" s="2718"/>
      <c r="Z49" s="2718"/>
      <c r="AA49" s="2718"/>
      <c r="AB49" s="2718"/>
      <c r="AC49" s="2718"/>
      <c r="AD49" s="2718"/>
      <c r="AE49" s="2718"/>
      <c r="AF49" s="2718"/>
      <c r="AG49" s="2719"/>
      <c r="AK49" s="2711"/>
      <c r="AL49" s="2712"/>
      <c r="AM49" s="2712"/>
      <c r="AN49" s="2712"/>
      <c r="AO49" s="2712"/>
      <c r="AP49" s="2712"/>
      <c r="AQ49" s="2712"/>
      <c r="AR49" s="2712"/>
      <c r="AS49" s="2712"/>
      <c r="AT49" s="2712"/>
      <c r="AU49" s="2712"/>
      <c r="AV49" s="2712"/>
      <c r="AW49" s="2712"/>
      <c r="AX49" s="2712"/>
      <c r="AY49" s="2712"/>
      <c r="AZ49" s="2712"/>
      <c r="BA49" s="2712"/>
      <c r="BB49" s="2712"/>
      <c r="BC49" s="2712"/>
      <c r="BD49" s="2712"/>
      <c r="BE49" s="2712"/>
      <c r="BF49" s="2712"/>
      <c r="BG49" s="2712"/>
      <c r="BH49" s="2712"/>
      <c r="BI49" s="2712"/>
      <c r="BJ49" s="2712"/>
      <c r="BK49" s="2712"/>
      <c r="BL49" s="2712"/>
      <c r="BM49" s="2712"/>
      <c r="BN49" s="2713"/>
    </row>
    <row r="50" spans="1:66" ht="14.45" customHeight="1">
      <c r="B50" s="1239"/>
      <c r="C50" s="2024"/>
      <c r="D50" s="2025"/>
      <c r="E50" s="2025"/>
      <c r="F50" s="2026"/>
      <c r="G50" s="2705"/>
      <c r="H50" s="2706"/>
      <c r="I50" s="2706"/>
      <c r="J50" s="2706"/>
      <c r="K50" s="2706"/>
      <c r="L50" s="2706"/>
      <c r="M50" s="2706"/>
      <c r="N50" s="2706"/>
      <c r="O50" s="2706"/>
      <c r="P50" s="2706"/>
      <c r="Q50" s="2707"/>
      <c r="S50" s="1413"/>
      <c r="T50" s="2731"/>
      <c r="U50" s="2732"/>
      <c r="V50" s="2732"/>
      <c r="W50" s="2733"/>
      <c r="X50" s="2720"/>
      <c r="Y50" s="2721"/>
      <c r="Z50" s="2721"/>
      <c r="AA50" s="2721"/>
      <c r="AB50" s="2721"/>
      <c r="AC50" s="2721"/>
      <c r="AD50" s="2721"/>
      <c r="AE50" s="2721"/>
      <c r="AF50" s="2721"/>
      <c r="AG50" s="2722"/>
      <c r="AK50" s="2711"/>
      <c r="AL50" s="2712"/>
      <c r="AM50" s="2712"/>
      <c r="AN50" s="2712"/>
      <c r="AO50" s="2712"/>
      <c r="AP50" s="2712"/>
      <c r="AQ50" s="2712"/>
      <c r="AR50" s="2712"/>
      <c r="AS50" s="2712"/>
      <c r="AT50" s="2712"/>
      <c r="AU50" s="2712"/>
      <c r="AV50" s="2712"/>
      <c r="AW50" s="2712"/>
      <c r="AX50" s="2712"/>
      <c r="AY50" s="2712"/>
      <c r="AZ50" s="2712"/>
      <c r="BA50" s="2712"/>
      <c r="BB50" s="2712"/>
      <c r="BC50" s="2712"/>
      <c r="BD50" s="2712"/>
      <c r="BE50" s="2712"/>
      <c r="BF50" s="2712"/>
      <c r="BG50" s="2712"/>
      <c r="BH50" s="2712"/>
      <c r="BI50" s="2712"/>
      <c r="BJ50" s="2712"/>
      <c r="BK50" s="2712"/>
      <c r="BL50" s="2712"/>
      <c r="BM50" s="2712"/>
      <c r="BN50" s="2713"/>
    </row>
    <row r="51" spans="1:66" ht="14.45" customHeight="1">
      <c r="B51" s="1230"/>
      <c r="C51" s="1187"/>
      <c r="D51" s="1187"/>
      <c r="E51" s="1187"/>
      <c r="F51" s="1187"/>
      <c r="G51" s="1187"/>
      <c r="H51" s="1187"/>
      <c r="I51" s="1187"/>
      <c r="J51" s="1187"/>
      <c r="K51" s="1187"/>
      <c r="L51" s="1187"/>
      <c r="M51" s="1187"/>
      <c r="N51" s="1187"/>
      <c r="O51" s="1187"/>
      <c r="P51" s="1187"/>
      <c r="Q51" s="1230"/>
      <c r="R51" s="1187"/>
      <c r="AK51" s="2711"/>
      <c r="AL51" s="2712"/>
      <c r="AM51" s="2712"/>
      <c r="AN51" s="2712"/>
      <c r="AO51" s="2712"/>
      <c r="AP51" s="2712"/>
      <c r="AQ51" s="2712"/>
      <c r="AR51" s="2712"/>
      <c r="AS51" s="2712"/>
      <c r="AT51" s="2712"/>
      <c r="AU51" s="2712"/>
      <c r="AV51" s="2712"/>
      <c r="AW51" s="2712"/>
      <c r="AX51" s="2712"/>
      <c r="AY51" s="2712"/>
      <c r="AZ51" s="2712"/>
      <c r="BA51" s="2712"/>
      <c r="BB51" s="2712"/>
      <c r="BC51" s="2712"/>
      <c r="BD51" s="2712"/>
      <c r="BE51" s="2712"/>
      <c r="BF51" s="2712"/>
      <c r="BG51" s="2712"/>
      <c r="BH51" s="2712"/>
      <c r="BI51" s="2712"/>
      <c r="BJ51" s="2712"/>
      <c r="BK51" s="2712"/>
      <c r="BL51" s="2712"/>
      <c r="BM51" s="2712"/>
      <c r="BN51" s="2713"/>
    </row>
    <row r="52" spans="1:66" ht="14.45" customHeight="1">
      <c r="B52" s="2077" t="s">
        <v>968</v>
      </c>
      <c r="C52" s="2078"/>
      <c r="D52" s="2078"/>
      <c r="E52" s="2078"/>
      <c r="F52" s="2079"/>
      <c r="G52" s="2040"/>
      <c r="H52" s="2041"/>
      <c r="I52" s="2041"/>
      <c r="J52" s="2041"/>
      <c r="K52" s="2042"/>
      <c r="L52" s="2077" t="s">
        <v>969</v>
      </c>
      <c r="M52" s="2078"/>
      <c r="N52" s="2078"/>
      <c r="O52" s="2078"/>
      <c r="P52" s="2078"/>
      <c r="Q52" s="2028"/>
      <c r="R52" s="2040"/>
      <c r="S52" s="2041"/>
      <c r="T52" s="2041"/>
      <c r="U52" s="2041"/>
      <c r="V52" s="2042"/>
      <c r="W52" s="2077" t="s">
        <v>970</v>
      </c>
      <c r="X52" s="2028"/>
      <c r="Y52" s="2028"/>
      <c r="Z52" s="2028"/>
      <c r="AA52" s="2028"/>
      <c r="AB52" s="2029"/>
      <c r="AC52" s="2040"/>
      <c r="AD52" s="2041"/>
      <c r="AE52" s="2041"/>
      <c r="AF52" s="2041"/>
      <c r="AG52" s="2042"/>
      <c r="AK52" s="2711"/>
      <c r="AL52" s="2712"/>
      <c r="AM52" s="2712"/>
      <c r="AN52" s="2712"/>
      <c r="AO52" s="2712"/>
      <c r="AP52" s="2712"/>
      <c r="AQ52" s="2712"/>
      <c r="AR52" s="2712"/>
      <c r="AS52" s="2712"/>
      <c r="AT52" s="2712"/>
      <c r="AU52" s="2712"/>
      <c r="AV52" s="2712"/>
      <c r="AW52" s="2712"/>
      <c r="AX52" s="2712"/>
      <c r="AY52" s="2712"/>
      <c r="AZ52" s="2712"/>
      <c r="BA52" s="2712"/>
      <c r="BB52" s="2712"/>
      <c r="BC52" s="2712"/>
      <c r="BD52" s="2712"/>
      <c r="BE52" s="2712"/>
      <c r="BF52" s="2712"/>
      <c r="BG52" s="2712"/>
      <c r="BH52" s="2712"/>
      <c r="BI52" s="2712"/>
      <c r="BJ52" s="2712"/>
      <c r="BK52" s="2712"/>
      <c r="BL52" s="2712"/>
      <c r="BM52" s="2712"/>
      <c r="BN52" s="2713"/>
    </row>
    <row r="53" spans="1:66" ht="14.45" customHeight="1">
      <c r="B53" s="2080"/>
      <c r="C53" s="2081"/>
      <c r="D53" s="2081"/>
      <c r="E53" s="2081"/>
      <c r="F53" s="2082"/>
      <c r="G53" s="2043"/>
      <c r="H53" s="2044"/>
      <c r="I53" s="2044"/>
      <c r="J53" s="2044"/>
      <c r="K53" s="2045"/>
      <c r="L53" s="2080"/>
      <c r="M53" s="2081"/>
      <c r="N53" s="2081"/>
      <c r="O53" s="2081"/>
      <c r="P53" s="2081"/>
      <c r="Q53" s="2031"/>
      <c r="R53" s="2043"/>
      <c r="S53" s="2044"/>
      <c r="T53" s="2044"/>
      <c r="U53" s="2044"/>
      <c r="V53" s="2045"/>
      <c r="W53" s="2030"/>
      <c r="X53" s="2031"/>
      <c r="Y53" s="2031"/>
      <c r="Z53" s="2031"/>
      <c r="AA53" s="2031"/>
      <c r="AB53" s="2032"/>
      <c r="AC53" s="2043"/>
      <c r="AD53" s="2044"/>
      <c r="AE53" s="2044"/>
      <c r="AF53" s="2044"/>
      <c r="AG53" s="2045"/>
      <c r="AK53" s="2714"/>
      <c r="AL53" s="2715"/>
      <c r="AM53" s="2715"/>
      <c r="AN53" s="2715"/>
      <c r="AO53" s="2715"/>
      <c r="AP53" s="2715"/>
      <c r="AQ53" s="2715"/>
      <c r="AR53" s="2715"/>
      <c r="AS53" s="2715"/>
      <c r="AT53" s="2715"/>
      <c r="AU53" s="2715"/>
      <c r="AV53" s="2715"/>
      <c r="AW53" s="2715"/>
      <c r="AX53" s="2715"/>
      <c r="AY53" s="2715"/>
      <c r="AZ53" s="2715"/>
      <c r="BA53" s="2715"/>
      <c r="BB53" s="2715"/>
      <c r="BC53" s="2715"/>
      <c r="BD53" s="2715"/>
      <c r="BE53" s="2715"/>
      <c r="BF53" s="2715"/>
      <c r="BG53" s="2715"/>
      <c r="BH53" s="2715"/>
      <c r="BI53" s="2715"/>
      <c r="BJ53" s="2715"/>
      <c r="BK53" s="2715"/>
      <c r="BL53" s="2715"/>
      <c r="BM53" s="2715"/>
      <c r="BN53" s="2716"/>
    </row>
    <row r="54" spans="1:66" ht="14.45" customHeight="1">
      <c r="B54" s="1459"/>
      <c r="C54" s="1459"/>
      <c r="D54" s="1459"/>
      <c r="E54" s="1459"/>
      <c r="F54" s="1459"/>
      <c r="G54" s="1460"/>
      <c r="H54" s="1460"/>
      <c r="I54" s="1460"/>
      <c r="J54" s="1460"/>
      <c r="K54" s="1460"/>
      <c r="L54" s="1459"/>
      <c r="M54" s="1459"/>
      <c r="N54" s="1459"/>
      <c r="O54" s="1459"/>
      <c r="P54" s="1459"/>
      <c r="Q54" s="1461"/>
      <c r="R54" s="1460"/>
      <c r="S54" s="1460"/>
      <c r="T54" s="1460"/>
      <c r="U54" s="1460"/>
      <c r="V54" s="1460"/>
      <c r="W54" s="1461"/>
      <c r="X54" s="1461"/>
      <c r="Y54" s="1461"/>
      <c r="Z54" s="1461"/>
      <c r="AA54" s="1461"/>
      <c r="AB54" s="1461"/>
      <c r="AC54" s="1460"/>
      <c r="AD54" s="1460"/>
      <c r="AE54" s="1460"/>
      <c r="AF54" s="1460"/>
      <c r="AG54" s="1460"/>
      <c r="AK54" s="1462"/>
      <c r="AL54" s="1462"/>
      <c r="AM54" s="1462"/>
      <c r="AN54" s="1462"/>
      <c r="AO54" s="1462"/>
      <c r="AP54" s="1462"/>
      <c r="AQ54" s="1462"/>
      <c r="AR54" s="1462"/>
      <c r="AS54" s="1462"/>
      <c r="AT54" s="1462"/>
      <c r="AU54" s="1462"/>
      <c r="AV54" s="1462"/>
      <c r="AW54" s="1462"/>
      <c r="AX54" s="1462"/>
      <c r="AY54" s="1462"/>
      <c r="AZ54" s="1462"/>
      <c r="BA54" s="1462"/>
      <c r="BB54" s="1462"/>
      <c r="BC54" s="1462"/>
      <c r="BD54" s="1462"/>
      <c r="BE54" s="1462"/>
      <c r="BF54" s="1462"/>
      <c r="BG54" s="1462"/>
      <c r="BH54" s="1462"/>
      <c r="BI54" s="1462"/>
      <c r="BJ54" s="1462"/>
      <c r="BK54" s="1462"/>
      <c r="BL54" s="1462"/>
      <c r="BM54" s="1462"/>
      <c r="BN54" s="1462"/>
    </row>
    <row r="55" spans="1:66" ht="14.45" customHeight="1">
      <c r="Y55" s="2606" t="s">
        <v>921</v>
      </c>
      <c r="Z55" s="2671"/>
      <c r="AA55" s="2671"/>
      <c r="AB55" s="2671"/>
      <c r="AC55" s="2671"/>
      <c r="AD55" s="2671"/>
      <c r="AE55" s="2671"/>
      <c r="AF55" s="2671"/>
      <c r="AG55" s="2671"/>
      <c r="AH55" s="1448"/>
    </row>
    <row r="56" spans="1:66" ht="14.45" customHeight="1"/>
    <row r="57" spans="1:66" ht="14.45" customHeight="1">
      <c r="A57" s="1435"/>
      <c r="B57" s="2279" t="s">
        <v>2022</v>
      </c>
      <c r="C57" s="2280"/>
      <c r="D57" s="2280"/>
      <c r="E57" s="2280"/>
      <c r="F57" s="2280"/>
      <c r="G57" s="2280"/>
      <c r="H57" s="2280"/>
      <c r="I57" s="2280"/>
      <c r="J57" s="2280"/>
      <c r="K57" s="2280"/>
      <c r="L57" s="2280"/>
      <c r="M57" s="2280"/>
      <c r="N57" s="2280"/>
      <c r="O57" s="2280"/>
      <c r="P57" s="2280"/>
      <c r="Q57" s="2280"/>
      <c r="R57" s="2280"/>
      <c r="S57" s="2280"/>
      <c r="T57" s="2280"/>
      <c r="U57" s="2280"/>
      <c r="V57" s="2280"/>
      <c r="W57" s="2280"/>
      <c r="X57" s="2280"/>
      <c r="Y57" s="2280"/>
      <c r="Z57" s="2280"/>
      <c r="AA57" s="2280"/>
      <c r="AB57" s="2280"/>
      <c r="AC57" s="2280"/>
      <c r="AD57" s="2280"/>
      <c r="AE57" s="2280"/>
      <c r="AF57" s="1435"/>
      <c r="AG57" s="1435"/>
      <c r="AH57" s="1435"/>
      <c r="AI57" s="1435"/>
      <c r="AJ57" s="1435"/>
      <c r="AL57" s="1449"/>
      <c r="AM57" s="1449"/>
      <c r="AN57" s="1449"/>
      <c r="AO57" s="1449"/>
      <c r="AP57" s="1449"/>
      <c r="AQ57" s="1449"/>
      <c r="AR57" s="1449"/>
      <c r="AS57" s="1449"/>
      <c r="AT57" s="1449"/>
    </row>
    <row r="58" spans="1:66" ht="14.45" customHeight="1">
      <c r="A58" s="1435"/>
      <c r="B58" s="2280"/>
      <c r="C58" s="2280"/>
      <c r="D58" s="2280"/>
      <c r="E58" s="2280"/>
      <c r="F58" s="2280"/>
      <c r="G58" s="2280"/>
      <c r="H58" s="2280"/>
      <c r="I58" s="2280"/>
      <c r="J58" s="2280"/>
      <c r="K58" s="2280"/>
      <c r="L58" s="2280"/>
      <c r="M58" s="2280"/>
      <c r="N58" s="2280"/>
      <c r="O58" s="2280"/>
      <c r="P58" s="2280"/>
      <c r="Q58" s="2280"/>
      <c r="R58" s="2280"/>
      <c r="S58" s="2280"/>
      <c r="T58" s="2280"/>
      <c r="U58" s="2280"/>
      <c r="V58" s="2280"/>
      <c r="W58" s="2280"/>
      <c r="X58" s="2280"/>
      <c r="Y58" s="2280"/>
      <c r="Z58" s="2280"/>
      <c r="AA58" s="2280"/>
      <c r="AB58" s="2280"/>
      <c r="AC58" s="2280"/>
      <c r="AD58" s="2280"/>
      <c r="AE58" s="2280"/>
      <c r="AF58" s="1435"/>
      <c r="AG58" s="1435"/>
      <c r="AH58" s="1435"/>
      <c r="AI58" s="1435"/>
      <c r="AJ58" s="1435"/>
      <c r="AK58" s="1450" t="s">
        <v>2033</v>
      </c>
      <c r="AL58" s="1451"/>
      <c r="AM58" s="1451"/>
      <c r="AN58" s="1451"/>
      <c r="AO58" s="1451"/>
      <c r="AP58" s="1451"/>
      <c r="AQ58" s="1451"/>
      <c r="AR58" s="1451"/>
      <c r="AS58" s="1451"/>
      <c r="AT58" s="1451"/>
      <c r="BN58" s="1458" t="s">
        <v>1803</v>
      </c>
    </row>
    <row r="59" spans="1:66" ht="14.45" customHeight="1">
      <c r="B59" s="2281" t="s">
        <v>1008</v>
      </c>
      <c r="C59" s="2282"/>
      <c r="D59" s="2282"/>
      <c r="E59" s="2282"/>
      <c r="F59" s="2283" t="str">
        <f>""&amp;F6</f>
        <v/>
      </c>
      <c r="G59" s="2284"/>
      <c r="H59" s="2284"/>
      <c r="I59" s="2284"/>
      <c r="J59" s="2284"/>
      <c r="K59" s="2284"/>
      <c r="L59" s="2284"/>
      <c r="M59" s="2284"/>
      <c r="N59" s="2284"/>
      <c r="O59" s="2284"/>
      <c r="P59" s="2284"/>
      <c r="Q59" s="2284"/>
      <c r="R59" s="2284"/>
      <c r="U59" s="1164"/>
      <c r="V59" s="1165"/>
      <c r="W59" s="1165"/>
      <c r="X59" s="1166"/>
      <c r="Y59" s="1166"/>
      <c r="Z59" s="1166"/>
      <c r="AA59" s="1166"/>
      <c r="AB59" s="1166"/>
      <c r="AC59" s="1166"/>
      <c r="AD59" s="1167"/>
      <c r="AE59" s="1167"/>
      <c r="AJ59" s="1452"/>
      <c r="AK59" s="2597" t="s">
        <v>924</v>
      </c>
      <c r="AL59" s="2598"/>
      <c r="AM59" s="2598"/>
      <c r="AN59" s="2599"/>
      <c r="AO59" s="1420"/>
      <c r="AP59" s="1421"/>
      <c r="AQ59" s="1421"/>
      <c r="AR59" s="1421"/>
      <c r="AS59" s="1421"/>
      <c r="AT59" s="1421"/>
      <c r="AU59" s="1421"/>
      <c r="AV59" s="1421"/>
      <c r="AW59" s="1421"/>
      <c r="AX59" s="1421"/>
      <c r="AY59" s="1463"/>
      <c r="AZ59" s="2610" t="s">
        <v>925</v>
      </c>
      <c r="BA59" s="2046"/>
      <c r="BB59" s="2046"/>
      <c r="BC59" s="2611"/>
      <c r="BD59" s="1420"/>
      <c r="BE59" s="1421"/>
      <c r="BF59" s="1421"/>
      <c r="BG59" s="1421"/>
      <c r="BH59" s="1421"/>
      <c r="BI59" s="1421"/>
      <c r="BJ59" s="1421"/>
      <c r="BK59" s="1421"/>
      <c r="BL59" s="1421"/>
      <c r="BM59" s="1421"/>
      <c r="BN59" s="1463"/>
    </row>
    <row r="60" spans="1:66" ht="14.45" customHeight="1">
      <c r="B60" s="2282"/>
      <c r="C60" s="2282"/>
      <c r="D60" s="2282"/>
      <c r="E60" s="2282"/>
      <c r="F60" s="2203"/>
      <c r="G60" s="2203"/>
      <c r="H60" s="2203"/>
      <c r="I60" s="2203"/>
      <c r="J60" s="2203"/>
      <c r="K60" s="2203"/>
      <c r="L60" s="2203"/>
      <c r="M60" s="2203"/>
      <c r="N60" s="2203"/>
      <c r="O60" s="2203"/>
      <c r="P60" s="2203"/>
      <c r="Q60" s="2203"/>
      <c r="R60" s="2203"/>
      <c r="T60" s="1171"/>
      <c r="U60" s="1171"/>
      <c r="V60" s="1165"/>
      <c r="W60" s="1165"/>
      <c r="X60" s="1166"/>
      <c r="Y60" s="1166"/>
      <c r="Z60" s="1166"/>
      <c r="AA60" s="1166"/>
      <c r="AB60" s="1166"/>
      <c r="AC60" s="1166"/>
      <c r="AD60" s="1167"/>
      <c r="AE60" s="1167"/>
      <c r="AJ60" s="1452"/>
      <c r="AK60" s="2603"/>
      <c r="AL60" s="2604"/>
      <c r="AM60" s="2604"/>
      <c r="AN60" s="2605"/>
      <c r="AO60" s="1427"/>
      <c r="AP60" s="1428"/>
      <c r="AQ60" s="1428"/>
      <c r="AR60" s="1428"/>
      <c r="AS60" s="1428"/>
      <c r="AT60" s="1428"/>
      <c r="AU60" s="1428"/>
      <c r="AV60" s="1428"/>
      <c r="AW60" s="1428"/>
      <c r="AX60" s="1428"/>
      <c r="AY60" s="1464"/>
      <c r="AZ60" s="2171"/>
      <c r="BA60" s="2172"/>
      <c r="BB60" s="2172"/>
      <c r="BC60" s="2612"/>
      <c r="BD60" s="1427"/>
      <c r="BE60" s="1428"/>
      <c r="BF60" s="1428"/>
      <c r="BG60" s="1428"/>
      <c r="BH60" s="1428"/>
      <c r="BI60" s="1428"/>
      <c r="BJ60" s="1428"/>
      <c r="BK60" s="1428"/>
      <c r="BL60" s="1428"/>
      <c r="BM60" s="1428"/>
      <c r="BN60" s="1464"/>
    </row>
    <row r="61" spans="1:66" ht="14.45" customHeight="1">
      <c r="B61" s="1167"/>
      <c r="C61" s="1167"/>
      <c r="D61" s="1167"/>
      <c r="E61" s="1167"/>
      <c r="F61" s="1167"/>
      <c r="G61" s="1167"/>
      <c r="H61" s="1166"/>
      <c r="I61" s="1166"/>
      <c r="J61" s="1166"/>
      <c r="K61" s="1166"/>
      <c r="L61" s="1166"/>
      <c r="M61" s="1166"/>
      <c r="N61" s="1166"/>
      <c r="O61" s="1166"/>
      <c r="P61" s="1166"/>
      <c r="Q61" s="1166"/>
      <c r="R61" s="1166"/>
      <c r="S61" s="1164" t="s">
        <v>1804</v>
      </c>
      <c r="T61" s="1166"/>
      <c r="U61" s="1166"/>
      <c r="V61" s="1166"/>
      <c r="W61" s="1166"/>
      <c r="X61" s="1166"/>
      <c r="Y61" s="1166"/>
      <c r="Z61" s="1166"/>
      <c r="AA61" s="1166"/>
      <c r="AB61" s="1166"/>
      <c r="AC61" s="1167"/>
      <c r="AD61" s="1167"/>
      <c r="AJ61" s="1452"/>
      <c r="AK61" s="1465"/>
      <c r="AL61" s="1466"/>
      <c r="AM61" s="1466"/>
      <c r="AN61" s="1467"/>
      <c r="AO61" s="1429"/>
      <c r="AP61" s="1453" t="s">
        <v>975</v>
      </c>
      <c r="AQ61" s="2179"/>
      <c r="AR61" s="2727"/>
      <c r="AS61" s="2727"/>
      <c r="AT61" s="2727"/>
      <c r="AU61" s="2727"/>
      <c r="AV61" s="2727"/>
      <c r="AW61" s="2727"/>
      <c r="AX61" s="2727"/>
      <c r="AY61" s="2727"/>
      <c r="AZ61" s="2727"/>
      <c r="BA61" s="2727"/>
      <c r="BB61" s="2727"/>
      <c r="BC61" s="2727"/>
      <c r="BD61" s="2727"/>
      <c r="BE61" s="1430"/>
      <c r="BF61" s="1430"/>
      <c r="BG61" s="1430"/>
      <c r="BH61" s="1430"/>
      <c r="BI61" s="1430"/>
      <c r="BJ61" s="1430"/>
      <c r="BK61" s="1430"/>
      <c r="BL61" s="1430"/>
      <c r="BM61" s="1430"/>
      <c r="BN61" s="1454"/>
    </row>
    <row r="62" spans="1:66" ht="14.45" customHeight="1">
      <c r="S62" s="2199" t="s">
        <v>905</v>
      </c>
      <c r="T62" s="2261"/>
      <c r="U62" s="2261"/>
      <c r="V62" s="2261"/>
      <c r="W62" s="2676" t="s">
        <v>2156</v>
      </c>
      <c r="X62" s="2284" t="str">
        <f>""&amp;X9</f>
        <v/>
      </c>
      <c r="Y62" s="2674"/>
      <c r="Z62" s="2674"/>
      <c r="AA62" s="2674"/>
      <c r="AB62" s="2674"/>
      <c r="AC62" s="2674"/>
      <c r="AD62" s="2674"/>
      <c r="AE62" s="2674"/>
      <c r="AF62" s="2674"/>
      <c r="AG62" s="2674"/>
      <c r="AJ62" s="1452"/>
      <c r="AK62" s="2734" t="s">
        <v>885</v>
      </c>
      <c r="AL62" s="2050"/>
      <c r="AM62" s="2050"/>
      <c r="AN62" s="2735"/>
      <c r="AO62" s="1468"/>
      <c r="AP62" s="1202"/>
      <c r="AQ62" s="1202"/>
      <c r="AR62" s="1202"/>
      <c r="AS62" s="1202"/>
      <c r="AT62" s="1202"/>
      <c r="AU62" s="1202"/>
      <c r="AV62" s="1202"/>
      <c r="AW62" s="1202"/>
      <c r="AX62" s="1202"/>
      <c r="AY62" s="1202"/>
      <c r="AZ62" s="1202"/>
      <c r="BA62" s="1202"/>
      <c r="BB62" s="1202"/>
      <c r="BC62" s="1202"/>
      <c r="BD62" s="1202"/>
      <c r="BE62" s="1202"/>
      <c r="BF62" s="1202"/>
      <c r="BG62" s="1202"/>
      <c r="BH62" s="1202"/>
      <c r="BI62" s="1202"/>
      <c r="BJ62" s="1202"/>
      <c r="BK62" s="1202"/>
      <c r="BL62" s="1202"/>
      <c r="BM62" s="1202"/>
      <c r="BN62" s="1469"/>
    </row>
    <row r="63" spans="1:66" ht="14.45" customHeight="1">
      <c r="S63" s="2261"/>
      <c r="T63" s="2261"/>
      <c r="U63" s="2261"/>
      <c r="V63" s="2261"/>
      <c r="W63" s="2677"/>
      <c r="X63" s="2675"/>
      <c r="Y63" s="2675"/>
      <c r="Z63" s="2675"/>
      <c r="AA63" s="2675"/>
      <c r="AB63" s="2675"/>
      <c r="AC63" s="2675"/>
      <c r="AD63" s="2675"/>
      <c r="AE63" s="2675"/>
      <c r="AF63" s="2675"/>
      <c r="AG63" s="2675"/>
      <c r="AJ63" s="1452"/>
      <c r="AK63" s="2603" t="s">
        <v>1024</v>
      </c>
      <c r="AL63" s="2085"/>
      <c r="AM63" s="2085"/>
      <c r="AN63" s="2086"/>
      <c r="AO63" s="1470"/>
      <c r="AP63" s="1471"/>
      <c r="AQ63" s="1471"/>
      <c r="AR63" s="1471"/>
      <c r="AS63" s="1471"/>
      <c r="AT63" s="1471"/>
      <c r="AU63" s="1471"/>
      <c r="AV63" s="1471"/>
      <c r="AW63" s="1471"/>
      <c r="AX63" s="1471"/>
      <c r="AY63" s="1471"/>
      <c r="AZ63" s="1471"/>
      <c r="BA63" s="1471"/>
      <c r="BB63" s="1471"/>
      <c r="BC63" s="1471"/>
      <c r="BD63" s="1471"/>
      <c r="BE63" s="1471"/>
      <c r="BF63" s="1471"/>
      <c r="BG63" s="1471"/>
      <c r="BH63" s="1471"/>
      <c r="BI63" s="1471"/>
      <c r="BJ63" s="1471"/>
      <c r="BK63" s="1471"/>
      <c r="BL63" s="1471"/>
      <c r="BM63" s="1471"/>
      <c r="BN63" s="1472"/>
    </row>
    <row r="64" spans="1:66" ht="14.45" customHeight="1">
      <c r="S64" s="1171"/>
      <c r="T64" s="1171"/>
      <c r="U64" s="1171"/>
      <c r="V64" s="1171"/>
      <c r="W64" s="2232" t="str">
        <f>""&amp;W11</f>
        <v/>
      </c>
      <c r="X64" s="2233"/>
      <c r="Y64" s="2233"/>
      <c r="Z64" s="2233"/>
      <c r="AA64" s="2233"/>
      <c r="AB64" s="2233"/>
      <c r="AC64" s="2233"/>
      <c r="AD64" s="2233"/>
      <c r="AE64" s="2233"/>
      <c r="AF64" s="2233"/>
      <c r="AG64" s="2233"/>
      <c r="AJ64" s="1452"/>
      <c r="AK64" s="2175" t="s">
        <v>1025</v>
      </c>
      <c r="AL64" s="2176"/>
      <c r="AM64" s="2176"/>
      <c r="AN64" s="2177"/>
      <c r="AO64" s="1440"/>
      <c r="AP64" s="1441"/>
      <c r="AQ64" s="1441"/>
      <c r="AR64" s="1441"/>
      <c r="AS64" s="1441"/>
      <c r="AT64" s="1441"/>
      <c r="AU64" s="1441"/>
      <c r="AV64" s="1441"/>
      <c r="AW64" s="1441"/>
      <c r="AX64" s="1441"/>
      <c r="AY64" s="1441"/>
      <c r="AZ64" s="1441"/>
      <c r="BA64" s="1441"/>
      <c r="BB64" s="1441"/>
      <c r="BC64" s="1441"/>
      <c r="BD64" s="1441"/>
      <c r="BE64" s="1441"/>
      <c r="BF64" s="1441"/>
      <c r="BG64" s="1441"/>
      <c r="BH64" s="1441"/>
      <c r="BI64" s="1441"/>
      <c r="BJ64" s="1441"/>
      <c r="BK64" s="1441"/>
      <c r="BL64" s="1441"/>
      <c r="BM64" s="1441"/>
      <c r="BN64" s="1442"/>
    </row>
    <row r="65" spans="2:66" ht="14.45" customHeight="1">
      <c r="B65" s="1432"/>
      <c r="C65" s="1432"/>
      <c r="D65" s="1432"/>
      <c r="E65" s="1432"/>
      <c r="F65" s="1432"/>
      <c r="G65" s="1187"/>
      <c r="H65" s="1187"/>
      <c r="I65" s="1187"/>
      <c r="J65" s="1187"/>
      <c r="K65" s="1187"/>
      <c r="L65" s="1188"/>
      <c r="M65" s="1188"/>
      <c r="N65" s="1188"/>
      <c r="O65" s="1189"/>
      <c r="P65" s="1189"/>
      <c r="Q65" s="1187"/>
      <c r="R65" s="1187"/>
      <c r="S65" s="1171"/>
      <c r="T65" s="1171"/>
      <c r="U65" s="1171"/>
      <c r="V65" s="1171"/>
      <c r="W65" s="2234"/>
      <c r="X65" s="2234"/>
      <c r="Y65" s="2234"/>
      <c r="Z65" s="2234"/>
      <c r="AA65" s="2234"/>
      <c r="AB65" s="2234"/>
      <c r="AC65" s="2234"/>
      <c r="AD65" s="2234"/>
      <c r="AE65" s="2234"/>
      <c r="AF65" s="2234"/>
      <c r="AG65" s="2234"/>
      <c r="AJ65" s="1452"/>
      <c r="AK65" s="2180" t="s">
        <v>1026</v>
      </c>
      <c r="AL65" s="2181"/>
      <c r="AM65" s="2181"/>
      <c r="AN65" s="2182"/>
      <c r="AO65" s="1437"/>
      <c r="AP65" s="1438"/>
      <c r="AQ65" s="1438"/>
      <c r="AR65" s="1438"/>
      <c r="AS65" s="1438"/>
      <c r="AT65" s="1438"/>
      <c r="AU65" s="1438"/>
      <c r="AV65" s="1438"/>
      <c r="AW65" s="1438"/>
      <c r="AX65" s="1438"/>
      <c r="AY65" s="1438"/>
      <c r="AZ65" s="1438"/>
      <c r="BA65" s="1438"/>
      <c r="BB65" s="1438"/>
      <c r="BC65" s="1438"/>
      <c r="BD65" s="1438"/>
      <c r="BE65" s="1438"/>
      <c r="BF65" s="1438"/>
      <c r="BG65" s="1438"/>
      <c r="BH65" s="1438"/>
      <c r="BI65" s="1438"/>
      <c r="BJ65" s="1438"/>
      <c r="BK65" s="1438"/>
      <c r="BL65" s="1438"/>
      <c r="BM65" s="1438"/>
      <c r="BN65" s="1439"/>
    </row>
    <row r="66" spans="2:66" ht="14.45" customHeight="1">
      <c r="B66" s="1431"/>
      <c r="C66" s="1431"/>
      <c r="D66" s="1431"/>
      <c r="E66" s="1431"/>
      <c r="F66" s="1187"/>
      <c r="G66" s="1187"/>
      <c r="H66" s="1187"/>
      <c r="I66" s="1187"/>
      <c r="J66" s="1187"/>
      <c r="K66" s="1187"/>
      <c r="L66" s="1188"/>
      <c r="M66" s="1188"/>
      <c r="N66" s="1188"/>
      <c r="O66" s="1189"/>
      <c r="P66" s="1189"/>
      <c r="Q66" s="1187"/>
      <c r="R66" s="1187"/>
      <c r="S66" s="1171"/>
      <c r="T66" s="1171"/>
      <c r="U66" s="1171"/>
      <c r="V66" s="1171"/>
      <c r="W66" s="2678" t="s">
        <v>2158</v>
      </c>
      <c r="X66" s="2679"/>
      <c r="Y66" s="2202" t="str">
        <f>""&amp;Y13</f>
        <v/>
      </c>
      <c r="Z66" s="2680"/>
      <c r="AA66" s="2680"/>
      <c r="AB66" s="2680"/>
      <c r="AC66" s="2680"/>
      <c r="AD66" s="2680"/>
      <c r="AE66" s="2680"/>
      <c r="AF66" s="2680"/>
      <c r="AG66" s="2680"/>
      <c r="AJ66" s="1452"/>
      <c r="AK66" s="2185" t="s">
        <v>933</v>
      </c>
      <c r="AL66" s="2186"/>
      <c r="AM66" s="2186"/>
      <c r="AN66" s="2187"/>
      <c r="AO66" s="1473"/>
      <c r="AP66" s="1474"/>
      <c r="AQ66" s="1474"/>
      <c r="AR66" s="1474"/>
      <c r="AS66" s="1474"/>
      <c r="AT66" s="1474"/>
      <c r="AU66" s="1474"/>
      <c r="AV66" s="1474"/>
      <c r="AW66" s="1474"/>
      <c r="AX66" s="1474"/>
      <c r="AY66" s="1474"/>
      <c r="AZ66" s="1474"/>
      <c r="BA66" s="1474"/>
      <c r="BB66" s="1474"/>
      <c r="BC66" s="1474"/>
      <c r="BD66" s="1474"/>
      <c r="BE66" s="1474"/>
      <c r="BF66" s="1474"/>
      <c r="BG66" s="1474"/>
      <c r="BH66" s="1474"/>
      <c r="BI66" s="1474"/>
      <c r="BJ66" s="1474"/>
      <c r="BK66" s="1474"/>
      <c r="BL66" s="1474"/>
      <c r="BM66" s="1474"/>
      <c r="BN66" s="1475"/>
    </row>
    <row r="67" spans="2:66" ht="14.45" customHeight="1">
      <c r="B67" s="2238" t="s">
        <v>1009</v>
      </c>
      <c r="C67" s="2239"/>
      <c r="D67" s="2239"/>
      <c r="E67" s="2240"/>
      <c r="F67" s="2247" t="s">
        <v>2024</v>
      </c>
      <c r="G67" s="2061"/>
      <c r="H67" s="2061"/>
      <c r="I67" s="2061"/>
      <c r="J67" s="2061"/>
      <c r="K67" s="2061"/>
      <c r="L67" s="2061"/>
      <c r="M67" s="2061"/>
      <c r="N67" s="2061"/>
      <c r="O67" s="2061"/>
      <c r="P67" s="2061"/>
      <c r="Q67" s="2062"/>
      <c r="R67" s="1187"/>
      <c r="S67" s="1171"/>
      <c r="T67" s="1171"/>
      <c r="U67" s="1171"/>
      <c r="V67" s="1171"/>
      <c r="W67" s="2677"/>
      <c r="X67" s="2677"/>
      <c r="Y67" s="2675"/>
      <c r="Z67" s="2675"/>
      <c r="AA67" s="2675"/>
      <c r="AB67" s="2675"/>
      <c r="AC67" s="2675"/>
      <c r="AD67" s="2675"/>
      <c r="AE67" s="2675"/>
      <c r="AF67" s="2675"/>
      <c r="AG67" s="2675"/>
      <c r="AJ67" s="1452"/>
      <c r="AK67" s="2133" t="s">
        <v>934</v>
      </c>
      <c r="AL67" s="2134"/>
      <c r="AM67" s="2134"/>
      <c r="AN67" s="2135"/>
      <c r="AO67" s="2175" t="s">
        <v>935</v>
      </c>
      <c r="AP67" s="2176"/>
      <c r="AQ67" s="1422"/>
      <c r="AR67" s="1422"/>
      <c r="AS67" s="1422"/>
      <c r="AT67" s="1422"/>
      <c r="AU67" s="1422"/>
      <c r="AV67" s="1422"/>
      <c r="AW67" s="1422"/>
      <c r="AX67" s="1422"/>
      <c r="AY67" s="1422"/>
      <c r="AZ67" s="1423"/>
      <c r="BA67" s="2040" t="s">
        <v>936</v>
      </c>
      <c r="BB67" s="2120"/>
      <c r="BC67" s="2120"/>
      <c r="BD67" s="2121"/>
      <c r="BE67" s="2736"/>
      <c r="BF67" s="2158"/>
      <c r="BG67" s="2158"/>
      <c r="BH67" s="2158"/>
      <c r="BI67" s="2158"/>
      <c r="BJ67" s="2158"/>
      <c r="BK67" s="2158"/>
      <c r="BL67" s="2158"/>
      <c r="BM67" s="2158"/>
      <c r="BN67" s="2159"/>
    </row>
    <row r="68" spans="2:66" ht="14.45" customHeight="1">
      <c r="B68" s="2241"/>
      <c r="C68" s="2242"/>
      <c r="D68" s="2242"/>
      <c r="E68" s="2243"/>
      <c r="F68" s="2248"/>
      <c r="G68" s="2249"/>
      <c r="H68" s="2249"/>
      <c r="I68" s="2249"/>
      <c r="J68" s="2249"/>
      <c r="K68" s="2249"/>
      <c r="L68" s="2249"/>
      <c r="M68" s="2249"/>
      <c r="N68" s="2249"/>
      <c r="O68" s="2249"/>
      <c r="P68" s="2249"/>
      <c r="Q68" s="2250"/>
      <c r="R68" s="1187"/>
      <c r="S68" s="2260" t="s">
        <v>1010</v>
      </c>
      <c r="T68" s="2261"/>
      <c r="U68" s="2261"/>
      <c r="V68" s="2261"/>
      <c r="W68" s="2262" t="str">
        <f>""&amp;W15</f>
        <v/>
      </c>
      <c r="X68" s="2202"/>
      <c r="Y68" s="2202"/>
      <c r="Z68" s="2202"/>
      <c r="AA68" s="2202"/>
      <c r="AB68" s="2202"/>
      <c r="AC68" s="2202"/>
      <c r="AD68" s="2202"/>
      <c r="AE68" s="2202"/>
      <c r="AF68" s="2202"/>
      <c r="AG68" s="2202"/>
      <c r="AJ68" s="1452"/>
      <c r="AK68" s="2139"/>
      <c r="AL68" s="2140"/>
      <c r="AM68" s="2140"/>
      <c r="AN68" s="2141"/>
      <c r="AO68" s="2185" t="s">
        <v>937</v>
      </c>
      <c r="AP68" s="2186"/>
      <c r="AQ68" s="1425"/>
      <c r="AR68" s="1425"/>
      <c r="AS68" s="1425"/>
      <c r="AT68" s="1425"/>
      <c r="AU68" s="1425"/>
      <c r="AV68" s="1425"/>
      <c r="AW68" s="1425"/>
      <c r="AX68" s="1425"/>
      <c r="AY68" s="1425"/>
      <c r="AZ68" s="1426"/>
      <c r="BA68" s="2125"/>
      <c r="BB68" s="2126"/>
      <c r="BC68" s="2126"/>
      <c r="BD68" s="2127"/>
      <c r="BE68" s="2160"/>
      <c r="BF68" s="2161"/>
      <c r="BG68" s="2161"/>
      <c r="BH68" s="2161"/>
      <c r="BI68" s="2161"/>
      <c r="BJ68" s="2161"/>
      <c r="BK68" s="2161"/>
      <c r="BL68" s="2161"/>
      <c r="BM68" s="2161"/>
      <c r="BN68" s="2162"/>
    </row>
    <row r="69" spans="2:66" ht="14.45" customHeight="1">
      <c r="B69" s="2244"/>
      <c r="C69" s="2245"/>
      <c r="D69" s="2245"/>
      <c r="E69" s="2246"/>
      <c r="F69" s="2251"/>
      <c r="G69" s="2063"/>
      <c r="H69" s="2063"/>
      <c r="I69" s="2063"/>
      <c r="J69" s="2063"/>
      <c r="K69" s="2063"/>
      <c r="L69" s="2063"/>
      <c r="M69" s="2063"/>
      <c r="N69" s="2063"/>
      <c r="O69" s="2063"/>
      <c r="P69" s="2063"/>
      <c r="Q69" s="2064"/>
      <c r="R69" s="1201"/>
      <c r="S69" s="2261"/>
      <c r="T69" s="2261"/>
      <c r="U69" s="2261"/>
      <c r="V69" s="2261"/>
      <c r="W69" s="2203"/>
      <c r="X69" s="2203"/>
      <c r="Y69" s="2203"/>
      <c r="Z69" s="2203"/>
      <c r="AA69" s="2203"/>
      <c r="AB69" s="2203"/>
      <c r="AC69" s="2203"/>
      <c r="AD69" s="2203"/>
      <c r="AE69" s="2203"/>
      <c r="AF69" s="2203"/>
      <c r="AG69" s="2203"/>
      <c r="AJ69" s="1452"/>
      <c r="AK69" s="1452"/>
      <c r="AL69" s="1452"/>
      <c r="AM69" s="1452"/>
      <c r="AN69" s="1452"/>
      <c r="AO69" s="1452"/>
      <c r="AP69" s="1452"/>
      <c r="AQ69" s="1452"/>
      <c r="AR69" s="1452"/>
      <c r="AS69" s="1452"/>
      <c r="AT69" s="1452"/>
      <c r="AU69" s="1452"/>
      <c r="AV69" s="1452"/>
      <c r="AW69" s="1452"/>
      <c r="AX69" s="1452"/>
      <c r="AY69" s="1452"/>
      <c r="AZ69" s="1452"/>
      <c r="BA69" s="1452"/>
      <c r="BB69" s="1452"/>
      <c r="BC69" s="1452"/>
      <c r="BD69" s="1452"/>
      <c r="BE69" s="1452"/>
      <c r="BF69" s="1452"/>
      <c r="BG69" s="1452"/>
      <c r="BH69" s="1452"/>
      <c r="BI69" s="1452"/>
      <c r="BJ69" s="1452"/>
      <c r="BK69" s="1452"/>
      <c r="BL69" s="1452"/>
      <c r="BM69" s="1452"/>
      <c r="BN69" s="1452"/>
    </row>
    <row r="70" spans="2:66" ht="14.45" customHeight="1">
      <c r="B70" s="1431"/>
      <c r="C70" s="1431"/>
      <c r="D70" s="1431"/>
      <c r="E70" s="1431"/>
      <c r="F70" s="1202"/>
      <c r="G70" s="1202"/>
      <c r="H70" s="1202"/>
      <c r="I70" s="1202"/>
      <c r="J70" s="1202"/>
      <c r="K70" s="1202"/>
      <c r="L70" s="1202"/>
      <c r="M70" s="1202"/>
      <c r="N70" s="1202"/>
      <c r="O70" s="1202"/>
      <c r="P70" s="1202"/>
      <c r="Q70" s="1202"/>
      <c r="R70" s="1202"/>
      <c r="S70" s="2199" t="s">
        <v>1011</v>
      </c>
      <c r="T70" s="2200"/>
      <c r="U70" s="2200"/>
      <c r="V70" s="2200"/>
      <c r="W70" s="2201" t="str">
        <f>""&amp;W17</f>
        <v/>
      </c>
      <c r="X70" s="2202"/>
      <c r="Y70" s="2202"/>
      <c r="Z70" s="2202"/>
      <c r="AA70" s="2202"/>
      <c r="AB70" s="2202"/>
      <c r="AC70" s="2202"/>
      <c r="AD70" s="2202"/>
      <c r="AE70" s="2202"/>
      <c r="AF70" s="2202"/>
      <c r="AG70" s="2202"/>
      <c r="AJ70" s="1452"/>
      <c r="AK70" s="2133" t="s">
        <v>929</v>
      </c>
      <c r="AL70" s="2134"/>
      <c r="AM70" s="2134"/>
      <c r="AN70" s="2135"/>
      <c r="AO70" s="2142" t="s">
        <v>938</v>
      </c>
      <c r="AP70" s="2143"/>
      <c r="AQ70" s="2143"/>
      <c r="AR70" s="2143"/>
      <c r="AS70" s="2143"/>
      <c r="AT70" s="2143"/>
      <c r="AU70" s="2143"/>
      <c r="AV70" s="2143"/>
      <c r="AW70" s="2146"/>
      <c r="AX70" s="2142" t="s">
        <v>931</v>
      </c>
      <c r="AY70" s="2143"/>
      <c r="AZ70" s="2143"/>
      <c r="BA70" s="2143"/>
      <c r="BB70" s="2143"/>
      <c r="BC70" s="2143"/>
      <c r="BD70" s="2143"/>
      <c r="BE70" s="2143"/>
      <c r="BF70" s="2143"/>
      <c r="BG70" s="2146"/>
      <c r="BH70" s="2147" t="s">
        <v>932</v>
      </c>
      <c r="BI70" s="2148"/>
      <c r="BJ70" s="2148"/>
      <c r="BK70" s="2148"/>
      <c r="BL70" s="2148"/>
      <c r="BM70" s="2148"/>
      <c r="BN70" s="2149"/>
    </row>
    <row r="71" spans="2:66" ht="14.45" customHeight="1">
      <c r="B71" s="1203"/>
      <c r="C71" s="1431"/>
      <c r="D71" s="1431"/>
      <c r="E71" s="1431"/>
      <c r="F71" s="1202"/>
      <c r="G71" s="1202"/>
      <c r="H71" s="1202"/>
      <c r="I71" s="1202"/>
      <c r="J71" s="1202"/>
      <c r="K71" s="1202"/>
      <c r="L71" s="1202"/>
      <c r="M71" s="1202"/>
      <c r="N71" s="1202"/>
      <c r="O71" s="1202"/>
      <c r="P71" s="1202"/>
      <c r="Q71" s="1202"/>
      <c r="R71" s="1202"/>
      <c r="S71" s="2200"/>
      <c r="T71" s="2200"/>
      <c r="U71" s="2200"/>
      <c r="V71" s="2200"/>
      <c r="W71" s="2203"/>
      <c r="X71" s="2203"/>
      <c r="Y71" s="2203"/>
      <c r="Z71" s="2203"/>
      <c r="AA71" s="2203"/>
      <c r="AB71" s="2203"/>
      <c r="AC71" s="2203"/>
      <c r="AD71" s="2203"/>
      <c r="AE71" s="2203"/>
      <c r="AF71" s="2203"/>
      <c r="AG71" s="2203"/>
      <c r="AJ71" s="1452"/>
      <c r="AK71" s="2136"/>
      <c r="AL71" s="2137"/>
      <c r="AM71" s="2137"/>
      <c r="AN71" s="2138"/>
      <c r="AO71" s="1476"/>
      <c r="AP71" s="1422"/>
      <c r="AQ71" s="1422"/>
      <c r="AR71" s="1422"/>
      <c r="AS71" s="1422"/>
      <c r="AT71" s="1422"/>
      <c r="AU71" s="1422"/>
      <c r="AV71" s="1422"/>
      <c r="AW71" s="1423"/>
      <c r="AX71" s="1477"/>
      <c r="AY71" s="1453"/>
      <c r="AZ71" s="1421"/>
      <c r="BA71" s="1421"/>
      <c r="BB71" s="1421"/>
      <c r="BC71" s="1421"/>
      <c r="BD71" s="1478"/>
      <c r="BE71" s="1421"/>
      <c r="BF71" s="1421"/>
      <c r="BG71" s="1463"/>
      <c r="BH71" s="1476"/>
      <c r="BI71" s="1422"/>
      <c r="BJ71" s="1422"/>
      <c r="BK71" s="1422"/>
      <c r="BL71" s="1422"/>
      <c r="BM71" s="1422"/>
      <c r="BN71" s="1423"/>
    </row>
    <row r="72" spans="2:66" ht="14.45" customHeight="1">
      <c r="B72" s="1203"/>
      <c r="C72" s="1431"/>
      <c r="D72" s="1431"/>
      <c r="E72" s="1431"/>
      <c r="F72" s="1202"/>
      <c r="G72" s="1202"/>
      <c r="H72" s="1202"/>
      <c r="I72" s="1202"/>
      <c r="J72" s="1202"/>
      <c r="K72" s="1202"/>
      <c r="L72" s="1202"/>
      <c r="M72" s="1202"/>
      <c r="N72" s="1202"/>
      <c r="O72" s="1202"/>
      <c r="P72" s="1202"/>
      <c r="Q72" s="1202"/>
      <c r="R72" s="1202"/>
      <c r="S72" s="1433"/>
      <c r="T72" s="1433"/>
      <c r="U72" s="1433"/>
      <c r="V72" s="1433"/>
      <c r="W72" s="1208"/>
      <c r="X72" s="1208"/>
      <c r="Y72" s="1208"/>
      <c r="Z72" s="1208"/>
      <c r="AA72" s="1208"/>
      <c r="AB72" s="1208"/>
      <c r="AC72" s="1208"/>
      <c r="AD72" s="1208"/>
      <c r="AE72" s="1208"/>
      <c r="AF72" s="1208"/>
      <c r="AG72" s="1208"/>
      <c r="AJ72" s="1452"/>
      <c r="AK72" s="2136"/>
      <c r="AL72" s="2137"/>
      <c r="AM72" s="2137"/>
      <c r="AN72" s="2138"/>
      <c r="AO72" s="1424"/>
      <c r="AP72" s="1425"/>
      <c r="AQ72" s="1425"/>
      <c r="AR72" s="1425"/>
      <c r="AS72" s="1425"/>
      <c r="AT72" s="1425"/>
      <c r="AU72" s="1425"/>
      <c r="AV72" s="1425"/>
      <c r="AW72" s="1426"/>
      <c r="AX72" s="1470"/>
      <c r="AY72" s="1471"/>
      <c r="AZ72" s="1428"/>
      <c r="BA72" s="1428"/>
      <c r="BB72" s="1428"/>
      <c r="BC72" s="1428"/>
      <c r="BD72" s="1428"/>
      <c r="BE72" s="1428"/>
      <c r="BF72" s="1428"/>
      <c r="BG72" s="1464"/>
      <c r="BH72" s="1424"/>
      <c r="BI72" s="1425"/>
      <c r="BJ72" s="1425"/>
      <c r="BK72" s="1425"/>
      <c r="BL72" s="1425"/>
      <c r="BM72" s="1425"/>
      <c r="BN72" s="1426"/>
    </row>
    <row r="73" spans="2:66" ht="14.45" customHeight="1">
      <c r="B73" s="1203" t="s">
        <v>1012</v>
      </c>
      <c r="C73" s="1431"/>
      <c r="D73" s="1431"/>
      <c r="E73" s="1431"/>
      <c r="F73" s="1202"/>
      <c r="G73" s="1202"/>
      <c r="H73" s="1202"/>
      <c r="I73" s="1202"/>
      <c r="J73" s="1202"/>
      <c r="K73" s="1202"/>
      <c r="L73" s="1202"/>
      <c r="M73" s="1202"/>
      <c r="N73" s="1202"/>
      <c r="O73" s="1202"/>
      <c r="P73" s="1202"/>
      <c r="Q73" s="1202"/>
      <c r="R73" s="1202"/>
      <c r="AJ73" s="1452"/>
      <c r="AK73" s="2136"/>
      <c r="AL73" s="2137"/>
      <c r="AM73" s="2137"/>
      <c r="AN73" s="2138"/>
      <c r="AO73" s="1476" t="s">
        <v>977</v>
      </c>
      <c r="AP73" s="1422"/>
      <c r="AQ73" s="1422"/>
      <c r="AR73" s="1422"/>
      <c r="AS73" s="1422"/>
      <c r="AT73" s="1422"/>
      <c r="AU73" s="1422"/>
      <c r="AV73" s="1422"/>
      <c r="AW73" s="1423"/>
      <c r="AX73" s="1477" t="s">
        <v>977</v>
      </c>
      <c r="AY73" s="1453"/>
      <c r="AZ73" s="1421" t="s">
        <v>977</v>
      </c>
      <c r="BA73" s="1421"/>
      <c r="BB73" s="1421" t="s">
        <v>977</v>
      </c>
      <c r="BC73" s="1421"/>
      <c r="BD73" s="1478" t="s">
        <v>977</v>
      </c>
      <c r="BE73" s="1421"/>
      <c r="BF73" s="1421"/>
      <c r="BG73" s="1463"/>
      <c r="BH73" s="1479" t="s">
        <v>977</v>
      </c>
      <c r="BI73" s="1480"/>
      <c r="BJ73" s="1480"/>
      <c r="BK73" s="1480"/>
      <c r="BL73" s="1480"/>
      <c r="BM73" s="1480"/>
      <c r="BN73" s="1481"/>
    </row>
    <row r="74" spans="2:66" ht="14.45" customHeight="1">
      <c r="B74" s="2175" t="s">
        <v>986</v>
      </c>
      <c r="C74" s="2176"/>
      <c r="D74" s="2176"/>
      <c r="E74" s="2177"/>
      <c r="F74" s="2178" t="str">
        <f>本工事内容!$C$5&amp;本工事内容!$D$5&amp;本工事内容!$E$5</f>
        <v>都計第100号</v>
      </c>
      <c r="G74" s="2179"/>
      <c r="H74" s="2179"/>
      <c r="I74" s="2179"/>
      <c r="J74" s="2179"/>
      <c r="K74" s="2179"/>
      <c r="L74" s="2179"/>
      <c r="M74" s="2179"/>
      <c r="N74" s="2179"/>
      <c r="O74" s="2179"/>
      <c r="P74" s="2179"/>
      <c r="Q74" s="2179"/>
      <c r="R74" s="2179"/>
      <c r="S74" s="2179"/>
      <c r="T74" s="2179"/>
      <c r="U74" s="2179"/>
      <c r="V74" s="2179"/>
      <c r="W74" s="2179"/>
      <c r="X74" s="2179"/>
      <c r="Y74" s="2179"/>
      <c r="Z74" s="2179"/>
      <c r="AA74" s="2179"/>
      <c r="AB74" s="2179"/>
      <c r="AC74" s="2179"/>
      <c r="AD74" s="2179"/>
      <c r="AE74" s="2179"/>
      <c r="AF74" s="1213"/>
      <c r="AG74" s="1214"/>
      <c r="AJ74" s="1452"/>
      <c r="AK74" s="2139"/>
      <c r="AL74" s="2140"/>
      <c r="AM74" s="2140"/>
      <c r="AN74" s="2141"/>
      <c r="AO74" s="1424"/>
      <c r="AP74" s="1425"/>
      <c r="AQ74" s="1425"/>
      <c r="AR74" s="1425"/>
      <c r="AS74" s="1425"/>
      <c r="AT74" s="1425"/>
      <c r="AU74" s="1425"/>
      <c r="AV74" s="1425"/>
      <c r="AW74" s="1426"/>
      <c r="AX74" s="1470"/>
      <c r="AY74" s="1471"/>
      <c r="AZ74" s="1428"/>
      <c r="BA74" s="1428"/>
      <c r="BB74" s="1428"/>
      <c r="BC74" s="1428"/>
      <c r="BD74" s="1428"/>
      <c r="BE74" s="1428"/>
      <c r="BF74" s="1428"/>
      <c r="BG74" s="1464"/>
      <c r="BH74" s="1482"/>
      <c r="BI74" s="1483"/>
      <c r="BJ74" s="1483"/>
      <c r="BK74" s="1483"/>
      <c r="BL74" s="1483"/>
      <c r="BM74" s="1483"/>
      <c r="BN74" s="1484"/>
    </row>
    <row r="75" spans="2:66" ht="14.45" customHeight="1">
      <c r="B75" s="2180" t="s">
        <v>1026</v>
      </c>
      <c r="C75" s="2181"/>
      <c r="D75" s="2181"/>
      <c r="E75" s="2182"/>
      <c r="F75" s="2183" t="str">
        <f>""&amp;本工事内容!$C$8</f>
        <v>○○○道路修繕工事2</v>
      </c>
      <c r="G75" s="2184"/>
      <c r="H75" s="2184"/>
      <c r="I75" s="2184"/>
      <c r="J75" s="2184"/>
      <c r="K75" s="2184"/>
      <c r="L75" s="2184"/>
      <c r="M75" s="2184"/>
      <c r="N75" s="2184"/>
      <c r="O75" s="2184"/>
      <c r="P75" s="2184"/>
      <c r="Q75" s="2184"/>
      <c r="R75" s="2184"/>
      <c r="S75" s="2184"/>
      <c r="T75" s="2184"/>
      <c r="U75" s="2184"/>
      <c r="V75" s="2184"/>
      <c r="W75" s="2184"/>
      <c r="X75" s="2184"/>
      <c r="Y75" s="2184"/>
      <c r="Z75" s="2184"/>
      <c r="AA75" s="2184"/>
      <c r="AB75" s="2184"/>
      <c r="AC75" s="2184"/>
      <c r="AD75" s="2184"/>
      <c r="AE75" s="2184"/>
      <c r="AF75" s="1218"/>
      <c r="AG75" s="1219"/>
      <c r="AJ75" s="1452"/>
      <c r="AK75" s="1452"/>
      <c r="AL75" s="1452"/>
      <c r="AM75" s="1452"/>
      <c r="AN75" s="1452"/>
      <c r="AO75" s="1452"/>
      <c r="AP75" s="1452"/>
      <c r="AQ75" s="1452"/>
      <c r="AR75" s="1452"/>
      <c r="AS75" s="1452"/>
      <c r="AT75" s="1452"/>
      <c r="AU75" s="1452"/>
      <c r="AV75" s="1452"/>
      <c r="AW75" s="1452"/>
      <c r="AX75" s="1452"/>
      <c r="AY75" s="1452"/>
      <c r="AZ75" s="1452"/>
      <c r="BA75" s="1452"/>
      <c r="BB75" s="1452"/>
      <c r="BC75" s="1452"/>
      <c r="BD75" s="1452"/>
      <c r="BE75" s="1452"/>
      <c r="BF75" s="1452"/>
      <c r="BG75" s="1452"/>
      <c r="BH75" s="1452"/>
      <c r="BI75" s="1452"/>
      <c r="BJ75" s="1452"/>
      <c r="BK75" s="1452"/>
      <c r="BL75" s="1452"/>
      <c r="BM75" s="1452"/>
      <c r="BN75" s="1452"/>
    </row>
    <row r="76" spans="2:66" ht="14.45" customHeight="1">
      <c r="B76" s="2185" t="s">
        <v>933</v>
      </c>
      <c r="C76" s="2186"/>
      <c r="D76" s="2186"/>
      <c r="E76" s="2187"/>
      <c r="F76" s="2188" t="str">
        <f>""&amp;AO13</f>
        <v/>
      </c>
      <c r="G76" s="2189"/>
      <c r="H76" s="2189"/>
      <c r="I76" s="2189"/>
      <c r="J76" s="2189"/>
      <c r="K76" s="2189"/>
      <c r="L76" s="2189"/>
      <c r="M76" s="2189"/>
      <c r="N76" s="2189"/>
      <c r="O76" s="2189"/>
      <c r="P76" s="2189"/>
      <c r="Q76" s="2189"/>
      <c r="R76" s="2189"/>
      <c r="S76" s="2189"/>
      <c r="T76" s="2189"/>
      <c r="U76" s="2189"/>
      <c r="V76" s="2189"/>
      <c r="W76" s="2189"/>
      <c r="X76" s="2189"/>
      <c r="Y76" s="2189"/>
      <c r="Z76" s="2189"/>
      <c r="AA76" s="2189"/>
      <c r="AB76" s="2189"/>
      <c r="AC76" s="2189"/>
      <c r="AD76" s="2189"/>
      <c r="AE76" s="2189"/>
      <c r="AF76" s="1220"/>
      <c r="AG76" s="1221"/>
      <c r="AJ76" s="1452"/>
      <c r="AK76" s="2133" t="s">
        <v>940</v>
      </c>
      <c r="AL76" s="2134"/>
      <c r="AM76" s="2134"/>
      <c r="AN76" s="2135"/>
      <c r="AO76" s="2040" t="s">
        <v>2034</v>
      </c>
      <c r="AP76" s="2120"/>
      <c r="AQ76" s="2120"/>
      <c r="AR76" s="2120"/>
      <c r="AS76" s="2121"/>
      <c r="AT76" s="2130" t="s">
        <v>942</v>
      </c>
      <c r="AU76" s="2167"/>
      <c r="AV76" s="2167"/>
      <c r="AW76" s="2167"/>
      <c r="AX76" s="2167"/>
      <c r="AY76" s="2167"/>
      <c r="AZ76" s="2168"/>
      <c r="BA76" s="2130" t="s">
        <v>943</v>
      </c>
      <c r="BB76" s="2167"/>
      <c r="BC76" s="2167"/>
      <c r="BD76" s="2167"/>
      <c r="BE76" s="2167"/>
      <c r="BF76" s="2167"/>
      <c r="BG76" s="2168"/>
      <c r="BH76" s="2130" t="s">
        <v>944</v>
      </c>
      <c r="BI76" s="2167"/>
      <c r="BJ76" s="2167"/>
      <c r="BK76" s="2167"/>
      <c r="BL76" s="2167"/>
      <c r="BM76" s="2167"/>
      <c r="BN76" s="2168"/>
    </row>
    <row r="77" spans="2:66" ht="14.45" customHeight="1">
      <c r="B77" s="2133" t="s">
        <v>934</v>
      </c>
      <c r="C77" s="2134"/>
      <c r="D77" s="2134"/>
      <c r="E77" s="2135"/>
      <c r="F77" s="2153" t="s">
        <v>935</v>
      </c>
      <c r="G77" s="2154"/>
      <c r="H77" s="2155" t="str">
        <f>IF(AQ14="","",AQ14)</f>
        <v/>
      </c>
      <c r="I77" s="2155"/>
      <c r="J77" s="2155"/>
      <c r="K77" s="2155"/>
      <c r="L77" s="2155"/>
      <c r="M77" s="2155"/>
      <c r="N77" s="2155"/>
      <c r="O77" s="2155"/>
      <c r="P77" s="2155"/>
      <c r="Q77" s="2156"/>
      <c r="R77" s="2040" t="s">
        <v>1014</v>
      </c>
      <c r="S77" s="2120"/>
      <c r="T77" s="2120"/>
      <c r="U77" s="2120"/>
      <c r="V77" s="2028"/>
      <c r="W77" s="2029"/>
      <c r="X77" s="2157" t="str">
        <f>IF(BE14="","",BE14)</f>
        <v/>
      </c>
      <c r="Y77" s="2158"/>
      <c r="Z77" s="2158"/>
      <c r="AA77" s="2158"/>
      <c r="AB77" s="2158"/>
      <c r="AC77" s="2158"/>
      <c r="AD77" s="2158"/>
      <c r="AE77" s="2158"/>
      <c r="AF77" s="2158"/>
      <c r="AG77" s="2159"/>
      <c r="AJ77" s="1452"/>
      <c r="AK77" s="2136"/>
      <c r="AL77" s="2137"/>
      <c r="AM77" s="2137"/>
      <c r="AN77" s="2138"/>
      <c r="AO77" s="2125"/>
      <c r="AP77" s="2126"/>
      <c r="AQ77" s="2126"/>
      <c r="AR77" s="2126"/>
      <c r="AS77" s="2127"/>
      <c r="AT77" s="1485"/>
      <c r="AU77" s="1486"/>
      <c r="AV77" s="1486"/>
      <c r="AW77" s="1486"/>
      <c r="AX77" s="1486"/>
      <c r="AY77" s="1486"/>
      <c r="AZ77" s="1487"/>
      <c r="BA77" s="1485"/>
      <c r="BB77" s="1486"/>
      <c r="BC77" s="1486"/>
      <c r="BD77" s="1486"/>
      <c r="BE77" s="1486"/>
      <c r="BF77" s="1486"/>
      <c r="BG77" s="1487"/>
      <c r="BH77" s="1485"/>
      <c r="BI77" s="1486"/>
      <c r="BJ77" s="1486"/>
      <c r="BK77" s="1486"/>
      <c r="BL77" s="1486"/>
      <c r="BM77" s="1486"/>
      <c r="BN77" s="1487"/>
    </row>
    <row r="78" spans="2:66" ht="14.45" customHeight="1">
      <c r="B78" s="2139"/>
      <c r="C78" s="2140"/>
      <c r="D78" s="2140"/>
      <c r="E78" s="2141"/>
      <c r="F78" s="2163" t="s">
        <v>937</v>
      </c>
      <c r="G78" s="2164"/>
      <c r="H78" s="2165" t="str">
        <f>IF(AQ15="","",AQ15)</f>
        <v/>
      </c>
      <c r="I78" s="2165"/>
      <c r="J78" s="2165"/>
      <c r="K78" s="2165"/>
      <c r="L78" s="2165"/>
      <c r="M78" s="2165"/>
      <c r="N78" s="2165"/>
      <c r="O78" s="2165"/>
      <c r="P78" s="2165"/>
      <c r="Q78" s="2166"/>
      <c r="R78" s="2125"/>
      <c r="S78" s="2126"/>
      <c r="T78" s="2126"/>
      <c r="U78" s="2126"/>
      <c r="V78" s="2031"/>
      <c r="W78" s="2032"/>
      <c r="X78" s="2160"/>
      <c r="Y78" s="2161"/>
      <c r="Z78" s="2161"/>
      <c r="AA78" s="2161"/>
      <c r="AB78" s="2161"/>
      <c r="AC78" s="2161"/>
      <c r="AD78" s="2161"/>
      <c r="AE78" s="2161"/>
      <c r="AF78" s="2161"/>
      <c r="AG78" s="2162"/>
      <c r="AJ78" s="1452"/>
      <c r="AK78" s="2136"/>
      <c r="AL78" s="2137"/>
      <c r="AM78" s="2137"/>
      <c r="AN78" s="2138"/>
      <c r="AO78" s="2040" t="s">
        <v>948</v>
      </c>
      <c r="AP78" s="2632"/>
      <c r="AQ78" s="2632"/>
      <c r="AR78" s="2632"/>
      <c r="AS78" s="2130" t="s">
        <v>2018</v>
      </c>
      <c r="AT78" s="2167"/>
      <c r="AU78" s="2167"/>
      <c r="AV78" s="2167"/>
      <c r="AW78" s="2167"/>
      <c r="AX78" s="2168"/>
      <c r="AY78" s="2130" t="s">
        <v>942</v>
      </c>
      <c r="AZ78" s="2639"/>
      <c r="BA78" s="2639"/>
      <c r="BB78" s="2639"/>
      <c r="BC78" s="2640"/>
      <c r="BD78" s="2130" t="s">
        <v>943</v>
      </c>
      <c r="BE78" s="2639"/>
      <c r="BF78" s="2639"/>
      <c r="BG78" s="2639"/>
      <c r="BH78" s="2640"/>
      <c r="BI78" s="2130" t="s">
        <v>944</v>
      </c>
      <c r="BJ78" s="2627"/>
      <c r="BK78" s="2627"/>
      <c r="BL78" s="2627"/>
      <c r="BM78" s="2627"/>
      <c r="BN78" s="2628"/>
    </row>
    <row r="79" spans="2:66" ht="14.45" customHeight="1">
      <c r="B79" s="1431"/>
      <c r="C79" s="1431"/>
      <c r="D79" s="1431"/>
      <c r="E79" s="1431"/>
      <c r="F79" s="1187"/>
      <c r="G79" s="1187"/>
      <c r="H79" s="1187"/>
      <c r="I79" s="1187"/>
      <c r="J79" s="1187"/>
      <c r="K79" s="1187"/>
      <c r="L79" s="1187"/>
      <c r="M79" s="1187"/>
      <c r="N79" s="1187"/>
      <c r="O79" s="1187"/>
      <c r="P79" s="1187"/>
      <c r="Q79" s="1187"/>
      <c r="R79" s="1187"/>
      <c r="AJ79" s="1452"/>
      <c r="AK79" s="2139"/>
      <c r="AL79" s="2140"/>
      <c r="AM79" s="2140"/>
      <c r="AN79" s="2141"/>
      <c r="AO79" s="2633"/>
      <c r="AP79" s="2634"/>
      <c r="AQ79" s="2634"/>
      <c r="AR79" s="2634"/>
      <c r="AS79" s="1485" t="s">
        <v>977</v>
      </c>
      <c r="AT79" s="1486"/>
      <c r="AU79" s="1486"/>
      <c r="AV79" s="1486"/>
      <c r="AW79" s="1486"/>
      <c r="AX79" s="1487"/>
      <c r="AY79" s="1488"/>
      <c r="AZ79" s="1489"/>
      <c r="BA79" s="1489"/>
      <c r="BB79" s="1489"/>
      <c r="BC79" s="1490"/>
      <c r="BD79" s="1485"/>
      <c r="BE79" s="1491"/>
      <c r="BF79" s="1491"/>
      <c r="BG79" s="1491"/>
      <c r="BH79" s="1492"/>
      <c r="BI79" s="1485"/>
      <c r="BJ79" s="1491"/>
      <c r="BK79" s="1491"/>
      <c r="BL79" s="1491"/>
      <c r="BM79" s="1491"/>
      <c r="BN79" s="1492"/>
    </row>
    <row r="80" spans="2:66" ht="14.45" customHeight="1">
      <c r="B80" s="2133" t="s">
        <v>929</v>
      </c>
      <c r="C80" s="2134"/>
      <c r="D80" s="2134"/>
      <c r="E80" s="2135"/>
      <c r="F80" s="2142" t="s">
        <v>930</v>
      </c>
      <c r="G80" s="2143"/>
      <c r="H80" s="2143"/>
      <c r="I80" s="2143"/>
      <c r="J80" s="2143"/>
      <c r="K80" s="2143"/>
      <c r="L80" s="2143"/>
      <c r="M80" s="2143"/>
      <c r="N80" s="2143"/>
      <c r="O80" s="2144"/>
      <c r="P80" s="2145"/>
      <c r="Q80" s="2142" t="s">
        <v>931</v>
      </c>
      <c r="R80" s="2143"/>
      <c r="S80" s="2143"/>
      <c r="T80" s="2143"/>
      <c r="U80" s="2143"/>
      <c r="V80" s="2143"/>
      <c r="W80" s="2143"/>
      <c r="X80" s="2143"/>
      <c r="Y80" s="2143"/>
      <c r="Z80" s="2146"/>
      <c r="AA80" s="2147" t="s">
        <v>932</v>
      </c>
      <c r="AB80" s="2148"/>
      <c r="AC80" s="2148"/>
      <c r="AD80" s="2148"/>
      <c r="AE80" s="2148"/>
      <c r="AF80" s="2148"/>
      <c r="AG80" s="2149"/>
      <c r="AJ80" s="1452"/>
      <c r="AK80" s="1452"/>
      <c r="AL80" s="1452"/>
      <c r="AM80" s="1452"/>
      <c r="AN80" s="1452"/>
      <c r="AO80" s="1452"/>
      <c r="AP80" s="1452"/>
      <c r="AQ80" s="1452"/>
      <c r="AR80" s="1452"/>
      <c r="AS80" s="1452"/>
      <c r="AT80" s="1452"/>
      <c r="AU80" s="1452"/>
      <c r="AV80" s="1452"/>
      <c r="AW80" s="1452"/>
      <c r="AX80" s="1452"/>
      <c r="AY80" s="1452"/>
      <c r="AZ80" s="1452"/>
      <c r="BA80" s="1452"/>
      <c r="BB80" s="1452"/>
      <c r="BC80" s="1452"/>
      <c r="BD80" s="1452"/>
      <c r="BE80" s="1452"/>
      <c r="BF80" s="1452"/>
      <c r="BG80" s="1452"/>
      <c r="BH80" s="1452"/>
      <c r="BI80" s="1452"/>
      <c r="BJ80" s="1452"/>
      <c r="BK80" s="1452"/>
      <c r="BL80" s="1452"/>
      <c r="BM80" s="1452"/>
      <c r="BN80" s="1452"/>
    </row>
    <row r="81" spans="2:66" ht="14.45" customHeight="1">
      <c r="B81" s="2136"/>
      <c r="C81" s="2137"/>
      <c r="D81" s="2137"/>
      <c r="E81" s="2138"/>
      <c r="F81" s="2096" t="str">
        <f>""&amp;AO18</f>
        <v/>
      </c>
      <c r="G81" s="2097"/>
      <c r="H81" s="2097"/>
      <c r="I81" s="2097"/>
      <c r="J81" s="2097"/>
      <c r="K81" s="2097"/>
      <c r="L81" s="2098"/>
      <c r="M81" s="2098"/>
      <c r="N81" s="2098"/>
      <c r="O81" s="2099"/>
      <c r="P81" s="2100"/>
      <c r="Q81" s="2027" t="str">
        <f>""&amp;AX18</f>
        <v/>
      </c>
      <c r="R81" s="2046"/>
      <c r="S81" s="2169"/>
      <c r="T81" s="2169"/>
      <c r="U81" s="2169"/>
      <c r="V81" s="2169"/>
      <c r="W81" s="2169"/>
      <c r="X81" s="2169"/>
      <c r="Y81" s="2169"/>
      <c r="Z81" s="2170"/>
      <c r="AA81" s="2102">
        <f>BH18</f>
        <v>0</v>
      </c>
      <c r="AB81" s="2379"/>
      <c r="AC81" s="2379"/>
      <c r="AD81" s="2379"/>
      <c r="AE81" s="2379"/>
      <c r="AF81" s="2379"/>
      <c r="AG81" s="2380"/>
      <c r="AJ81" s="1452"/>
      <c r="AK81" s="2027" t="s">
        <v>952</v>
      </c>
      <c r="AL81" s="2046"/>
      <c r="AM81" s="2046"/>
      <c r="AN81" s="2046"/>
      <c r="AO81" s="2046"/>
      <c r="AP81" s="2611"/>
      <c r="AQ81" s="1420"/>
      <c r="AR81" s="1421"/>
      <c r="AS81" s="1421"/>
      <c r="AT81" s="1421"/>
      <c r="AU81" s="1421"/>
      <c r="AV81" s="1421"/>
      <c r="AW81" s="1421"/>
      <c r="AX81" s="1421"/>
      <c r="AY81" s="1463"/>
      <c r="AZ81" s="1456"/>
      <c r="BA81" s="2027" t="s">
        <v>953</v>
      </c>
      <c r="BB81" s="2046"/>
      <c r="BC81" s="2046"/>
      <c r="BD81" s="2046"/>
      <c r="BE81" s="2046"/>
      <c r="BF81" s="2611"/>
      <c r="BG81" s="1420"/>
      <c r="BH81" s="1421"/>
      <c r="BI81" s="1421"/>
      <c r="BJ81" s="1421"/>
      <c r="BK81" s="1421"/>
      <c r="BL81" s="1421"/>
      <c r="BM81" s="1421"/>
      <c r="BN81" s="1463"/>
    </row>
    <row r="82" spans="2:66" ht="14.45" customHeight="1">
      <c r="B82" s="2136"/>
      <c r="C82" s="2137"/>
      <c r="D82" s="2137"/>
      <c r="E82" s="2138"/>
      <c r="F82" s="2101"/>
      <c r="G82" s="2097"/>
      <c r="H82" s="2097"/>
      <c r="I82" s="2097"/>
      <c r="J82" s="2097"/>
      <c r="K82" s="2097"/>
      <c r="L82" s="2098"/>
      <c r="M82" s="2098"/>
      <c r="N82" s="2098"/>
      <c r="O82" s="2099"/>
      <c r="P82" s="2100"/>
      <c r="Q82" s="2171"/>
      <c r="R82" s="2172"/>
      <c r="S82" s="2173"/>
      <c r="T82" s="2173"/>
      <c r="U82" s="2173"/>
      <c r="V82" s="2173"/>
      <c r="W82" s="2173"/>
      <c r="X82" s="2173"/>
      <c r="Y82" s="2173"/>
      <c r="Z82" s="2174"/>
      <c r="AA82" s="2381"/>
      <c r="AB82" s="2382"/>
      <c r="AC82" s="2382"/>
      <c r="AD82" s="2382"/>
      <c r="AE82" s="2382"/>
      <c r="AF82" s="2382"/>
      <c r="AG82" s="2383"/>
      <c r="AJ82" s="1452"/>
      <c r="AK82" s="2048"/>
      <c r="AL82" s="2049"/>
      <c r="AM82" s="2049"/>
      <c r="AN82" s="2049"/>
      <c r="AO82" s="2049"/>
      <c r="AP82" s="2638"/>
      <c r="AQ82" s="1427"/>
      <c r="AR82" s="1428"/>
      <c r="AS82" s="1428"/>
      <c r="AT82" s="1428"/>
      <c r="AU82" s="1428"/>
      <c r="AV82" s="1428"/>
      <c r="AW82" s="1428"/>
      <c r="AX82" s="1428"/>
      <c r="AY82" s="1464"/>
      <c r="AZ82" s="1456"/>
      <c r="BA82" s="2171"/>
      <c r="BB82" s="2172"/>
      <c r="BC82" s="2172"/>
      <c r="BD82" s="2172"/>
      <c r="BE82" s="2172"/>
      <c r="BF82" s="2612"/>
      <c r="BG82" s="1427"/>
      <c r="BH82" s="1428"/>
      <c r="BI82" s="1428"/>
      <c r="BJ82" s="1428"/>
      <c r="BK82" s="1428"/>
      <c r="BL82" s="1428"/>
      <c r="BM82" s="1428"/>
      <c r="BN82" s="1464"/>
    </row>
    <row r="83" spans="2:66" ht="14.45" customHeight="1">
      <c r="B83" s="2136"/>
      <c r="C83" s="2137"/>
      <c r="D83" s="2137"/>
      <c r="E83" s="2138"/>
      <c r="F83" s="2096" t="str">
        <f>""&amp;AO20</f>
        <v/>
      </c>
      <c r="G83" s="2097"/>
      <c r="H83" s="2097"/>
      <c r="I83" s="2097"/>
      <c r="J83" s="2097"/>
      <c r="K83" s="2097"/>
      <c r="L83" s="2098"/>
      <c r="M83" s="2098"/>
      <c r="N83" s="2098"/>
      <c r="O83" s="2099"/>
      <c r="P83" s="2100"/>
      <c r="Q83" s="2027" t="str">
        <f>""&amp;AX20</f>
        <v/>
      </c>
      <c r="R83" s="2046"/>
      <c r="S83" s="2169"/>
      <c r="T83" s="2169"/>
      <c r="U83" s="2169"/>
      <c r="V83" s="2169"/>
      <c r="W83" s="2169"/>
      <c r="X83" s="2169"/>
      <c r="Y83" s="2169"/>
      <c r="Z83" s="2170"/>
      <c r="AA83" s="2102">
        <f>BH20</f>
        <v>0</v>
      </c>
      <c r="AB83" s="2103"/>
      <c r="AC83" s="2103"/>
      <c r="AD83" s="2103"/>
      <c r="AE83" s="2103"/>
      <c r="AF83" s="2103"/>
      <c r="AG83" s="2104"/>
      <c r="AJ83" s="1452"/>
      <c r="AK83" s="1231"/>
      <c r="AL83" s="2040" t="s">
        <v>955</v>
      </c>
      <c r="AM83" s="2120"/>
      <c r="AN83" s="2120"/>
      <c r="AO83" s="2120"/>
      <c r="AP83" s="2121"/>
      <c r="AQ83" s="1420"/>
      <c r="AR83" s="1421"/>
      <c r="AS83" s="1421"/>
      <c r="AT83" s="1421"/>
      <c r="AU83" s="1421"/>
      <c r="AV83" s="1421"/>
      <c r="AW83" s="1421"/>
      <c r="AX83" s="1421"/>
      <c r="AY83" s="1463"/>
      <c r="AZ83" s="1456"/>
      <c r="BA83" s="2027" t="s">
        <v>956</v>
      </c>
      <c r="BB83" s="2046"/>
      <c r="BC83" s="2046"/>
      <c r="BD83" s="2046"/>
      <c r="BE83" s="2046"/>
      <c r="BF83" s="2611"/>
      <c r="BG83" s="1420"/>
      <c r="BH83" s="1421"/>
      <c r="BI83" s="1421"/>
      <c r="BJ83" s="1421"/>
      <c r="BK83" s="1421"/>
      <c r="BL83" s="1421"/>
      <c r="BM83" s="1421"/>
      <c r="BN83" s="1463"/>
    </row>
    <row r="84" spans="2:66" ht="14.45" customHeight="1">
      <c r="B84" s="2139"/>
      <c r="C84" s="2140"/>
      <c r="D84" s="2140"/>
      <c r="E84" s="2141"/>
      <c r="F84" s="2101"/>
      <c r="G84" s="2097"/>
      <c r="H84" s="2097"/>
      <c r="I84" s="2097"/>
      <c r="J84" s="2097"/>
      <c r="K84" s="2097"/>
      <c r="L84" s="2098"/>
      <c r="M84" s="2098"/>
      <c r="N84" s="2098"/>
      <c r="O84" s="2099"/>
      <c r="P84" s="2100"/>
      <c r="Q84" s="2171"/>
      <c r="R84" s="2172"/>
      <c r="S84" s="2173"/>
      <c r="T84" s="2173"/>
      <c r="U84" s="2173"/>
      <c r="V84" s="2173"/>
      <c r="W84" s="2173"/>
      <c r="X84" s="2173"/>
      <c r="Y84" s="2173"/>
      <c r="Z84" s="2174"/>
      <c r="AA84" s="2105"/>
      <c r="AB84" s="2106"/>
      <c r="AC84" s="2106"/>
      <c r="AD84" s="2106"/>
      <c r="AE84" s="2106"/>
      <c r="AF84" s="2106"/>
      <c r="AG84" s="2107"/>
      <c r="AJ84" s="1452"/>
      <c r="AK84" s="1457"/>
      <c r="AL84" s="2125"/>
      <c r="AM84" s="2126"/>
      <c r="AN84" s="2126"/>
      <c r="AO84" s="2126"/>
      <c r="AP84" s="2127"/>
      <c r="AQ84" s="1427"/>
      <c r="AR84" s="1428"/>
      <c r="AS84" s="1428"/>
      <c r="AT84" s="1428"/>
      <c r="AU84" s="1428"/>
      <c r="AV84" s="1428"/>
      <c r="AW84" s="1428"/>
      <c r="AX84" s="1428"/>
      <c r="AY84" s="1464"/>
      <c r="AZ84" s="1456"/>
      <c r="BA84" s="2171"/>
      <c r="BB84" s="2172"/>
      <c r="BC84" s="2172"/>
      <c r="BD84" s="2172"/>
      <c r="BE84" s="2172"/>
      <c r="BF84" s="2612"/>
      <c r="BG84" s="1427"/>
      <c r="BH84" s="1428"/>
      <c r="BI84" s="1428"/>
      <c r="BJ84" s="1428"/>
      <c r="BK84" s="1428"/>
      <c r="BL84" s="1428"/>
      <c r="BM84" s="1428"/>
      <c r="BN84" s="1464"/>
    </row>
    <row r="85" spans="2:66" ht="14.45" customHeight="1">
      <c r="B85" s="1187"/>
      <c r="C85" s="1187"/>
      <c r="D85" s="1187"/>
      <c r="E85" s="1187"/>
      <c r="F85" s="1187"/>
      <c r="G85" s="1187"/>
      <c r="H85" s="1187"/>
      <c r="I85" s="1187"/>
      <c r="J85" s="1187"/>
      <c r="K85" s="1187"/>
      <c r="L85" s="1187"/>
      <c r="M85" s="1187"/>
      <c r="N85" s="1187"/>
      <c r="O85" s="1187"/>
      <c r="P85" s="1187"/>
      <c r="Q85" s="1187"/>
      <c r="R85" s="1187"/>
      <c r="S85" s="1187"/>
      <c r="T85" s="1187"/>
      <c r="U85" s="1187"/>
      <c r="V85" s="1187"/>
      <c r="AJ85" s="1452"/>
      <c r="AK85" s="2027" t="s">
        <v>959</v>
      </c>
      <c r="AL85" s="2046"/>
      <c r="AM85" s="2046"/>
      <c r="AN85" s="2046"/>
      <c r="AO85" s="2046"/>
      <c r="AP85" s="2611"/>
      <c r="AQ85" s="1420"/>
      <c r="AR85" s="1421"/>
      <c r="AS85" s="1421"/>
      <c r="AT85" s="1421"/>
      <c r="AU85" s="1421"/>
      <c r="AV85" s="1421"/>
      <c r="AW85" s="1421"/>
      <c r="AX85" s="1421"/>
      <c r="AY85" s="1463"/>
      <c r="AZ85" s="1456"/>
      <c r="BA85" s="2027" t="s">
        <v>960</v>
      </c>
      <c r="BB85" s="2046"/>
      <c r="BC85" s="2046"/>
      <c r="BD85" s="2046"/>
      <c r="BE85" s="2046"/>
      <c r="BF85" s="2611"/>
      <c r="BG85" s="1420"/>
      <c r="BH85" s="1421"/>
      <c r="BI85" s="1421"/>
      <c r="BJ85" s="1421"/>
      <c r="BK85" s="1421"/>
      <c r="BL85" s="1421"/>
      <c r="BM85" s="1421"/>
      <c r="BN85" s="1463"/>
    </row>
    <row r="86" spans="2:66" ht="14.45" customHeight="1">
      <c r="B86" s="2040" t="s">
        <v>940</v>
      </c>
      <c r="C86" s="2120"/>
      <c r="D86" s="2120"/>
      <c r="E86" s="2121"/>
      <c r="F86" s="2040" t="s">
        <v>2035</v>
      </c>
      <c r="G86" s="2120"/>
      <c r="H86" s="2120"/>
      <c r="I86" s="2120"/>
      <c r="J86" s="2121"/>
      <c r="K86" s="2128" t="s">
        <v>942</v>
      </c>
      <c r="L86" s="2128"/>
      <c r="M86" s="2128"/>
      <c r="N86" s="2128"/>
      <c r="O86" s="2128"/>
      <c r="P86" s="2128"/>
      <c r="Q86" s="2128"/>
      <c r="R86" s="2129"/>
      <c r="S86" s="2128" t="s">
        <v>943</v>
      </c>
      <c r="T86" s="2128"/>
      <c r="U86" s="2128"/>
      <c r="V86" s="2128"/>
      <c r="W86" s="2128"/>
      <c r="X86" s="2128"/>
      <c r="Y86" s="2128"/>
      <c r="Z86" s="2128" t="s">
        <v>944</v>
      </c>
      <c r="AA86" s="2129"/>
      <c r="AB86" s="2129"/>
      <c r="AC86" s="2129"/>
      <c r="AD86" s="2129"/>
      <c r="AE86" s="2129"/>
      <c r="AF86" s="2129"/>
      <c r="AG86" s="2129"/>
      <c r="AJ86" s="1452"/>
      <c r="AK86" s="2048"/>
      <c r="AL86" s="2049"/>
      <c r="AM86" s="2049"/>
      <c r="AN86" s="2049"/>
      <c r="AO86" s="2049"/>
      <c r="AP86" s="2638"/>
      <c r="AQ86" s="1427"/>
      <c r="AR86" s="1428"/>
      <c r="AS86" s="1428"/>
      <c r="AT86" s="1428"/>
      <c r="AU86" s="1428"/>
      <c r="AV86" s="1428"/>
      <c r="AW86" s="1428"/>
      <c r="AX86" s="1428"/>
      <c r="AY86" s="1464"/>
      <c r="AZ86" s="1456"/>
      <c r="BA86" s="2171"/>
      <c r="BB86" s="2172"/>
      <c r="BC86" s="2172"/>
      <c r="BD86" s="2172"/>
      <c r="BE86" s="2172"/>
      <c r="BF86" s="2612"/>
      <c r="BG86" s="1427"/>
      <c r="BH86" s="1428"/>
      <c r="BI86" s="1428"/>
      <c r="BJ86" s="1428"/>
      <c r="BK86" s="1428"/>
      <c r="BL86" s="1428"/>
      <c r="BM86" s="1428"/>
      <c r="BN86" s="1464"/>
    </row>
    <row r="87" spans="2:66" ht="14.45" customHeight="1">
      <c r="B87" s="2122"/>
      <c r="C87" s="2123"/>
      <c r="D87" s="2123"/>
      <c r="E87" s="2124"/>
      <c r="F87" s="2125"/>
      <c r="G87" s="2126"/>
      <c r="H87" s="2126"/>
      <c r="I87" s="2126"/>
      <c r="J87" s="2127"/>
      <c r="K87" s="2128" t="str">
        <f>""&amp;AT24</f>
        <v/>
      </c>
      <c r="L87" s="2128"/>
      <c r="M87" s="2128"/>
      <c r="N87" s="2128"/>
      <c r="O87" s="2128"/>
      <c r="P87" s="2128"/>
      <c r="Q87" s="2128"/>
      <c r="R87" s="2129"/>
      <c r="S87" s="2128" t="str">
        <f>""&amp;BA24</f>
        <v/>
      </c>
      <c r="T87" s="2128"/>
      <c r="U87" s="2128"/>
      <c r="V87" s="2128"/>
      <c r="W87" s="2128"/>
      <c r="X87" s="2128"/>
      <c r="Y87" s="2128"/>
      <c r="Z87" s="2128" t="str">
        <f>""&amp;BH24</f>
        <v/>
      </c>
      <c r="AA87" s="2129"/>
      <c r="AB87" s="2129"/>
      <c r="AC87" s="2129"/>
      <c r="AD87" s="2129"/>
      <c r="AE87" s="2129"/>
      <c r="AF87" s="2129"/>
      <c r="AG87" s="2129"/>
      <c r="AJ87" s="1452"/>
      <c r="AK87" s="1231"/>
      <c r="AL87" s="2040" t="s">
        <v>962</v>
      </c>
      <c r="AM87" s="2120"/>
      <c r="AN87" s="2120"/>
      <c r="AO87" s="2120"/>
      <c r="AP87" s="2121"/>
      <c r="AQ87" s="1420"/>
      <c r="AR87" s="1421"/>
      <c r="AS87" s="1421"/>
      <c r="AT87" s="1421"/>
      <c r="AU87" s="1421"/>
      <c r="AV87" s="1421"/>
      <c r="AW87" s="1421"/>
      <c r="AX87" s="1421"/>
      <c r="AY87" s="1463"/>
      <c r="AZ87" s="1456"/>
      <c r="BA87" s="2027" t="s">
        <v>963</v>
      </c>
      <c r="BB87" s="2046"/>
      <c r="BC87" s="2046"/>
      <c r="BD87" s="2611"/>
      <c r="BE87" s="1420" t="s">
        <v>977</v>
      </c>
      <c r="BF87" s="1421"/>
      <c r="BG87" s="1421"/>
      <c r="BH87" s="1421"/>
      <c r="BI87" s="1421"/>
      <c r="BJ87" s="1421"/>
      <c r="BK87" s="1421"/>
      <c r="BL87" s="1421"/>
      <c r="BM87" s="1421"/>
      <c r="BN87" s="1463"/>
    </row>
    <row r="88" spans="2:66" ht="14.45" customHeight="1">
      <c r="B88" s="2122"/>
      <c r="C88" s="2123"/>
      <c r="D88" s="2123"/>
      <c r="E88" s="2124"/>
      <c r="F88" s="2040" t="s">
        <v>1022</v>
      </c>
      <c r="G88" s="2120"/>
      <c r="H88" s="2120"/>
      <c r="I88" s="2120"/>
      <c r="J88" s="2121"/>
      <c r="K88" s="2130" t="s">
        <v>2025</v>
      </c>
      <c r="L88" s="2131"/>
      <c r="M88" s="2131"/>
      <c r="N88" s="2131"/>
      <c r="O88" s="2131"/>
      <c r="P88" s="2131"/>
      <c r="Q88" s="2131"/>
      <c r="R88" s="2132"/>
      <c r="S88" s="2128" t="s">
        <v>942</v>
      </c>
      <c r="T88" s="2128"/>
      <c r="U88" s="2128"/>
      <c r="V88" s="2128"/>
      <c r="W88" s="2129"/>
      <c r="X88" s="2128" t="s">
        <v>943</v>
      </c>
      <c r="Y88" s="2129"/>
      <c r="Z88" s="2129"/>
      <c r="AA88" s="2129"/>
      <c r="AB88" s="2129"/>
      <c r="AC88" s="2130" t="s">
        <v>944</v>
      </c>
      <c r="AD88" s="2167"/>
      <c r="AE88" s="2167"/>
      <c r="AF88" s="2167"/>
      <c r="AG88" s="2168"/>
      <c r="AJ88" s="1452"/>
      <c r="AK88" s="1457"/>
      <c r="AL88" s="2125"/>
      <c r="AM88" s="2126"/>
      <c r="AN88" s="2126"/>
      <c r="AO88" s="2126"/>
      <c r="AP88" s="2127"/>
      <c r="AQ88" s="1427"/>
      <c r="AR88" s="1428"/>
      <c r="AS88" s="1428"/>
      <c r="AT88" s="1428"/>
      <c r="AU88" s="1428"/>
      <c r="AV88" s="1428"/>
      <c r="AW88" s="1428"/>
      <c r="AX88" s="1428"/>
      <c r="AY88" s="1464"/>
      <c r="AZ88" s="1456"/>
      <c r="BA88" s="2048"/>
      <c r="BB88" s="2049"/>
      <c r="BC88" s="2049"/>
      <c r="BD88" s="2638"/>
      <c r="BE88" s="1427"/>
      <c r="BF88" s="1428"/>
      <c r="BG88" s="1428"/>
      <c r="BH88" s="1428"/>
      <c r="BI88" s="1428"/>
      <c r="BJ88" s="1428"/>
      <c r="BK88" s="1428"/>
      <c r="BL88" s="1428"/>
      <c r="BM88" s="1428"/>
      <c r="BN88" s="1464"/>
    </row>
    <row r="89" spans="2:66" ht="14.45" customHeight="1">
      <c r="B89" s="2122"/>
      <c r="C89" s="2123"/>
      <c r="D89" s="2123"/>
      <c r="E89" s="2124"/>
      <c r="F89" s="2122"/>
      <c r="G89" s="2123"/>
      <c r="H89" s="2123"/>
      <c r="I89" s="2123"/>
      <c r="J89" s="2124"/>
      <c r="K89" s="2027" t="str">
        <f>""&amp;AS26</f>
        <v/>
      </c>
      <c r="L89" s="2047"/>
      <c r="M89" s="2047"/>
      <c r="N89" s="2047"/>
      <c r="O89" s="2047"/>
      <c r="P89" s="2047"/>
      <c r="Q89" s="2047"/>
      <c r="R89" s="2083"/>
      <c r="S89" s="2027" t="str">
        <f>""&amp;AY26</f>
        <v/>
      </c>
      <c r="T89" s="2028"/>
      <c r="U89" s="2028"/>
      <c r="V89" s="2028"/>
      <c r="W89" s="2029"/>
      <c r="X89" s="2027" t="str">
        <f>""&amp;BD26</f>
        <v/>
      </c>
      <c r="Y89" s="2028"/>
      <c r="Z89" s="2028"/>
      <c r="AA89" s="2028"/>
      <c r="AB89" s="2029"/>
      <c r="AC89" s="2027" t="str">
        <f>""&amp;BI26</f>
        <v/>
      </c>
      <c r="AD89" s="2047"/>
      <c r="AE89" s="2047"/>
      <c r="AF89" s="2047"/>
      <c r="AG89" s="2083"/>
      <c r="AJ89" s="1452"/>
      <c r="AK89" s="1456"/>
      <c r="AL89" s="1456"/>
      <c r="AM89" s="1456"/>
      <c r="AN89" s="1456"/>
      <c r="AO89" s="1456"/>
      <c r="AP89" s="1456"/>
      <c r="AQ89" s="1456"/>
      <c r="AR89" s="1456"/>
      <c r="AS89" s="1456"/>
      <c r="AT89" s="1456"/>
      <c r="AU89" s="1456"/>
      <c r="AV89" s="1456"/>
      <c r="AW89" s="1456"/>
      <c r="AX89" s="1456"/>
      <c r="AY89" s="1456"/>
      <c r="AZ89" s="1456"/>
      <c r="BA89" s="1231"/>
      <c r="BB89" s="2027" t="s">
        <v>962</v>
      </c>
      <c r="BC89" s="2046"/>
      <c r="BD89" s="2611"/>
      <c r="BE89" s="1420" t="s">
        <v>977</v>
      </c>
      <c r="BF89" s="1421"/>
      <c r="BG89" s="1421"/>
      <c r="BH89" s="1421"/>
      <c r="BI89" s="1421"/>
      <c r="BJ89" s="1421"/>
      <c r="BK89" s="1421"/>
      <c r="BL89" s="1421"/>
      <c r="BM89" s="1421"/>
      <c r="BN89" s="1463"/>
    </row>
    <row r="90" spans="2:66" ht="14.45" customHeight="1">
      <c r="B90" s="2125"/>
      <c r="C90" s="2126"/>
      <c r="D90" s="2126"/>
      <c r="E90" s="2127"/>
      <c r="F90" s="2125"/>
      <c r="G90" s="2126"/>
      <c r="H90" s="2126"/>
      <c r="I90" s="2126"/>
      <c r="J90" s="2127"/>
      <c r="K90" s="2084"/>
      <c r="L90" s="2085"/>
      <c r="M90" s="2085"/>
      <c r="N90" s="2085"/>
      <c r="O90" s="2085"/>
      <c r="P90" s="2085"/>
      <c r="Q90" s="2085"/>
      <c r="R90" s="2086"/>
      <c r="S90" s="2030"/>
      <c r="T90" s="2031"/>
      <c r="U90" s="2031"/>
      <c r="V90" s="2031"/>
      <c r="W90" s="2032"/>
      <c r="X90" s="2030"/>
      <c r="Y90" s="2031"/>
      <c r="Z90" s="2031"/>
      <c r="AA90" s="2031"/>
      <c r="AB90" s="2032"/>
      <c r="AC90" s="2084"/>
      <c r="AD90" s="2085"/>
      <c r="AE90" s="2085"/>
      <c r="AF90" s="2085"/>
      <c r="AG90" s="2086"/>
      <c r="AJ90" s="1452"/>
      <c r="AK90" s="1456"/>
      <c r="AL90" s="1456"/>
      <c r="AM90" s="1456"/>
      <c r="AN90" s="1456"/>
      <c r="AO90" s="1456"/>
      <c r="AP90" s="1456"/>
      <c r="AQ90" s="1456"/>
      <c r="AR90" s="1456"/>
      <c r="AS90" s="1456"/>
      <c r="AT90" s="1456"/>
      <c r="AU90" s="1456"/>
      <c r="AV90" s="1456"/>
      <c r="AW90" s="1456"/>
      <c r="AX90" s="1456"/>
      <c r="AY90" s="1456"/>
      <c r="AZ90" s="1456"/>
      <c r="BA90" s="1231"/>
      <c r="BB90" s="2171"/>
      <c r="BC90" s="2172"/>
      <c r="BD90" s="2612"/>
      <c r="BE90" s="1427"/>
      <c r="BF90" s="1428"/>
      <c r="BG90" s="1428"/>
      <c r="BH90" s="1428"/>
      <c r="BI90" s="1428"/>
      <c r="BJ90" s="1428"/>
      <c r="BK90" s="1428"/>
      <c r="BL90" s="1428"/>
      <c r="BM90" s="1428"/>
      <c r="BN90" s="1464"/>
    </row>
    <row r="91" spans="2:66" ht="14.45" customHeight="1">
      <c r="B91" s="1230"/>
      <c r="C91" s="1230"/>
      <c r="D91" s="1230"/>
      <c r="E91" s="1230"/>
      <c r="F91" s="1230"/>
      <c r="G91" s="1230"/>
      <c r="H91" s="1230"/>
      <c r="I91" s="1230"/>
      <c r="J91" s="1230"/>
      <c r="K91" s="1230"/>
      <c r="L91" s="1230"/>
      <c r="M91" s="1230"/>
      <c r="N91" s="1230"/>
      <c r="O91" s="1230"/>
      <c r="P91" s="1230"/>
      <c r="Q91" s="1230"/>
      <c r="R91" s="1230"/>
      <c r="S91" s="1230"/>
      <c r="T91" s="1230"/>
      <c r="U91" s="1230"/>
      <c r="V91" s="1230"/>
      <c r="W91" s="1230"/>
      <c r="X91" s="1230"/>
      <c r="Y91" s="1230"/>
      <c r="Z91" s="1230"/>
      <c r="AA91" s="1230"/>
      <c r="AB91" s="1230"/>
      <c r="AC91" s="1230"/>
      <c r="AD91" s="1230"/>
      <c r="AE91" s="1230"/>
      <c r="AJ91" s="1452"/>
      <c r="AK91" s="1456"/>
      <c r="AL91" s="1456"/>
      <c r="AM91" s="1456"/>
      <c r="AN91" s="1456"/>
      <c r="AO91" s="1456"/>
      <c r="AP91" s="1456"/>
      <c r="AQ91" s="1456"/>
      <c r="AR91" s="1456"/>
      <c r="AS91" s="1456"/>
      <c r="AT91" s="1456"/>
      <c r="AU91" s="1456"/>
      <c r="AV91" s="1456"/>
      <c r="AW91" s="1456"/>
      <c r="AX91" s="1456"/>
      <c r="AY91" s="1456"/>
      <c r="AZ91" s="1456"/>
      <c r="BA91" s="1231"/>
      <c r="BB91" s="2021" t="s">
        <v>967</v>
      </c>
      <c r="BC91" s="2022"/>
      <c r="BD91" s="2649"/>
      <c r="BE91" s="1420" t="s">
        <v>977</v>
      </c>
      <c r="BF91" s="1421"/>
      <c r="BG91" s="1421"/>
      <c r="BH91" s="1421"/>
      <c r="BI91" s="1421"/>
      <c r="BJ91" s="1421"/>
      <c r="BK91" s="1421"/>
      <c r="BL91" s="1421"/>
      <c r="BM91" s="1421"/>
      <c r="BN91" s="1463"/>
    </row>
    <row r="92" spans="2:66" ht="14.45" customHeight="1">
      <c r="B92" s="2027" t="s">
        <v>966</v>
      </c>
      <c r="C92" s="2046"/>
      <c r="D92" s="2046"/>
      <c r="E92" s="2046"/>
      <c r="F92" s="2047"/>
      <c r="G92" s="2737"/>
      <c r="H92" s="2738"/>
      <c r="I92" s="2738"/>
      <c r="J92" s="2738"/>
      <c r="K92" s="2738"/>
      <c r="L92" s="2738"/>
      <c r="M92" s="2738"/>
      <c r="N92" s="2738"/>
      <c r="O92" s="2738"/>
      <c r="P92" s="2738"/>
      <c r="Q92" s="2739"/>
      <c r="S92" s="2027" t="s">
        <v>953</v>
      </c>
      <c r="T92" s="2028"/>
      <c r="U92" s="2028"/>
      <c r="V92" s="2028"/>
      <c r="W92" s="2028"/>
      <c r="X92" s="2743" t="str">
        <f>""&amp;BG28</f>
        <v/>
      </c>
      <c r="Y92" s="2744"/>
      <c r="Z92" s="2744"/>
      <c r="AA92" s="2744"/>
      <c r="AB92" s="2744"/>
      <c r="AC92" s="2744"/>
      <c r="AD92" s="2744"/>
      <c r="AE92" s="2744"/>
      <c r="AF92" s="2744"/>
      <c r="AG92" s="2745"/>
      <c r="AJ92" s="1452"/>
      <c r="AK92" s="1456"/>
      <c r="AL92" s="1456"/>
      <c r="AM92" s="1456"/>
      <c r="AN92" s="1456"/>
      <c r="AO92" s="1456"/>
      <c r="AP92" s="1456"/>
      <c r="AQ92" s="1456"/>
      <c r="AR92" s="1456"/>
      <c r="AS92" s="1456"/>
      <c r="AT92" s="1456"/>
      <c r="AU92" s="1456"/>
      <c r="AV92" s="1456"/>
      <c r="AW92" s="1456"/>
      <c r="AX92" s="1456"/>
      <c r="AY92" s="1456"/>
      <c r="AZ92" s="1456"/>
      <c r="BA92" s="1457"/>
      <c r="BB92" s="2024"/>
      <c r="BC92" s="2025"/>
      <c r="BD92" s="2650"/>
      <c r="BE92" s="1427"/>
      <c r="BF92" s="1428"/>
      <c r="BG92" s="1428"/>
      <c r="BH92" s="1428"/>
      <c r="BI92" s="1428"/>
      <c r="BJ92" s="1428"/>
      <c r="BK92" s="1428"/>
      <c r="BL92" s="1428"/>
      <c r="BM92" s="1428"/>
      <c r="BN92" s="1464"/>
    </row>
    <row r="93" spans="2:66" ht="14.45" customHeight="1">
      <c r="B93" s="2048"/>
      <c r="C93" s="2049"/>
      <c r="D93" s="2049"/>
      <c r="E93" s="2049"/>
      <c r="F93" s="2050"/>
      <c r="G93" s="2740"/>
      <c r="H93" s="2741"/>
      <c r="I93" s="2741"/>
      <c r="J93" s="2741"/>
      <c r="K93" s="2741"/>
      <c r="L93" s="2741"/>
      <c r="M93" s="2741"/>
      <c r="N93" s="2741"/>
      <c r="O93" s="2741"/>
      <c r="P93" s="2741"/>
      <c r="Q93" s="2742"/>
      <c r="S93" s="2030"/>
      <c r="T93" s="2031"/>
      <c r="U93" s="2031"/>
      <c r="V93" s="2031"/>
      <c r="W93" s="2031"/>
      <c r="X93" s="2746"/>
      <c r="Y93" s="2747"/>
      <c r="Z93" s="2747"/>
      <c r="AA93" s="2747"/>
      <c r="AB93" s="2747"/>
      <c r="AC93" s="2747"/>
      <c r="AD93" s="2747"/>
      <c r="AE93" s="2747"/>
      <c r="AF93" s="2747"/>
      <c r="AG93" s="2748"/>
      <c r="AJ93" s="1452"/>
      <c r="AK93" s="1456"/>
      <c r="AL93" s="1456"/>
      <c r="AM93" s="1456"/>
      <c r="AN93" s="1456"/>
      <c r="AO93" s="1456"/>
      <c r="AP93" s="1456"/>
      <c r="AQ93" s="1456"/>
      <c r="AR93" s="1456"/>
      <c r="AS93" s="1456"/>
      <c r="AT93" s="1456"/>
      <c r="AU93" s="1456"/>
      <c r="AV93" s="1456"/>
      <c r="AW93" s="1456"/>
      <c r="AX93" s="1456"/>
      <c r="AY93" s="1456"/>
      <c r="AZ93" s="1456"/>
      <c r="BA93" s="1456"/>
      <c r="BB93" s="1456"/>
      <c r="BC93" s="1456"/>
      <c r="BD93" s="1456"/>
      <c r="BE93" s="1456"/>
      <c r="BF93" s="1456"/>
      <c r="BG93" s="1456"/>
      <c r="BH93" s="1456"/>
      <c r="BI93" s="1456"/>
      <c r="BJ93" s="1456"/>
      <c r="BK93" s="1456"/>
      <c r="BL93" s="1456"/>
      <c r="BM93" s="1456"/>
      <c r="BN93" s="1456"/>
    </row>
    <row r="94" spans="2:66" ht="14.45" customHeight="1">
      <c r="B94" s="1231"/>
      <c r="C94" s="2021" t="s">
        <v>1013</v>
      </c>
      <c r="D94" s="2022"/>
      <c r="E94" s="2022"/>
      <c r="F94" s="2023"/>
      <c r="G94" s="2737"/>
      <c r="H94" s="2738"/>
      <c r="I94" s="2738"/>
      <c r="J94" s="2738"/>
      <c r="K94" s="2738"/>
      <c r="L94" s="2738"/>
      <c r="M94" s="2738"/>
      <c r="N94" s="2738"/>
      <c r="O94" s="2738"/>
      <c r="P94" s="2738"/>
      <c r="Q94" s="2739"/>
      <c r="S94" s="2027" t="s">
        <v>2036</v>
      </c>
      <c r="T94" s="2028"/>
      <c r="U94" s="2028"/>
      <c r="V94" s="2028"/>
      <c r="W94" s="2028"/>
      <c r="X94" s="2743" t="str">
        <f>""&amp;BG30</f>
        <v/>
      </c>
      <c r="Y94" s="2744"/>
      <c r="Z94" s="2744"/>
      <c r="AA94" s="2744"/>
      <c r="AB94" s="2744"/>
      <c r="AC94" s="2744"/>
      <c r="AD94" s="2744"/>
      <c r="AE94" s="2744"/>
      <c r="AF94" s="2744"/>
      <c r="AG94" s="2745"/>
      <c r="AJ94" s="1452"/>
      <c r="AK94" s="2077" t="s">
        <v>968</v>
      </c>
      <c r="AL94" s="2078"/>
      <c r="AM94" s="2078"/>
      <c r="AN94" s="2078"/>
      <c r="AO94" s="2079"/>
      <c r="AP94" s="1420"/>
      <c r="AQ94" s="1416"/>
      <c r="AR94" s="1416"/>
      <c r="AS94" s="1416"/>
      <c r="AT94" s="1417"/>
      <c r="AU94" s="2077" t="s">
        <v>969</v>
      </c>
      <c r="AV94" s="2078"/>
      <c r="AW94" s="2078"/>
      <c r="AX94" s="2078"/>
      <c r="AY94" s="2079"/>
      <c r="AZ94" s="1420"/>
      <c r="BA94" s="1416"/>
      <c r="BB94" s="1416"/>
      <c r="BC94" s="1416"/>
      <c r="BD94" s="1417"/>
      <c r="BE94" s="2077" t="s">
        <v>970</v>
      </c>
      <c r="BF94" s="2078"/>
      <c r="BG94" s="2078"/>
      <c r="BH94" s="2078"/>
      <c r="BI94" s="2079"/>
      <c r="BJ94" s="1420"/>
      <c r="BK94" s="1416"/>
      <c r="BL94" s="1416"/>
      <c r="BM94" s="1416"/>
      <c r="BN94" s="1417"/>
    </row>
    <row r="95" spans="2:66" ht="14.45" customHeight="1">
      <c r="B95" s="1231"/>
      <c r="C95" s="2024"/>
      <c r="D95" s="2025"/>
      <c r="E95" s="2025"/>
      <c r="F95" s="2026"/>
      <c r="G95" s="2740"/>
      <c r="H95" s="2741"/>
      <c r="I95" s="2741"/>
      <c r="J95" s="2741"/>
      <c r="K95" s="2741"/>
      <c r="L95" s="2741"/>
      <c r="M95" s="2741"/>
      <c r="N95" s="2741"/>
      <c r="O95" s="2741"/>
      <c r="P95" s="2741"/>
      <c r="Q95" s="2742"/>
      <c r="S95" s="2030"/>
      <c r="T95" s="2031"/>
      <c r="U95" s="2031"/>
      <c r="V95" s="2031"/>
      <c r="W95" s="2031"/>
      <c r="X95" s="2746"/>
      <c r="Y95" s="2747"/>
      <c r="Z95" s="2747"/>
      <c r="AA95" s="2747"/>
      <c r="AB95" s="2747"/>
      <c r="AC95" s="2747"/>
      <c r="AD95" s="2747"/>
      <c r="AE95" s="2747"/>
      <c r="AF95" s="2747"/>
      <c r="AG95" s="2748"/>
      <c r="AJ95" s="1452"/>
      <c r="AK95" s="2080"/>
      <c r="AL95" s="2081"/>
      <c r="AM95" s="2081"/>
      <c r="AN95" s="2081"/>
      <c r="AO95" s="2082"/>
      <c r="AP95" s="1434"/>
      <c r="AQ95" s="1418"/>
      <c r="AR95" s="1418"/>
      <c r="AS95" s="1418"/>
      <c r="AT95" s="1419"/>
      <c r="AU95" s="2080"/>
      <c r="AV95" s="2081"/>
      <c r="AW95" s="2081"/>
      <c r="AX95" s="2081"/>
      <c r="AY95" s="2082"/>
      <c r="AZ95" s="1434"/>
      <c r="BA95" s="1418"/>
      <c r="BB95" s="1418"/>
      <c r="BC95" s="1418"/>
      <c r="BD95" s="1419"/>
      <c r="BE95" s="2080"/>
      <c r="BF95" s="2081"/>
      <c r="BG95" s="2081"/>
      <c r="BH95" s="2081"/>
      <c r="BI95" s="2082"/>
      <c r="BJ95" s="1434"/>
      <c r="BK95" s="1418"/>
      <c r="BL95" s="1418"/>
      <c r="BM95" s="1418"/>
      <c r="BN95" s="1419"/>
    </row>
    <row r="96" spans="2:66" ht="14.45" customHeight="1">
      <c r="B96" s="2027" t="s">
        <v>952</v>
      </c>
      <c r="C96" s="2046"/>
      <c r="D96" s="2046"/>
      <c r="E96" s="2046"/>
      <c r="F96" s="2047"/>
      <c r="G96" s="2027" t="str">
        <f>""&amp;AQ28</f>
        <v/>
      </c>
      <c r="H96" s="2028"/>
      <c r="I96" s="2028"/>
      <c r="J96" s="2028"/>
      <c r="K96" s="2028"/>
      <c r="L96" s="2028"/>
      <c r="M96" s="2028"/>
      <c r="N96" s="2028"/>
      <c r="O96" s="2028"/>
      <c r="P96" s="2028"/>
      <c r="Q96" s="2029"/>
      <c r="S96" s="2027" t="s">
        <v>2037</v>
      </c>
      <c r="T96" s="2028"/>
      <c r="U96" s="2028"/>
      <c r="V96" s="2028"/>
      <c r="W96" s="2028"/>
      <c r="X96" s="2743" t="str">
        <f>""&amp;BG32</f>
        <v/>
      </c>
      <c r="Y96" s="2744"/>
      <c r="Z96" s="2744"/>
      <c r="AA96" s="2744"/>
      <c r="AB96" s="2744"/>
      <c r="AC96" s="2744"/>
      <c r="AD96" s="2744"/>
      <c r="AE96" s="2744"/>
      <c r="AF96" s="2744"/>
      <c r="AG96" s="2745"/>
      <c r="AJ96" s="1452"/>
      <c r="AK96" s="1452"/>
      <c r="AL96" s="1452"/>
      <c r="AM96" s="1452"/>
      <c r="AN96" s="1452"/>
      <c r="AO96" s="1452"/>
      <c r="AP96" s="1452"/>
      <c r="AQ96" s="1452"/>
      <c r="AR96" s="1452"/>
      <c r="AS96" s="1452"/>
      <c r="AT96" s="1452"/>
      <c r="AU96" s="1452"/>
      <c r="AV96" s="1452"/>
      <c r="AW96" s="1452"/>
      <c r="AX96" s="1452"/>
      <c r="AY96" s="1452"/>
      <c r="AZ96" s="1452"/>
      <c r="BA96" s="1452"/>
      <c r="BB96" s="1452"/>
      <c r="BC96" s="1452"/>
      <c r="BD96" s="1452"/>
      <c r="BE96" s="1452"/>
      <c r="BF96" s="1452"/>
      <c r="BG96" s="1452"/>
      <c r="BH96" s="1452"/>
      <c r="BI96" s="1452"/>
      <c r="BJ96" s="1452"/>
      <c r="BK96" s="1452"/>
      <c r="BL96" s="1452"/>
      <c r="BM96" s="1452"/>
      <c r="BN96" s="1452"/>
    </row>
    <row r="97" spans="2:66" ht="14.45" customHeight="1">
      <c r="B97" s="2048"/>
      <c r="C97" s="2049"/>
      <c r="D97" s="2049"/>
      <c r="E97" s="2049"/>
      <c r="F97" s="2050"/>
      <c r="G97" s="2030"/>
      <c r="H97" s="2031"/>
      <c r="I97" s="2031"/>
      <c r="J97" s="2031"/>
      <c r="K97" s="2031"/>
      <c r="L97" s="2031"/>
      <c r="M97" s="2031"/>
      <c r="N97" s="2031"/>
      <c r="O97" s="2031"/>
      <c r="P97" s="2031"/>
      <c r="Q97" s="2032"/>
      <c r="S97" s="2030"/>
      <c r="T97" s="2031"/>
      <c r="U97" s="2031"/>
      <c r="V97" s="2031"/>
      <c r="W97" s="2031"/>
      <c r="X97" s="2746"/>
      <c r="Y97" s="2747"/>
      <c r="Z97" s="2747"/>
      <c r="AA97" s="2747"/>
      <c r="AB97" s="2747"/>
      <c r="AC97" s="2747"/>
      <c r="AD97" s="2747"/>
      <c r="AE97" s="2747"/>
      <c r="AF97" s="2747"/>
      <c r="AG97" s="2748"/>
      <c r="AK97" s="2708" t="s">
        <v>2038</v>
      </c>
      <c r="AL97" s="2709"/>
      <c r="AM97" s="2709"/>
      <c r="AN97" s="2709"/>
      <c r="AO97" s="2709"/>
      <c r="AP97" s="2709"/>
      <c r="AQ97" s="2709"/>
      <c r="AR97" s="2709"/>
      <c r="AS97" s="2709"/>
      <c r="AT97" s="2709"/>
      <c r="AU97" s="2709"/>
      <c r="AV97" s="2709"/>
      <c r="AW97" s="2709"/>
      <c r="AX97" s="2709"/>
      <c r="AY97" s="2709"/>
      <c r="AZ97" s="2709"/>
      <c r="BA97" s="2709"/>
      <c r="BB97" s="2709"/>
      <c r="BC97" s="2709"/>
      <c r="BD97" s="2709"/>
      <c r="BE97" s="2709"/>
      <c r="BF97" s="2709"/>
      <c r="BG97" s="2709"/>
      <c r="BH97" s="2709"/>
      <c r="BI97" s="2709"/>
      <c r="BJ97" s="2709"/>
      <c r="BK97" s="2709"/>
      <c r="BL97" s="2709"/>
      <c r="BM97" s="2709"/>
      <c r="BN97" s="2710"/>
    </row>
    <row r="98" spans="2:66" ht="14.45" customHeight="1">
      <c r="B98" s="1231"/>
      <c r="C98" s="2021" t="s">
        <v>1013</v>
      </c>
      <c r="D98" s="2022"/>
      <c r="E98" s="2022"/>
      <c r="F98" s="2023"/>
      <c r="G98" s="2027" t="str">
        <f>""&amp;AQ30</f>
        <v>書面による</v>
      </c>
      <c r="H98" s="2028"/>
      <c r="I98" s="2028"/>
      <c r="J98" s="2028"/>
      <c r="K98" s="2028"/>
      <c r="L98" s="2028"/>
      <c r="M98" s="2028"/>
      <c r="N98" s="2028"/>
      <c r="O98" s="2028"/>
      <c r="P98" s="2028"/>
      <c r="Q98" s="2029"/>
      <c r="S98" s="2027" t="s">
        <v>2029</v>
      </c>
      <c r="T98" s="2028"/>
      <c r="U98" s="2028"/>
      <c r="V98" s="2028"/>
      <c r="W98" s="2029"/>
      <c r="X98" s="2749" t="str">
        <f>""&amp;BE34</f>
        <v/>
      </c>
      <c r="Y98" s="2750"/>
      <c r="Z98" s="2750"/>
      <c r="AA98" s="2750"/>
      <c r="AB98" s="2750"/>
      <c r="AC98" s="2750"/>
      <c r="AD98" s="2750"/>
      <c r="AE98" s="2750"/>
      <c r="AF98" s="2750"/>
      <c r="AG98" s="2751"/>
      <c r="AK98" s="2711"/>
      <c r="AL98" s="2712"/>
      <c r="AM98" s="2712"/>
      <c r="AN98" s="2712"/>
      <c r="AO98" s="2712"/>
      <c r="AP98" s="2712"/>
      <c r="AQ98" s="2712"/>
      <c r="AR98" s="2712"/>
      <c r="AS98" s="2712"/>
      <c r="AT98" s="2712"/>
      <c r="AU98" s="2712"/>
      <c r="AV98" s="2712"/>
      <c r="AW98" s="2712"/>
      <c r="AX98" s="2712"/>
      <c r="AY98" s="2712"/>
      <c r="AZ98" s="2712"/>
      <c r="BA98" s="2712"/>
      <c r="BB98" s="2712"/>
      <c r="BC98" s="2712"/>
      <c r="BD98" s="2712"/>
      <c r="BE98" s="2712"/>
      <c r="BF98" s="2712"/>
      <c r="BG98" s="2712"/>
      <c r="BH98" s="2712"/>
      <c r="BI98" s="2712"/>
      <c r="BJ98" s="2712"/>
      <c r="BK98" s="2712"/>
      <c r="BL98" s="2712"/>
      <c r="BM98" s="2712"/>
      <c r="BN98" s="2713"/>
    </row>
    <row r="99" spans="2:66" ht="14.45" customHeight="1">
      <c r="B99" s="1231"/>
      <c r="C99" s="2024"/>
      <c r="D99" s="2025"/>
      <c r="E99" s="2025"/>
      <c r="F99" s="2026"/>
      <c r="G99" s="2030"/>
      <c r="H99" s="2031"/>
      <c r="I99" s="2031"/>
      <c r="J99" s="2031"/>
      <c r="K99" s="2031"/>
      <c r="L99" s="2031"/>
      <c r="M99" s="2031"/>
      <c r="N99" s="2031"/>
      <c r="O99" s="2031"/>
      <c r="P99" s="2031"/>
      <c r="Q99" s="2032"/>
      <c r="S99" s="2060"/>
      <c r="T99" s="2031"/>
      <c r="U99" s="2031"/>
      <c r="V99" s="2031"/>
      <c r="W99" s="2032"/>
      <c r="X99" s="2752"/>
      <c r="Y99" s="2753"/>
      <c r="Z99" s="2753"/>
      <c r="AA99" s="2753"/>
      <c r="AB99" s="2753"/>
      <c r="AC99" s="2753"/>
      <c r="AD99" s="2753"/>
      <c r="AE99" s="2753"/>
      <c r="AF99" s="2753"/>
      <c r="AG99" s="2754"/>
      <c r="AK99" s="2711"/>
      <c r="AL99" s="2712"/>
      <c r="AM99" s="2712"/>
      <c r="AN99" s="2712"/>
      <c r="AO99" s="2712"/>
      <c r="AP99" s="2712"/>
      <c r="AQ99" s="2712"/>
      <c r="AR99" s="2712"/>
      <c r="AS99" s="2712"/>
      <c r="AT99" s="2712"/>
      <c r="AU99" s="2712"/>
      <c r="AV99" s="2712"/>
      <c r="AW99" s="2712"/>
      <c r="AX99" s="2712"/>
      <c r="AY99" s="2712"/>
      <c r="AZ99" s="2712"/>
      <c r="BA99" s="2712"/>
      <c r="BB99" s="2712"/>
      <c r="BC99" s="2712"/>
      <c r="BD99" s="2712"/>
      <c r="BE99" s="2712"/>
      <c r="BF99" s="2712"/>
      <c r="BG99" s="2712"/>
      <c r="BH99" s="2712"/>
      <c r="BI99" s="2712"/>
      <c r="BJ99" s="2712"/>
      <c r="BK99" s="2712"/>
      <c r="BL99" s="2712"/>
      <c r="BM99" s="2712"/>
      <c r="BN99" s="2713"/>
    </row>
    <row r="100" spans="2:66" ht="14.45" customHeight="1">
      <c r="B100" s="2027" t="s">
        <v>2039</v>
      </c>
      <c r="C100" s="2046"/>
      <c r="D100" s="2046"/>
      <c r="E100" s="2046"/>
      <c r="F100" s="2047"/>
      <c r="G100" s="2027" t="str">
        <f>""&amp;AQ32</f>
        <v>非専任</v>
      </c>
      <c r="H100" s="2028"/>
      <c r="I100" s="2028"/>
      <c r="J100" s="2061" t="str">
        <f>""&amp;AT32</f>
        <v/>
      </c>
      <c r="K100" s="2061"/>
      <c r="L100" s="2061"/>
      <c r="M100" s="2061"/>
      <c r="N100" s="2061"/>
      <c r="O100" s="2061"/>
      <c r="P100" s="2061"/>
      <c r="Q100" s="2062"/>
      <c r="S100" s="1414"/>
      <c r="T100" s="2065" t="s">
        <v>2040</v>
      </c>
      <c r="U100" s="2066"/>
      <c r="V100" s="2066"/>
      <c r="W100" s="2067"/>
      <c r="X100" s="2749" t="str">
        <f>""&amp;BE36</f>
        <v/>
      </c>
      <c r="Y100" s="2750"/>
      <c r="Z100" s="2750"/>
      <c r="AA100" s="2750"/>
      <c r="AB100" s="2750"/>
      <c r="AC100" s="2750"/>
      <c r="AD100" s="2750"/>
      <c r="AE100" s="2750"/>
      <c r="AF100" s="2750"/>
      <c r="AG100" s="2751"/>
      <c r="AK100" s="2711"/>
      <c r="AL100" s="2712"/>
      <c r="AM100" s="2712"/>
      <c r="AN100" s="2712"/>
      <c r="AO100" s="2712"/>
      <c r="AP100" s="2712"/>
      <c r="AQ100" s="2712"/>
      <c r="AR100" s="2712"/>
      <c r="AS100" s="2712"/>
      <c r="AT100" s="2712"/>
      <c r="AU100" s="2712"/>
      <c r="AV100" s="2712"/>
      <c r="AW100" s="2712"/>
      <c r="AX100" s="2712"/>
      <c r="AY100" s="2712"/>
      <c r="AZ100" s="2712"/>
      <c r="BA100" s="2712"/>
      <c r="BB100" s="2712"/>
      <c r="BC100" s="2712"/>
      <c r="BD100" s="2712"/>
      <c r="BE100" s="2712"/>
      <c r="BF100" s="2712"/>
      <c r="BG100" s="2712"/>
      <c r="BH100" s="2712"/>
      <c r="BI100" s="2712"/>
      <c r="BJ100" s="2712"/>
      <c r="BK100" s="2712"/>
      <c r="BL100" s="2712"/>
      <c r="BM100" s="2712"/>
      <c r="BN100" s="2713"/>
    </row>
    <row r="101" spans="2:66" ht="14.45" customHeight="1">
      <c r="B101" s="2048"/>
      <c r="C101" s="2049"/>
      <c r="D101" s="2049"/>
      <c r="E101" s="2049"/>
      <c r="F101" s="2050"/>
      <c r="G101" s="2030"/>
      <c r="H101" s="2031"/>
      <c r="I101" s="2031"/>
      <c r="J101" s="2063"/>
      <c r="K101" s="2063"/>
      <c r="L101" s="2063"/>
      <c r="M101" s="2063"/>
      <c r="N101" s="2063"/>
      <c r="O101" s="2063"/>
      <c r="P101" s="2063"/>
      <c r="Q101" s="2064"/>
      <c r="S101" s="1415"/>
      <c r="T101" s="2068"/>
      <c r="U101" s="2069"/>
      <c r="V101" s="2069"/>
      <c r="W101" s="2070"/>
      <c r="X101" s="2752"/>
      <c r="Y101" s="2753"/>
      <c r="Z101" s="2753"/>
      <c r="AA101" s="2753"/>
      <c r="AB101" s="2753"/>
      <c r="AC101" s="2753"/>
      <c r="AD101" s="2753"/>
      <c r="AE101" s="2753"/>
      <c r="AF101" s="2753"/>
      <c r="AG101" s="2754"/>
      <c r="AK101" s="2711"/>
      <c r="AL101" s="2712"/>
      <c r="AM101" s="2712"/>
      <c r="AN101" s="2712"/>
      <c r="AO101" s="2712"/>
      <c r="AP101" s="2712"/>
      <c r="AQ101" s="2712"/>
      <c r="AR101" s="2712"/>
      <c r="AS101" s="2712"/>
      <c r="AT101" s="2712"/>
      <c r="AU101" s="2712"/>
      <c r="AV101" s="2712"/>
      <c r="AW101" s="2712"/>
      <c r="AX101" s="2712"/>
      <c r="AY101" s="2712"/>
      <c r="AZ101" s="2712"/>
      <c r="BA101" s="2712"/>
      <c r="BB101" s="2712"/>
      <c r="BC101" s="2712"/>
      <c r="BD101" s="2712"/>
      <c r="BE101" s="2712"/>
      <c r="BF101" s="2712"/>
      <c r="BG101" s="2712"/>
      <c r="BH101" s="2712"/>
      <c r="BI101" s="2712"/>
      <c r="BJ101" s="2712"/>
      <c r="BK101" s="2712"/>
      <c r="BL101" s="2712"/>
      <c r="BM101" s="2712"/>
      <c r="BN101" s="2713"/>
    </row>
    <row r="102" spans="2:66" ht="14.45" customHeight="1">
      <c r="B102" s="1231"/>
      <c r="C102" s="2021" t="s">
        <v>962</v>
      </c>
      <c r="D102" s="2022"/>
      <c r="E102" s="2022"/>
      <c r="F102" s="2023"/>
      <c r="G102" s="2027" t="str">
        <f>""&amp;AQ34</f>
        <v/>
      </c>
      <c r="H102" s="2028"/>
      <c r="I102" s="2028"/>
      <c r="J102" s="2028"/>
      <c r="K102" s="2028"/>
      <c r="L102" s="2028"/>
      <c r="M102" s="2028"/>
      <c r="N102" s="2028"/>
      <c r="O102" s="2028"/>
      <c r="P102" s="2028"/>
      <c r="Q102" s="2029"/>
      <c r="S102" s="1414"/>
      <c r="T102" s="2728" t="s">
        <v>2041</v>
      </c>
      <c r="U102" s="2729"/>
      <c r="V102" s="2729"/>
      <c r="W102" s="2730"/>
      <c r="X102" s="2749" t="str">
        <f>""&amp;BE38</f>
        <v/>
      </c>
      <c r="Y102" s="2750"/>
      <c r="Z102" s="2750"/>
      <c r="AA102" s="2750"/>
      <c r="AB102" s="2750"/>
      <c r="AC102" s="2750"/>
      <c r="AD102" s="2750"/>
      <c r="AE102" s="2750"/>
      <c r="AF102" s="2750"/>
      <c r="AG102" s="2751"/>
      <c r="AK102" s="2711"/>
      <c r="AL102" s="2712"/>
      <c r="AM102" s="2712"/>
      <c r="AN102" s="2712"/>
      <c r="AO102" s="2712"/>
      <c r="AP102" s="2712"/>
      <c r="AQ102" s="2712"/>
      <c r="AR102" s="2712"/>
      <c r="AS102" s="2712"/>
      <c r="AT102" s="2712"/>
      <c r="AU102" s="2712"/>
      <c r="AV102" s="2712"/>
      <c r="AW102" s="2712"/>
      <c r="AX102" s="2712"/>
      <c r="AY102" s="2712"/>
      <c r="AZ102" s="2712"/>
      <c r="BA102" s="2712"/>
      <c r="BB102" s="2712"/>
      <c r="BC102" s="2712"/>
      <c r="BD102" s="2712"/>
      <c r="BE102" s="2712"/>
      <c r="BF102" s="2712"/>
      <c r="BG102" s="2712"/>
      <c r="BH102" s="2712"/>
      <c r="BI102" s="2712"/>
      <c r="BJ102" s="2712"/>
      <c r="BK102" s="2712"/>
      <c r="BL102" s="2712"/>
      <c r="BM102" s="2712"/>
      <c r="BN102" s="2713"/>
    </row>
    <row r="103" spans="2:66" ht="14.45" customHeight="1">
      <c r="B103" s="1239"/>
      <c r="C103" s="2024"/>
      <c r="D103" s="2025"/>
      <c r="E103" s="2025"/>
      <c r="F103" s="2026"/>
      <c r="G103" s="2030"/>
      <c r="H103" s="2031"/>
      <c r="I103" s="2031"/>
      <c r="J103" s="2031"/>
      <c r="K103" s="2031"/>
      <c r="L103" s="2031"/>
      <c r="M103" s="2031"/>
      <c r="N103" s="2031"/>
      <c r="O103" s="2031"/>
      <c r="P103" s="2031"/>
      <c r="Q103" s="2032"/>
      <c r="S103" s="1413"/>
      <c r="T103" s="2731"/>
      <c r="U103" s="2732"/>
      <c r="V103" s="2732"/>
      <c r="W103" s="2733"/>
      <c r="X103" s="2752"/>
      <c r="Y103" s="2753"/>
      <c r="Z103" s="2753"/>
      <c r="AA103" s="2753"/>
      <c r="AB103" s="2753"/>
      <c r="AC103" s="2753"/>
      <c r="AD103" s="2753"/>
      <c r="AE103" s="2753"/>
      <c r="AF103" s="2753"/>
      <c r="AG103" s="2754"/>
      <c r="AK103" s="2711"/>
      <c r="AL103" s="2712"/>
      <c r="AM103" s="2712"/>
      <c r="AN103" s="2712"/>
      <c r="AO103" s="2712"/>
      <c r="AP103" s="2712"/>
      <c r="AQ103" s="2712"/>
      <c r="AR103" s="2712"/>
      <c r="AS103" s="2712"/>
      <c r="AT103" s="2712"/>
      <c r="AU103" s="2712"/>
      <c r="AV103" s="2712"/>
      <c r="AW103" s="2712"/>
      <c r="AX103" s="2712"/>
      <c r="AY103" s="2712"/>
      <c r="AZ103" s="2712"/>
      <c r="BA103" s="2712"/>
      <c r="BB103" s="2712"/>
      <c r="BC103" s="2712"/>
      <c r="BD103" s="2712"/>
      <c r="BE103" s="2712"/>
      <c r="BF103" s="2712"/>
      <c r="BG103" s="2712"/>
      <c r="BH103" s="2712"/>
      <c r="BI103" s="2712"/>
      <c r="BJ103" s="2712"/>
      <c r="BK103" s="2712"/>
      <c r="BL103" s="2712"/>
      <c r="BM103" s="2712"/>
      <c r="BN103" s="2713"/>
    </row>
    <row r="104" spans="2:66" ht="14.45" customHeight="1">
      <c r="B104" s="1230"/>
      <c r="C104" s="1187"/>
      <c r="D104" s="1187"/>
      <c r="E104" s="1187"/>
      <c r="F104" s="1187"/>
      <c r="G104" s="1187"/>
      <c r="H104" s="1187"/>
      <c r="I104" s="1187"/>
      <c r="J104" s="1187"/>
      <c r="K104" s="1187"/>
      <c r="L104" s="1187"/>
      <c r="M104" s="1187"/>
      <c r="N104" s="1187"/>
      <c r="O104" s="1187"/>
      <c r="P104" s="1187"/>
      <c r="Q104" s="1230"/>
      <c r="R104" s="1187"/>
      <c r="AK104" s="2711"/>
      <c r="AL104" s="2712"/>
      <c r="AM104" s="2712"/>
      <c r="AN104" s="2712"/>
      <c r="AO104" s="2712"/>
      <c r="AP104" s="2712"/>
      <c r="AQ104" s="2712"/>
      <c r="AR104" s="2712"/>
      <c r="AS104" s="2712"/>
      <c r="AT104" s="2712"/>
      <c r="AU104" s="2712"/>
      <c r="AV104" s="2712"/>
      <c r="AW104" s="2712"/>
      <c r="AX104" s="2712"/>
      <c r="AY104" s="2712"/>
      <c r="AZ104" s="2712"/>
      <c r="BA104" s="2712"/>
      <c r="BB104" s="2712"/>
      <c r="BC104" s="2712"/>
      <c r="BD104" s="2712"/>
      <c r="BE104" s="2712"/>
      <c r="BF104" s="2712"/>
      <c r="BG104" s="2712"/>
      <c r="BH104" s="2712"/>
      <c r="BI104" s="2712"/>
      <c r="BJ104" s="2712"/>
      <c r="BK104" s="2712"/>
      <c r="BL104" s="2712"/>
      <c r="BM104" s="2712"/>
      <c r="BN104" s="2713"/>
    </row>
    <row r="105" spans="2:66" ht="14.45" customHeight="1">
      <c r="B105" s="2077" t="s">
        <v>968</v>
      </c>
      <c r="C105" s="2078"/>
      <c r="D105" s="2078"/>
      <c r="E105" s="2078"/>
      <c r="F105" s="2079"/>
      <c r="G105" s="2040" t="str">
        <f>""&amp;AP41</f>
        <v/>
      </c>
      <c r="H105" s="2041"/>
      <c r="I105" s="2041"/>
      <c r="J105" s="2041"/>
      <c r="K105" s="2042"/>
      <c r="L105" s="2077" t="s">
        <v>969</v>
      </c>
      <c r="M105" s="2078"/>
      <c r="N105" s="2078"/>
      <c r="O105" s="2078"/>
      <c r="P105" s="2078"/>
      <c r="Q105" s="2028"/>
      <c r="R105" s="2040" t="str">
        <f>""&amp;AZ41</f>
        <v/>
      </c>
      <c r="S105" s="2041"/>
      <c r="T105" s="2041"/>
      <c r="U105" s="2041"/>
      <c r="V105" s="2042"/>
      <c r="W105" s="2077" t="s">
        <v>970</v>
      </c>
      <c r="X105" s="2028"/>
      <c r="Y105" s="2028"/>
      <c r="Z105" s="2028"/>
      <c r="AA105" s="2028"/>
      <c r="AB105" s="2029"/>
      <c r="AC105" s="2040" t="str">
        <f>""&amp;BJ41</f>
        <v/>
      </c>
      <c r="AD105" s="2041"/>
      <c r="AE105" s="2041"/>
      <c r="AF105" s="2041"/>
      <c r="AG105" s="2042"/>
      <c r="AK105" s="2711"/>
      <c r="AL105" s="2712"/>
      <c r="AM105" s="2712"/>
      <c r="AN105" s="2712"/>
      <c r="AO105" s="2712"/>
      <c r="AP105" s="2712"/>
      <c r="AQ105" s="2712"/>
      <c r="AR105" s="2712"/>
      <c r="AS105" s="2712"/>
      <c r="AT105" s="2712"/>
      <c r="AU105" s="2712"/>
      <c r="AV105" s="2712"/>
      <c r="AW105" s="2712"/>
      <c r="AX105" s="2712"/>
      <c r="AY105" s="2712"/>
      <c r="AZ105" s="2712"/>
      <c r="BA105" s="2712"/>
      <c r="BB105" s="2712"/>
      <c r="BC105" s="2712"/>
      <c r="BD105" s="2712"/>
      <c r="BE105" s="2712"/>
      <c r="BF105" s="2712"/>
      <c r="BG105" s="2712"/>
      <c r="BH105" s="2712"/>
      <c r="BI105" s="2712"/>
      <c r="BJ105" s="2712"/>
      <c r="BK105" s="2712"/>
      <c r="BL105" s="2712"/>
      <c r="BM105" s="2712"/>
      <c r="BN105" s="2713"/>
    </row>
    <row r="106" spans="2:66" ht="14.45" customHeight="1">
      <c r="B106" s="2080"/>
      <c r="C106" s="2081"/>
      <c r="D106" s="2081"/>
      <c r="E106" s="2081"/>
      <c r="F106" s="2082"/>
      <c r="G106" s="2043"/>
      <c r="H106" s="2044"/>
      <c r="I106" s="2044"/>
      <c r="J106" s="2044"/>
      <c r="K106" s="2045"/>
      <c r="L106" s="2080"/>
      <c r="M106" s="2081"/>
      <c r="N106" s="2081"/>
      <c r="O106" s="2081"/>
      <c r="P106" s="2081"/>
      <c r="Q106" s="2031"/>
      <c r="R106" s="2043"/>
      <c r="S106" s="2044"/>
      <c r="T106" s="2044"/>
      <c r="U106" s="2044"/>
      <c r="V106" s="2045"/>
      <c r="W106" s="2030"/>
      <c r="X106" s="2031"/>
      <c r="Y106" s="2031"/>
      <c r="Z106" s="2031"/>
      <c r="AA106" s="2031"/>
      <c r="AB106" s="2032"/>
      <c r="AC106" s="2043"/>
      <c r="AD106" s="2044"/>
      <c r="AE106" s="2044"/>
      <c r="AF106" s="2044"/>
      <c r="AG106" s="2045"/>
      <c r="AK106" s="2714"/>
      <c r="AL106" s="2715"/>
      <c r="AM106" s="2715"/>
      <c r="AN106" s="2715"/>
      <c r="AO106" s="2715"/>
      <c r="AP106" s="2715"/>
      <c r="AQ106" s="2715"/>
      <c r="AR106" s="2715"/>
      <c r="AS106" s="2715"/>
      <c r="AT106" s="2715"/>
      <c r="AU106" s="2715"/>
      <c r="AV106" s="2715"/>
      <c r="AW106" s="2715"/>
      <c r="AX106" s="2715"/>
      <c r="AY106" s="2715"/>
      <c r="AZ106" s="2715"/>
      <c r="BA106" s="2715"/>
      <c r="BB106" s="2715"/>
      <c r="BC106" s="2715"/>
      <c r="BD106" s="2715"/>
      <c r="BE106" s="2715"/>
      <c r="BF106" s="2715"/>
      <c r="BG106" s="2715"/>
      <c r="BH106" s="2715"/>
      <c r="BI106" s="2715"/>
      <c r="BJ106" s="2715"/>
      <c r="BK106" s="2715"/>
      <c r="BL106" s="2715"/>
      <c r="BM106" s="2715"/>
      <c r="BN106" s="2716"/>
    </row>
  </sheetData>
  <mergeCells count="292">
    <mergeCell ref="BE94:BI95"/>
    <mergeCell ref="B96:F97"/>
    <mergeCell ref="G96:Q97"/>
    <mergeCell ref="S96:W97"/>
    <mergeCell ref="X96:AG97"/>
    <mergeCell ref="AK97:BN106"/>
    <mergeCell ref="C98:F99"/>
    <mergeCell ref="G98:Q99"/>
    <mergeCell ref="S98:W99"/>
    <mergeCell ref="X98:AG99"/>
    <mergeCell ref="C94:F95"/>
    <mergeCell ref="G94:Q95"/>
    <mergeCell ref="S94:W95"/>
    <mergeCell ref="X94:AG95"/>
    <mergeCell ref="AK94:AO95"/>
    <mergeCell ref="AU94:AY95"/>
    <mergeCell ref="B105:F106"/>
    <mergeCell ref="BB91:BD92"/>
    <mergeCell ref="B92:F93"/>
    <mergeCell ref="G92:Q93"/>
    <mergeCell ref="S92:W93"/>
    <mergeCell ref="X92:AG93"/>
    <mergeCell ref="J100:Q101"/>
    <mergeCell ref="T100:W101"/>
    <mergeCell ref="X100:AG101"/>
    <mergeCell ref="C102:F103"/>
    <mergeCell ref="G102:Q103"/>
    <mergeCell ref="T102:W103"/>
    <mergeCell ref="X102:AG103"/>
    <mergeCell ref="S89:W90"/>
    <mergeCell ref="X89:AB90"/>
    <mergeCell ref="G105:K106"/>
    <mergeCell ref="L105:Q106"/>
    <mergeCell ref="R105:V106"/>
    <mergeCell ref="W105:AB106"/>
    <mergeCell ref="AC105:AG106"/>
    <mergeCell ref="B100:F101"/>
    <mergeCell ref="G100:I101"/>
    <mergeCell ref="BA83:BF84"/>
    <mergeCell ref="AS78:AX78"/>
    <mergeCell ref="AY78:BC78"/>
    <mergeCell ref="BD78:BH78"/>
    <mergeCell ref="AK85:AP86"/>
    <mergeCell ref="BA85:BF86"/>
    <mergeCell ref="B86:E90"/>
    <mergeCell ref="F86:J87"/>
    <mergeCell ref="K86:R86"/>
    <mergeCell ref="S86:Y86"/>
    <mergeCell ref="Z86:AG86"/>
    <mergeCell ref="K87:R87"/>
    <mergeCell ref="S87:Y87"/>
    <mergeCell ref="Z87:AG87"/>
    <mergeCell ref="AC89:AG90"/>
    <mergeCell ref="BB89:BD90"/>
    <mergeCell ref="AL87:AP88"/>
    <mergeCell ref="BA87:BD88"/>
    <mergeCell ref="F88:J90"/>
    <mergeCell ref="K88:R88"/>
    <mergeCell ref="S88:W88"/>
    <mergeCell ref="X88:AB88"/>
    <mergeCell ref="AC88:AG88"/>
    <mergeCell ref="K89:R90"/>
    <mergeCell ref="BI78:BN78"/>
    <mergeCell ref="B80:E84"/>
    <mergeCell ref="F80:P80"/>
    <mergeCell ref="Q80:Z80"/>
    <mergeCell ref="AA80:AG80"/>
    <mergeCell ref="F81:P82"/>
    <mergeCell ref="Q81:Z82"/>
    <mergeCell ref="BA76:BG76"/>
    <mergeCell ref="BH76:BN76"/>
    <mergeCell ref="B77:E78"/>
    <mergeCell ref="F77:G77"/>
    <mergeCell ref="H77:Q77"/>
    <mergeCell ref="R77:W78"/>
    <mergeCell ref="X77:AG78"/>
    <mergeCell ref="F78:G78"/>
    <mergeCell ref="H78:Q78"/>
    <mergeCell ref="AO78:AR79"/>
    <mergeCell ref="AA81:AG82"/>
    <mergeCell ref="AK81:AP82"/>
    <mergeCell ref="BA81:BF82"/>
    <mergeCell ref="F83:P84"/>
    <mergeCell ref="Q83:Z84"/>
    <mergeCell ref="AA83:AG84"/>
    <mergeCell ref="AL83:AP84"/>
    <mergeCell ref="B74:E74"/>
    <mergeCell ref="F74:AE74"/>
    <mergeCell ref="B75:E75"/>
    <mergeCell ref="F75:AE75"/>
    <mergeCell ref="B76:E76"/>
    <mergeCell ref="F76:AE76"/>
    <mergeCell ref="AK76:AN79"/>
    <mergeCell ref="AO76:AS77"/>
    <mergeCell ref="AT76:AZ76"/>
    <mergeCell ref="BA67:BD68"/>
    <mergeCell ref="BE67:BN68"/>
    <mergeCell ref="S68:V69"/>
    <mergeCell ref="W68:AG69"/>
    <mergeCell ref="AO68:AP68"/>
    <mergeCell ref="S70:V71"/>
    <mergeCell ref="W70:AG71"/>
    <mergeCell ref="AK70:AN74"/>
    <mergeCell ref="AO70:AW70"/>
    <mergeCell ref="AX70:BG70"/>
    <mergeCell ref="BH70:BN70"/>
    <mergeCell ref="B67:E69"/>
    <mergeCell ref="F67:Q69"/>
    <mergeCell ref="AK67:AN68"/>
    <mergeCell ref="AO67:AP67"/>
    <mergeCell ref="S62:V63"/>
    <mergeCell ref="AK62:AN62"/>
    <mergeCell ref="AK63:AN63"/>
    <mergeCell ref="W64:AG65"/>
    <mergeCell ref="AK64:AN64"/>
    <mergeCell ref="AK65:AN65"/>
    <mergeCell ref="W62:W63"/>
    <mergeCell ref="X62:AG63"/>
    <mergeCell ref="W66:X67"/>
    <mergeCell ref="Y66:AG67"/>
    <mergeCell ref="AK66:AN66"/>
    <mergeCell ref="B57:AE58"/>
    <mergeCell ref="B59:E60"/>
    <mergeCell ref="F59:R60"/>
    <mergeCell ref="AK59:AN60"/>
    <mergeCell ref="AZ59:BC60"/>
    <mergeCell ref="AQ61:BD61"/>
    <mergeCell ref="C49:F50"/>
    <mergeCell ref="G49:Q50"/>
    <mergeCell ref="T49:W50"/>
    <mergeCell ref="X49:AG50"/>
    <mergeCell ref="B52:F53"/>
    <mergeCell ref="G52:K53"/>
    <mergeCell ref="L52:Q53"/>
    <mergeCell ref="R52:V53"/>
    <mergeCell ref="W52:AB53"/>
    <mergeCell ref="AC52:AG53"/>
    <mergeCell ref="B43:F44"/>
    <mergeCell ref="G43:Q44"/>
    <mergeCell ref="S43:W44"/>
    <mergeCell ref="X43:AG44"/>
    <mergeCell ref="AK44:BN53"/>
    <mergeCell ref="C45:F46"/>
    <mergeCell ref="C41:F42"/>
    <mergeCell ref="G41:Q42"/>
    <mergeCell ref="S41:W42"/>
    <mergeCell ref="X41:AG42"/>
    <mergeCell ref="AK41:AO42"/>
    <mergeCell ref="AP41:AT42"/>
    <mergeCell ref="G45:Q46"/>
    <mergeCell ref="S45:W46"/>
    <mergeCell ref="X45:AG46"/>
    <mergeCell ref="B47:F48"/>
    <mergeCell ref="G47:I48"/>
    <mergeCell ref="J47:Q48"/>
    <mergeCell ref="T47:W48"/>
    <mergeCell ref="X47:AG48"/>
    <mergeCell ref="AU41:AY42"/>
    <mergeCell ref="BB38:BD39"/>
    <mergeCell ref="BE38:BN39"/>
    <mergeCell ref="B39:F40"/>
    <mergeCell ref="G39:Q40"/>
    <mergeCell ref="S39:W40"/>
    <mergeCell ref="X39:AG40"/>
    <mergeCell ref="B33:E37"/>
    <mergeCell ref="AZ41:BD42"/>
    <mergeCell ref="BE41:BI42"/>
    <mergeCell ref="BJ41:BN42"/>
    <mergeCell ref="AL34:AP35"/>
    <mergeCell ref="AQ34:AY35"/>
    <mergeCell ref="BA34:BD35"/>
    <mergeCell ref="BE34:BN35"/>
    <mergeCell ref="F35:J37"/>
    <mergeCell ref="K35:R35"/>
    <mergeCell ref="S35:W35"/>
    <mergeCell ref="X35:AB35"/>
    <mergeCell ref="AC35:AG35"/>
    <mergeCell ref="K36:R37"/>
    <mergeCell ref="F33:J34"/>
    <mergeCell ref="K33:R33"/>
    <mergeCell ref="S33:Y33"/>
    <mergeCell ref="Z33:AG33"/>
    <mergeCell ref="K34:R34"/>
    <mergeCell ref="S34:Y34"/>
    <mergeCell ref="Z34:AG34"/>
    <mergeCell ref="S36:W37"/>
    <mergeCell ref="X36:AB37"/>
    <mergeCell ref="AC36:AG37"/>
    <mergeCell ref="BB36:BD37"/>
    <mergeCell ref="BE36:BN37"/>
    <mergeCell ref="BG30:BN31"/>
    <mergeCell ref="AK32:AP33"/>
    <mergeCell ref="AQ32:AS33"/>
    <mergeCell ref="AT32:AY33"/>
    <mergeCell ref="BA32:BF33"/>
    <mergeCell ref="BG32:BN33"/>
    <mergeCell ref="B27:E31"/>
    <mergeCell ref="F27:P27"/>
    <mergeCell ref="Q27:Z27"/>
    <mergeCell ref="AA27:AG27"/>
    <mergeCell ref="F28:P29"/>
    <mergeCell ref="Q28:Z29"/>
    <mergeCell ref="AA28:AG29"/>
    <mergeCell ref="AS26:AX26"/>
    <mergeCell ref="AY26:BC26"/>
    <mergeCell ref="AK28:AP29"/>
    <mergeCell ref="AQ28:AY29"/>
    <mergeCell ref="BA28:BF29"/>
    <mergeCell ref="BD26:BH26"/>
    <mergeCell ref="BG28:BN29"/>
    <mergeCell ref="F30:P31"/>
    <mergeCell ref="Q30:Z31"/>
    <mergeCell ref="AA30:AG31"/>
    <mergeCell ref="AL30:AP31"/>
    <mergeCell ref="AQ30:AY31"/>
    <mergeCell ref="BA30:BF31"/>
    <mergeCell ref="BI26:BN26"/>
    <mergeCell ref="BH23:BN23"/>
    <mergeCell ref="B24:E25"/>
    <mergeCell ref="F24:G24"/>
    <mergeCell ref="H24:Q24"/>
    <mergeCell ref="R24:W25"/>
    <mergeCell ref="X24:AG25"/>
    <mergeCell ref="AT24:AZ24"/>
    <mergeCell ref="BA24:BG24"/>
    <mergeCell ref="BH24:BN24"/>
    <mergeCell ref="F25:G25"/>
    <mergeCell ref="B23:E23"/>
    <mergeCell ref="F23:AE23"/>
    <mergeCell ref="AK23:AN26"/>
    <mergeCell ref="AO23:AS24"/>
    <mergeCell ref="AT23:AZ23"/>
    <mergeCell ref="BA23:BG23"/>
    <mergeCell ref="H25:Q25"/>
    <mergeCell ref="AO25:AR26"/>
    <mergeCell ref="AS25:AX25"/>
    <mergeCell ref="AY25:BC25"/>
    <mergeCell ref="BD25:BH25"/>
    <mergeCell ref="BI25:BN25"/>
    <mergeCell ref="AX20:BG21"/>
    <mergeCell ref="BH20:BN21"/>
    <mergeCell ref="B21:E21"/>
    <mergeCell ref="F21:AE21"/>
    <mergeCell ref="B22:E22"/>
    <mergeCell ref="F22:AE22"/>
    <mergeCell ref="S17:V18"/>
    <mergeCell ref="W17:AG18"/>
    <mergeCell ref="AK17:AN21"/>
    <mergeCell ref="AO17:AW17"/>
    <mergeCell ref="AX17:BG17"/>
    <mergeCell ref="BH17:BN17"/>
    <mergeCell ref="AO18:AW19"/>
    <mergeCell ref="AX18:BG19"/>
    <mergeCell ref="BH18:BN19"/>
    <mergeCell ref="AO20:AW21"/>
    <mergeCell ref="BE14:BN15"/>
    <mergeCell ref="W13:X14"/>
    <mergeCell ref="Y13:AG14"/>
    <mergeCell ref="B14:E16"/>
    <mergeCell ref="F14:Q16"/>
    <mergeCell ref="AK14:AN15"/>
    <mergeCell ref="AO14:AP14"/>
    <mergeCell ref="AQ14:AZ14"/>
    <mergeCell ref="BA14:BD15"/>
    <mergeCell ref="S15:V16"/>
    <mergeCell ref="W15:AG16"/>
    <mergeCell ref="AO15:AP15"/>
    <mergeCell ref="AQ15:AZ15"/>
    <mergeCell ref="Y2:AG2"/>
    <mergeCell ref="Y55:AG55"/>
    <mergeCell ref="BD6:BN7"/>
    <mergeCell ref="AK8:AN10"/>
    <mergeCell ref="AQ8:BD8"/>
    <mergeCell ref="S9:V10"/>
    <mergeCell ref="AO9:BN9"/>
    <mergeCell ref="B4:AE5"/>
    <mergeCell ref="B6:E7"/>
    <mergeCell ref="F6:R7"/>
    <mergeCell ref="AK6:AN7"/>
    <mergeCell ref="AO6:AY7"/>
    <mergeCell ref="AZ6:BC7"/>
    <mergeCell ref="AO10:AQ10"/>
    <mergeCell ref="AR10:BM10"/>
    <mergeCell ref="X9:AG10"/>
    <mergeCell ref="W9:W10"/>
    <mergeCell ref="W11:AG12"/>
    <mergeCell ref="AK11:AN11"/>
    <mergeCell ref="AO11:BN11"/>
    <mergeCell ref="AK12:AN12"/>
    <mergeCell ref="AO12:BN12"/>
    <mergeCell ref="AK13:AN13"/>
    <mergeCell ref="AO13:BN13"/>
  </mergeCells>
  <phoneticPr fontId="1"/>
  <conditionalFormatting sqref="AR10">
    <cfRule type="expression" dxfId="90" priority="58">
      <formula>AND(NOT($AO6=""),$AR10="")</formula>
    </cfRule>
  </conditionalFormatting>
  <conditionalFormatting sqref="F23">
    <cfRule type="expression" dxfId="89" priority="57">
      <formula>AND(NOT($F6=""),$F23="")</formula>
    </cfRule>
  </conditionalFormatting>
  <conditionalFormatting sqref="H24">
    <cfRule type="expression" dxfId="88" priority="56">
      <formula>AND(NOT($F6=""),$H24="")</formula>
    </cfRule>
  </conditionalFormatting>
  <conditionalFormatting sqref="H25">
    <cfRule type="expression" dxfId="87" priority="55">
      <formula>AND(NOT($F6=""),$H25="")</formula>
    </cfRule>
  </conditionalFormatting>
  <conditionalFormatting sqref="X24">
    <cfRule type="expression" dxfId="86" priority="54">
      <formula>AND(NOT($F6=""),$X24="")</formula>
    </cfRule>
  </conditionalFormatting>
  <conditionalFormatting sqref="K34">
    <cfRule type="expression" dxfId="85" priority="53">
      <formula>AND(NOT($F6=""),$K34="")</formula>
    </cfRule>
  </conditionalFormatting>
  <conditionalFormatting sqref="S34">
    <cfRule type="expression" dxfId="84" priority="52">
      <formula>AND(NOT($F6=""),$S34="")</formula>
    </cfRule>
  </conditionalFormatting>
  <conditionalFormatting sqref="Z34">
    <cfRule type="expression" dxfId="83" priority="51">
      <formula>AND(NOT($F6=""),$Z34="")</formula>
    </cfRule>
  </conditionalFormatting>
  <conditionalFormatting sqref="S36">
    <cfRule type="expression" dxfId="82" priority="50">
      <formula>AND(NOT($F6=""),$S36="")</formula>
    </cfRule>
  </conditionalFormatting>
  <conditionalFormatting sqref="X36">
    <cfRule type="expression" dxfId="81" priority="49">
      <formula>AND(NOT($F6=""),$X36="")</formula>
    </cfRule>
  </conditionalFormatting>
  <conditionalFormatting sqref="AC36">
    <cfRule type="expression" dxfId="80" priority="48">
      <formula>AND(NOT($F6=""),$AC36="")</formula>
    </cfRule>
  </conditionalFormatting>
  <conditionalFormatting sqref="G43">
    <cfRule type="expression" dxfId="79" priority="47">
      <formula>AND(NOT($F6=""),$G43="")</formula>
    </cfRule>
  </conditionalFormatting>
  <conditionalFormatting sqref="G45">
    <cfRule type="expression" dxfId="78" priority="46">
      <formula>AND(NOT($F6=""),$G45="")</formula>
    </cfRule>
  </conditionalFormatting>
  <conditionalFormatting sqref="G47">
    <cfRule type="expression" dxfId="77" priority="45">
      <formula>AND(NOT($F6=""),$G47="")</formula>
    </cfRule>
  </conditionalFormatting>
  <conditionalFormatting sqref="J47">
    <cfRule type="expression" dxfId="76" priority="44">
      <formula>AND(NOT($F6=""),$J47="")</formula>
    </cfRule>
  </conditionalFormatting>
  <conditionalFormatting sqref="G49">
    <cfRule type="expression" dxfId="75" priority="43">
      <formula>AND(NOT($F6=""),$G49="")</formula>
    </cfRule>
  </conditionalFormatting>
  <conditionalFormatting sqref="X39">
    <cfRule type="expression" dxfId="74" priority="42">
      <formula>AND(NOT($F6=""),$X39="")</formula>
    </cfRule>
  </conditionalFormatting>
  <conditionalFormatting sqref="X41">
    <cfRule type="expression" dxfId="73" priority="41">
      <formula>AND(NOT($F6=""),$X41="")</formula>
    </cfRule>
  </conditionalFormatting>
  <conditionalFormatting sqref="X43">
    <cfRule type="expression" dxfId="72" priority="40">
      <formula>AND(NOT($F6=""),$X43="")</formula>
    </cfRule>
  </conditionalFormatting>
  <conditionalFormatting sqref="X47">
    <cfRule type="expression" dxfId="71" priority="39">
      <formula>AND(NOT($F6=""),NOT($X45=""),$X47="")</formula>
    </cfRule>
  </conditionalFormatting>
  <conditionalFormatting sqref="X49">
    <cfRule type="expression" dxfId="70" priority="38">
      <formula>AND(NOT($F6=""),NOT($X45=""),$X49="")</formula>
    </cfRule>
  </conditionalFormatting>
  <conditionalFormatting sqref="G52">
    <cfRule type="expression" dxfId="69" priority="37">
      <formula>AND(NOT($F6=""),$G52="")</formula>
    </cfRule>
  </conditionalFormatting>
  <conditionalFormatting sqref="R52">
    <cfRule type="expression" dxfId="68" priority="36">
      <formula>AND(NOT($F6=""),$R52="")</formula>
    </cfRule>
  </conditionalFormatting>
  <conditionalFormatting sqref="AC52">
    <cfRule type="expression" dxfId="67" priority="35">
      <formula>AND(NOT($F6=""),$AC52="")</formula>
    </cfRule>
  </conditionalFormatting>
  <conditionalFormatting sqref="AO13">
    <cfRule type="expression" dxfId="66" priority="34">
      <formula>AND(NOT($AO6=""),$AO13="")</formula>
    </cfRule>
  </conditionalFormatting>
  <conditionalFormatting sqref="AQ14">
    <cfRule type="expression" dxfId="65" priority="33">
      <formula>AND(NOT($AO6=""),$AQ14="")</formula>
    </cfRule>
  </conditionalFormatting>
  <conditionalFormatting sqref="AQ15">
    <cfRule type="expression" dxfId="64" priority="32">
      <formula>AND(NOT($AO6=""),$AQ15="")</formula>
    </cfRule>
  </conditionalFormatting>
  <conditionalFormatting sqref="BE14">
    <cfRule type="expression" dxfId="63" priority="31">
      <formula>AND(NOT($AO6=""),$BE14="")</formula>
    </cfRule>
  </conditionalFormatting>
  <conditionalFormatting sqref="AT24">
    <cfRule type="expression" dxfId="62" priority="30">
      <formula>AND(NOT($AO6=""),$AT24="")</formula>
    </cfRule>
  </conditionalFormatting>
  <conditionalFormatting sqref="BA24">
    <cfRule type="expression" dxfId="61" priority="29">
      <formula>AND(NOT($AO6=""),$BA24="")</formula>
    </cfRule>
  </conditionalFormatting>
  <conditionalFormatting sqref="BH24">
    <cfRule type="expression" dxfId="60" priority="28">
      <formula>AND(NOT($AO6=""),$BH24="")</formula>
    </cfRule>
  </conditionalFormatting>
  <conditionalFormatting sqref="AY26">
    <cfRule type="expression" dxfId="59" priority="27">
      <formula>AND(NOT($AO6=""),$AY26="")</formula>
    </cfRule>
  </conditionalFormatting>
  <conditionalFormatting sqref="BD26">
    <cfRule type="expression" dxfId="58" priority="26">
      <formula>AND(NOT($AO6=""),$BD26="")</formula>
    </cfRule>
  </conditionalFormatting>
  <conditionalFormatting sqref="BI26">
    <cfRule type="expression" dxfId="57" priority="25">
      <formula>AND(NOT($AO6=""),$BI26="")</formula>
    </cfRule>
  </conditionalFormatting>
  <conditionalFormatting sqref="AQ28">
    <cfRule type="expression" dxfId="56" priority="24">
      <formula>AND(NOT($AO6=""),$AQ28="")</formula>
    </cfRule>
  </conditionalFormatting>
  <conditionalFormatting sqref="AQ30">
    <cfRule type="expression" dxfId="55" priority="23">
      <formula>AND(NOT($AO6=""),$AQ30="")</formula>
    </cfRule>
  </conditionalFormatting>
  <conditionalFormatting sqref="AQ32">
    <cfRule type="expression" dxfId="54" priority="22">
      <formula>AND(NOT($AO6=""),$AQ32="")</formula>
    </cfRule>
  </conditionalFormatting>
  <conditionalFormatting sqref="AT32">
    <cfRule type="expression" dxfId="53" priority="21">
      <formula>AND(NOT($AO6=""),$AT32="")</formula>
    </cfRule>
  </conditionalFormatting>
  <conditionalFormatting sqref="AQ34">
    <cfRule type="expression" dxfId="52" priority="20">
      <formula>AND(NOT($AO6=""),$AQ34="")</formula>
    </cfRule>
  </conditionalFormatting>
  <conditionalFormatting sqref="BG28">
    <cfRule type="expression" dxfId="51" priority="19">
      <formula>AND(NOT($AO6=""),$BG28="")</formula>
    </cfRule>
  </conditionalFormatting>
  <conditionalFormatting sqref="BG30">
    <cfRule type="expression" dxfId="50" priority="18">
      <formula>AND(NOT($AO6=""),$BG30="")</formula>
    </cfRule>
  </conditionalFormatting>
  <conditionalFormatting sqref="BG32">
    <cfRule type="expression" dxfId="49" priority="17">
      <formula>AND(NOT($AO6=""),$BG32="")</formula>
    </cfRule>
  </conditionalFormatting>
  <conditionalFormatting sqref="BE36">
    <cfRule type="expression" dxfId="48" priority="16">
      <formula>AND(NOT($AO6=""),NOT($BE34=""),$BE36="")</formula>
    </cfRule>
  </conditionalFormatting>
  <conditionalFormatting sqref="BE38">
    <cfRule type="expression" dxfId="47" priority="15">
      <formula>AND(NOT($AO6=""),NOT($BE34=""),$BE38="")</formula>
    </cfRule>
  </conditionalFormatting>
  <conditionalFormatting sqref="AP41">
    <cfRule type="expression" dxfId="46" priority="14">
      <formula>AND(NOT($AO6=""),$AP41="")</formula>
    </cfRule>
  </conditionalFormatting>
  <conditionalFormatting sqref="AZ41">
    <cfRule type="expression" dxfId="45" priority="13">
      <formula>AND(NOT($AO6=""),$AZ41="")</formula>
    </cfRule>
  </conditionalFormatting>
  <conditionalFormatting sqref="BJ41">
    <cfRule type="expression" dxfId="44" priority="12">
      <formula>AND(NOT($AO6=""),$BJ41="")</formula>
    </cfRule>
  </conditionalFormatting>
  <conditionalFormatting sqref="BH20">
    <cfRule type="expression" dxfId="43" priority="11">
      <formula>$BH20=0</formula>
    </cfRule>
  </conditionalFormatting>
  <conditionalFormatting sqref="BH18">
    <cfRule type="expression" dxfId="42" priority="10">
      <formula>$BH18=0</formula>
    </cfRule>
  </conditionalFormatting>
  <conditionalFormatting sqref="AA81">
    <cfRule type="expression" dxfId="41" priority="9">
      <formula>$AA81=0</formula>
    </cfRule>
  </conditionalFormatting>
  <conditionalFormatting sqref="AA83">
    <cfRule type="expression" dxfId="40" priority="8">
      <formula>$AA83=0</formula>
    </cfRule>
  </conditionalFormatting>
  <conditionalFormatting sqref="W15">
    <cfRule type="expression" dxfId="39" priority="7">
      <formula>AND(NOT($F6=""),$W15="")</formula>
    </cfRule>
  </conditionalFormatting>
  <conditionalFormatting sqref="F6">
    <cfRule type="containsBlanks" dxfId="38" priority="6">
      <formula>LEN(TRIM(F6))=0</formula>
    </cfRule>
  </conditionalFormatting>
  <conditionalFormatting sqref="X9">
    <cfRule type="expression" dxfId="37" priority="5">
      <formula>AND(NOT($W15=""),$X9="")</formula>
    </cfRule>
  </conditionalFormatting>
  <conditionalFormatting sqref="W11">
    <cfRule type="expression" dxfId="36" priority="4">
      <formula>AND(NOT($W15=""),$W11="")</formula>
    </cfRule>
  </conditionalFormatting>
  <conditionalFormatting sqref="Y13">
    <cfRule type="expression" dxfId="35" priority="3">
      <formula>AND(NOT($W15=""),$Y13="")</formula>
    </cfRule>
  </conditionalFormatting>
  <conditionalFormatting sqref="W17">
    <cfRule type="expression" dxfId="34" priority="2">
      <formula>AND(NOT($W15=""),$W17="")</formula>
    </cfRule>
  </conditionalFormatting>
  <conditionalFormatting sqref="W15:AG16">
    <cfRule type="containsBlanks" dxfId="33" priority="1">
      <formula>LEN(TRIM(W15))=0</formula>
    </cfRule>
  </conditionalFormatting>
  <pageMargins left="0.70866141732283472" right="0.70866141732283472" top="0.74803149606299213" bottom="0.74803149606299213" header="0.31496062992125984" footer="0.31496062992125984"/>
  <pageSetup paperSize="8" orientation="landscape" r:id="rId1"/>
  <rowBreaks count="1" manualBreakCount="1">
    <brk id="54" min="1" max="6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検索!$C$7:$C$8</xm:f>
          </x14:formula1>
          <xm:sqref>G47:I48 AQ32:AS33</xm:sqref>
        </x14:dataValidation>
        <x14:dataValidation type="list" allowBlank="1" showInputMessage="1" showErrorMessage="1">
          <x14:formula1>
            <xm:f>検索!$B$2:$B$4</xm:f>
          </x14:formula1>
          <xm:sqref>K34:AG34 AT24:BN24</xm:sqref>
        </x14:dataValidation>
        <x14:dataValidation type="list" allowBlank="1" showInputMessage="1" showErrorMessage="1">
          <x14:formula1>
            <xm:f>検索!$B$6:$B$7</xm:f>
          </x14:formula1>
          <xm:sqref>G52:K53 R52:V53 AC52:AG53 AP41:AT42 AZ41:BD42 BJ41:BN42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BX184"/>
  <sheetViews>
    <sheetView zoomScale="75" zoomScaleNormal="75" workbookViewId="0">
      <selection activeCell="B2" sqref="B2"/>
    </sheetView>
  </sheetViews>
  <sheetFormatPr defaultColWidth="8.875" defaultRowHeight="13.5"/>
  <cols>
    <col min="1" max="1" width="9.5" style="1364" bestFit="1" customWidth="1"/>
    <col min="2" max="74" width="2.75" style="1364" customWidth="1"/>
    <col min="75" max="75" width="8.875" style="1364"/>
    <col min="76" max="76" width="9.25" style="973" customWidth="1"/>
    <col min="77" max="16384" width="8.875" style="1364"/>
  </cols>
  <sheetData>
    <row r="1" spans="1:76">
      <c r="B1" s="1364" t="s">
        <v>2170</v>
      </c>
      <c r="BX1" s="1097"/>
    </row>
    <row r="2" spans="1:76">
      <c r="B2" s="1364" t="s">
        <v>2042</v>
      </c>
      <c r="BX2" s="974" t="s">
        <v>1739</v>
      </c>
    </row>
    <row r="3" spans="1:76" ht="21">
      <c r="B3" s="1365" t="s">
        <v>2043</v>
      </c>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6"/>
      <c r="AI3" s="1366"/>
      <c r="AJ3" s="1366"/>
      <c r="AK3" s="1366"/>
      <c r="AL3" s="1366"/>
      <c r="AM3" s="1366"/>
      <c r="AN3" s="1366"/>
      <c r="AO3" s="1366"/>
      <c r="AP3" s="1366"/>
      <c r="AQ3" s="1366"/>
      <c r="AR3" s="1366"/>
      <c r="AS3" s="1366"/>
      <c r="AT3" s="1366"/>
      <c r="AU3" s="1366"/>
      <c r="AV3" s="1366"/>
      <c r="AW3" s="1366"/>
      <c r="AX3" s="1366"/>
      <c r="AY3" s="1366"/>
      <c r="AZ3" s="1366"/>
      <c r="BA3" s="1366"/>
      <c r="BB3" s="1366"/>
      <c r="BC3" s="1366"/>
      <c r="BD3" s="1366"/>
      <c r="BE3" s="1366"/>
      <c r="BF3" s="1366"/>
      <c r="BG3" s="1366"/>
      <c r="BH3" s="1366"/>
      <c r="BI3" s="1366"/>
      <c r="BJ3" s="1366"/>
      <c r="BK3" s="1366"/>
      <c r="BL3" s="1366"/>
      <c r="BM3" s="1366"/>
      <c r="BN3" s="1366"/>
      <c r="BO3" s="1366"/>
      <c r="BP3" s="1366"/>
      <c r="BQ3" s="1366"/>
      <c r="BR3" s="1366"/>
      <c r="BS3" s="1366"/>
      <c r="BT3" s="1366"/>
      <c r="BU3" s="1366"/>
      <c r="BV3" s="1366"/>
      <c r="BX3" s="1099"/>
    </row>
    <row r="4" spans="1:76" ht="15" customHeight="1">
      <c r="AE4" s="1397"/>
      <c r="AF4" s="1398" t="s">
        <v>2159</v>
      </c>
      <c r="AG4" s="2785">
        <v>44890</v>
      </c>
      <c r="AH4" s="2786"/>
      <c r="AI4" s="2786"/>
      <c r="AJ4" s="2786"/>
      <c r="AK4" s="2786"/>
      <c r="AL4" s="2786"/>
      <c r="AM4" s="2786"/>
      <c r="AN4" s="1364" t="s">
        <v>2160</v>
      </c>
      <c r="AO4" s="1398"/>
      <c r="AP4" s="1398"/>
      <c r="AQ4" s="1398"/>
      <c r="BJ4" s="2759" t="s">
        <v>2044</v>
      </c>
      <c r="BK4" s="2760"/>
      <c r="BL4" s="2760"/>
      <c r="BM4" s="2760"/>
      <c r="BN4" s="2760"/>
      <c r="BO4" s="2762" t="str">
        <f>請負者詳細!C$2</f>
        <v>△△△△建設株式会社</v>
      </c>
      <c r="BP4" s="2763"/>
      <c r="BQ4" s="2763"/>
      <c r="BR4" s="2763"/>
      <c r="BS4" s="2763"/>
      <c r="BT4" s="2763"/>
      <c r="BU4" s="2763"/>
      <c r="BV4" s="2763"/>
      <c r="BX4" s="971"/>
    </row>
    <row r="5" spans="1:76" ht="19.899999999999999" customHeight="1">
      <c r="A5" s="1367"/>
      <c r="C5" s="2765" t="s">
        <v>2045</v>
      </c>
      <c r="D5" s="2766"/>
      <c r="E5" s="2766"/>
      <c r="F5" s="2766"/>
      <c r="G5" s="2766"/>
      <c r="H5" s="2767" t="str">
        <f>本工事内容!C$5&amp;本工事内容!D$5&amp;"号　"&amp;本工事内容!C$8</f>
        <v>都計第100号　○○○道路修繕工事2</v>
      </c>
      <c r="I5" s="2768"/>
      <c r="J5" s="2768"/>
      <c r="K5" s="2768"/>
      <c r="L5" s="2768"/>
      <c r="M5" s="2768"/>
      <c r="N5" s="2768"/>
      <c r="O5" s="2768"/>
      <c r="P5" s="2768"/>
      <c r="Q5" s="2768"/>
      <c r="R5" s="2768"/>
      <c r="S5" s="2768"/>
      <c r="T5" s="2768"/>
      <c r="U5" s="2768"/>
      <c r="V5" s="2768"/>
      <c r="W5" s="2769" t="s">
        <v>2046</v>
      </c>
      <c r="X5" s="2770"/>
      <c r="Y5" s="2770"/>
      <c r="Z5" s="2770"/>
      <c r="AA5" s="2770"/>
      <c r="AB5" s="2770"/>
      <c r="AC5" s="2770"/>
      <c r="AD5" s="2770"/>
      <c r="AE5" s="2770"/>
      <c r="BJ5" s="2761"/>
      <c r="BK5" s="2761"/>
      <c r="BL5" s="2761"/>
      <c r="BM5" s="2761"/>
      <c r="BN5" s="2761"/>
      <c r="BO5" s="2764"/>
      <c r="BP5" s="2764"/>
      <c r="BQ5" s="2764"/>
      <c r="BR5" s="2764"/>
      <c r="BS5" s="2764"/>
      <c r="BT5" s="2764"/>
      <c r="BU5" s="2764"/>
      <c r="BV5" s="2764"/>
      <c r="BX5" s="971"/>
    </row>
    <row r="6" spans="1:76" ht="19.899999999999999" customHeight="1">
      <c r="A6" s="1368"/>
      <c r="C6" s="2771" t="s">
        <v>2047</v>
      </c>
      <c r="D6" s="2772"/>
      <c r="E6" s="2772"/>
      <c r="F6" s="2772"/>
      <c r="G6" s="2772"/>
      <c r="H6" s="2773" t="str">
        <f>""&amp;本工事内容!C$19</f>
        <v>○○　××</v>
      </c>
      <c r="I6" s="2774"/>
      <c r="J6" s="2774"/>
      <c r="K6" s="2774"/>
      <c r="L6" s="2774"/>
      <c r="M6" s="2774"/>
      <c r="N6" s="2774"/>
      <c r="O6" s="2774"/>
      <c r="P6" s="2774"/>
      <c r="Q6" s="2774"/>
      <c r="R6" s="2774"/>
      <c r="S6" s="2774"/>
      <c r="T6" s="2774"/>
      <c r="U6" s="2774"/>
      <c r="V6" s="2774"/>
      <c r="W6" s="2770"/>
      <c r="X6" s="2770"/>
      <c r="Y6" s="2770"/>
      <c r="Z6" s="2770"/>
      <c r="AA6" s="2770"/>
      <c r="AB6" s="2770"/>
      <c r="AC6" s="2770"/>
      <c r="AD6" s="2770"/>
      <c r="AE6" s="2770"/>
      <c r="BM6" s="1369"/>
      <c r="BN6" s="1370" t="s">
        <v>2048</v>
      </c>
      <c r="BO6" s="2775" t="s">
        <v>884</v>
      </c>
      <c r="BP6" s="2776"/>
      <c r="BQ6" s="2776"/>
      <c r="BR6" s="2776"/>
      <c r="BS6" s="2776"/>
      <c r="BT6" s="2776"/>
      <c r="BU6" s="2776"/>
      <c r="BX6" s="971"/>
    </row>
    <row r="7" spans="1:76">
      <c r="W7" s="2770"/>
      <c r="X7" s="2770"/>
      <c r="Y7" s="2770"/>
      <c r="Z7" s="2770"/>
      <c r="AA7" s="2770"/>
      <c r="AB7" s="2770"/>
      <c r="AC7" s="2770"/>
      <c r="AD7" s="2770"/>
      <c r="AE7" s="2770"/>
      <c r="BX7" s="971"/>
    </row>
    <row r="8" spans="1:76">
      <c r="W8" s="2770"/>
      <c r="X8" s="2770"/>
      <c r="Y8" s="2770"/>
      <c r="Z8" s="2770"/>
      <c r="AA8" s="2770"/>
      <c r="AB8" s="2770"/>
      <c r="AC8" s="2770"/>
      <c r="AD8" s="2770"/>
      <c r="AE8" s="2770"/>
      <c r="AK8" s="1371" t="s">
        <v>2049</v>
      </c>
      <c r="AL8" s="2777"/>
      <c r="AM8" s="2777"/>
      <c r="AN8" s="2778"/>
      <c r="AO8" s="2778"/>
      <c r="AP8" s="2778"/>
      <c r="AQ8" s="2778"/>
      <c r="AR8" s="2778"/>
      <c r="AS8" s="2778"/>
      <c r="AT8" s="2778"/>
      <c r="AU8" s="2778"/>
      <c r="AV8" s="2778"/>
      <c r="AW8" s="2778"/>
      <c r="BE8" s="1371" t="s">
        <v>2050</v>
      </c>
      <c r="BF8" s="2779"/>
      <c r="BG8" s="2780"/>
      <c r="BH8" s="2781" t="s">
        <v>2051</v>
      </c>
      <c r="BI8" s="2782"/>
      <c r="BJ8" s="2782"/>
      <c r="BK8" s="2783"/>
      <c r="BL8" s="2783"/>
      <c r="BM8" s="2784"/>
      <c r="BN8" s="2784"/>
      <c r="BO8" s="2784"/>
      <c r="BP8" s="2784"/>
      <c r="BQ8" s="2784"/>
      <c r="BR8" s="2784"/>
      <c r="BS8" s="2784"/>
      <c r="BT8" s="2784"/>
      <c r="BU8" s="2784"/>
      <c r="BV8" s="2784"/>
      <c r="BX8" s="971"/>
    </row>
    <row r="9" spans="1:76">
      <c r="AK9" s="1371" t="s">
        <v>2052</v>
      </c>
      <c r="AL9" s="2755"/>
      <c r="AM9" s="2755"/>
      <c r="AN9" s="2756"/>
      <c r="AO9" s="2756"/>
      <c r="AP9" s="2756"/>
      <c r="AQ9" s="2756"/>
      <c r="AR9" s="2756"/>
      <c r="AS9" s="2756"/>
      <c r="AT9" s="2756"/>
      <c r="AU9" s="2756"/>
      <c r="AV9" s="2756"/>
      <c r="AW9" s="2756"/>
      <c r="BD9" s="1367"/>
      <c r="BE9" s="1367"/>
      <c r="BF9" s="1367"/>
      <c r="BG9" s="1367"/>
      <c r="BH9" s="1367"/>
      <c r="BI9" s="1367"/>
      <c r="BJ9" s="1371" t="s">
        <v>2052</v>
      </c>
      <c r="BK9" s="2757"/>
      <c r="BL9" s="2757"/>
      <c r="BM9" s="2758"/>
      <c r="BN9" s="2758"/>
      <c r="BO9" s="2758"/>
      <c r="BP9" s="2758"/>
      <c r="BQ9" s="2758"/>
      <c r="BR9" s="2758"/>
      <c r="BS9" s="2758"/>
      <c r="BT9" s="2758"/>
      <c r="BU9" s="2758"/>
      <c r="BV9" s="2758"/>
      <c r="BX9" s="971"/>
    </row>
    <row r="10" spans="1:76">
      <c r="BX10" s="971"/>
    </row>
    <row r="11" spans="1:76" ht="10.9" customHeight="1">
      <c r="B11" s="2831" t="s">
        <v>2053</v>
      </c>
      <c r="C11" s="2832"/>
      <c r="D11" s="2804" t="s">
        <v>2054</v>
      </c>
      <c r="E11" s="2804"/>
      <c r="F11" s="2804"/>
      <c r="G11" s="2804"/>
      <c r="H11" s="2804"/>
      <c r="I11" s="2804"/>
      <c r="J11" s="2790" t="s">
        <v>2055</v>
      </c>
      <c r="K11" s="2793"/>
      <c r="L11" s="2793"/>
      <c r="M11" s="2793"/>
      <c r="N11" s="2790" t="s">
        <v>2056</v>
      </c>
      <c r="O11" s="2790"/>
      <c r="P11" s="2793"/>
      <c r="Q11" s="2793"/>
      <c r="R11" s="2790" t="s">
        <v>2057</v>
      </c>
      <c r="S11" s="2793"/>
      <c r="T11" s="2793"/>
      <c r="U11" s="2793"/>
      <c r="V11" s="2793"/>
      <c r="W11" s="2793"/>
      <c r="X11" s="2793"/>
      <c r="Y11" s="2804" t="s">
        <v>2058</v>
      </c>
      <c r="Z11" s="2805"/>
      <c r="AA11" s="2805"/>
      <c r="AB11" s="2805"/>
      <c r="AC11" s="2805"/>
      <c r="AD11" s="2805"/>
      <c r="AE11" s="2806"/>
      <c r="AF11" s="2806"/>
      <c r="AG11" s="2806"/>
      <c r="AH11" s="2806"/>
      <c r="AI11" s="2806"/>
      <c r="AJ11" s="2787" t="s">
        <v>2059</v>
      </c>
      <c r="AK11" s="2788"/>
      <c r="AL11" s="2788"/>
      <c r="AM11" s="2788"/>
      <c r="AN11" s="2788"/>
      <c r="AO11" s="2788"/>
      <c r="AP11" s="2790" t="s">
        <v>2060</v>
      </c>
      <c r="AQ11" s="2791"/>
      <c r="AR11" s="2791"/>
      <c r="AS11" s="2791"/>
      <c r="AT11" s="2791"/>
      <c r="AU11" s="2791"/>
      <c r="AV11" s="2791"/>
      <c r="AW11" s="2791"/>
      <c r="AX11" s="2791"/>
      <c r="AY11" s="2791"/>
      <c r="AZ11" s="2791"/>
      <c r="BA11" s="2791"/>
      <c r="BB11" s="2791"/>
      <c r="BC11" s="2791"/>
      <c r="BD11" s="2791"/>
      <c r="BE11" s="2791"/>
      <c r="BF11" s="2791"/>
      <c r="BG11" s="2791"/>
      <c r="BH11" s="2791"/>
      <c r="BI11" s="2791"/>
      <c r="BJ11" s="2791"/>
      <c r="BK11" s="2791"/>
      <c r="BL11" s="2791"/>
      <c r="BM11" s="2791"/>
      <c r="BN11" s="2791"/>
      <c r="BO11" s="2791"/>
      <c r="BP11" s="2790" t="s">
        <v>2061</v>
      </c>
      <c r="BQ11" s="2793"/>
      <c r="BR11" s="2793"/>
      <c r="BS11" s="2793"/>
      <c r="BT11" s="2793"/>
      <c r="BU11" s="2793"/>
      <c r="BV11" s="2794"/>
      <c r="BX11" s="971"/>
    </row>
    <row r="12" spans="1:76" ht="10.9" customHeight="1">
      <c r="B12" s="2833"/>
      <c r="C12" s="2834"/>
      <c r="D12" s="2797"/>
      <c r="E12" s="2797"/>
      <c r="F12" s="2797"/>
      <c r="G12" s="2797"/>
      <c r="H12" s="2797"/>
      <c r="I12" s="2797"/>
      <c r="J12" s="2795"/>
      <c r="K12" s="2795"/>
      <c r="L12" s="2795"/>
      <c r="M12" s="2795"/>
      <c r="N12" s="2795"/>
      <c r="O12" s="2795"/>
      <c r="P12" s="2795"/>
      <c r="Q12" s="2795"/>
      <c r="R12" s="2795"/>
      <c r="S12" s="2795"/>
      <c r="T12" s="2795"/>
      <c r="U12" s="2795"/>
      <c r="V12" s="2795"/>
      <c r="W12" s="2795"/>
      <c r="X12" s="2795"/>
      <c r="Y12" s="2798"/>
      <c r="Z12" s="2798"/>
      <c r="AA12" s="2798"/>
      <c r="AB12" s="2798"/>
      <c r="AC12" s="2798"/>
      <c r="AD12" s="2798"/>
      <c r="AE12" s="2799"/>
      <c r="AF12" s="2799"/>
      <c r="AG12" s="2799"/>
      <c r="AH12" s="2799"/>
      <c r="AI12" s="2799"/>
      <c r="AJ12" s="2789"/>
      <c r="AK12" s="2789"/>
      <c r="AL12" s="2789"/>
      <c r="AM12" s="2789"/>
      <c r="AN12" s="2789"/>
      <c r="AO12" s="2789"/>
      <c r="AP12" s="2792"/>
      <c r="AQ12" s="2792"/>
      <c r="AR12" s="2792"/>
      <c r="AS12" s="2792"/>
      <c r="AT12" s="2792"/>
      <c r="AU12" s="2792"/>
      <c r="AV12" s="2792"/>
      <c r="AW12" s="2792"/>
      <c r="AX12" s="2792"/>
      <c r="AY12" s="2792"/>
      <c r="AZ12" s="2792"/>
      <c r="BA12" s="2792"/>
      <c r="BB12" s="2792"/>
      <c r="BC12" s="2792"/>
      <c r="BD12" s="2792"/>
      <c r="BE12" s="2792"/>
      <c r="BF12" s="2792"/>
      <c r="BG12" s="2792"/>
      <c r="BH12" s="2792"/>
      <c r="BI12" s="2792"/>
      <c r="BJ12" s="2792"/>
      <c r="BK12" s="2792"/>
      <c r="BL12" s="2792"/>
      <c r="BM12" s="2792"/>
      <c r="BN12" s="2792"/>
      <c r="BO12" s="2792"/>
      <c r="BP12" s="2795"/>
      <c r="BQ12" s="2795"/>
      <c r="BR12" s="2795"/>
      <c r="BS12" s="2795"/>
      <c r="BT12" s="2795"/>
      <c r="BU12" s="2795"/>
      <c r="BV12" s="2796"/>
      <c r="BX12" s="971"/>
    </row>
    <row r="13" spans="1:76" ht="10.9" customHeight="1">
      <c r="B13" s="2833"/>
      <c r="C13" s="2834"/>
      <c r="D13" s="2797" t="s">
        <v>1497</v>
      </c>
      <c r="E13" s="2797"/>
      <c r="F13" s="2797"/>
      <c r="G13" s="2797"/>
      <c r="H13" s="2797"/>
      <c r="I13" s="2797"/>
      <c r="J13" s="2795"/>
      <c r="K13" s="2795"/>
      <c r="L13" s="2795"/>
      <c r="M13" s="2795"/>
      <c r="N13" s="2795"/>
      <c r="O13" s="2795"/>
      <c r="P13" s="2795"/>
      <c r="Q13" s="2795"/>
      <c r="R13" s="2795"/>
      <c r="S13" s="2795"/>
      <c r="T13" s="2795"/>
      <c r="U13" s="2795"/>
      <c r="V13" s="2795"/>
      <c r="W13" s="2795"/>
      <c r="X13" s="2795"/>
      <c r="Y13" s="2797" t="s">
        <v>2062</v>
      </c>
      <c r="Z13" s="2798"/>
      <c r="AA13" s="2798"/>
      <c r="AB13" s="2798"/>
      <c r="AC13" s="2798"/>
      <c r="AD13" s="2798"/>
      <c r="AE13" s="2799"/>
      <c r="AF13" s="2799"/>
      <c r="AG13" s="2799"/>
      <c r="AH13" s="2799"/>
      <c r="AI13" s="2799"/>
      <c r="AJ13" s="2789"/>
      <c r="AK13" s="2789"/>
      <c r="AL13" s="2789"/>
      <c r="AM13" s="2789"/>
      <c r="AN13" s="2789"/>
      <c r="AO13" s="2789"/>
      <c r="AP13" s="2792"/>
      <c r="AQ13" s="2792"/>
      <c r="AR13" s="2792"/>
      <c r="AS13" s="2792"/>
      <c r="AT13" s="2792"/>
      <c r="AU13" s="2792"/>
      <c r="AV13" s="2792"/>
      <c r="AW13" s="2792"/>
      <c r="AX13" s="2792"/>
      <c r="AY13" s="2792"/>
      <c r="AZ13" s="2792"/>
      <c r="BA13" s="2792"/>
      <c r="BB13" s="2792"/>
      <c r="BC13" s="2792"/>
      <c r="BD13" s="2792"/>
      <c r="BE13" s="2792"/>
      <c r="BF13" s="2792"/>
      <c r="BG13" s="2792"/>
      <c r="BH13" s="2792"/>
      <c r="BI13" s="2792"/>
      <c r="BJ13" s="2792"/>
      <c r="BK13" s="2792"/>
      <c r="BL13" s="2792"/>
      <c r="BM13" s="2792"/>
      <c r="BN13" s="2792"/>
      <c r="BO13" s="2792"/>
      <c r="BP13" s="2795"/>
      <c r="BQ13" s="2795"/>
      <c r="BR13" s="2795"/>
      <c r="BS13" s="2795"/>
      <c r="BT13" s="2795"/>
      <c r="BU13" s="2795"/>
      <c r="BV13" s="2796"/>
      <c r="BX13" s="971"/>
    </row>
    <row r="14" spans="1:76" ht="10.9" customHeight="1">
      <c r="B14" s="2833"/>
      <c r="C14" s="2834"/>
      <c r="D14" s="2797"/>
      <c r="E14" s="2797"/>
      <c r="F14" s="2797"/>
      <c r="G14" s="2797"/>
      <c r="H14" s="2797"/>
      <c r="I14" s="2797"/>
      <c r="J14" s="2795"/>
      <c r="K14" s="2795"/>
      <c r="L14" s="2795"/>
      <c r="M14" s="2795"/>
      <c r="N14" s="2795"/>
      <c r="O14" s="2795"/>
      <c r="P14" s="2795"/>
      <c r="Q14" s="2795"/>
      <c r="R14" s="2800" t="s">
        <v>2063</v>
      </c>
      <c r="S14" s="2795"/>
      <c r="T14" s="2795"/>
      <c r="U14" s="2795"/>
      <c r="V14" s="2795"/>
      <c r="W14" s="2795"/>
      <c r="X14" s="2795"/>
      <c r="Y14" s="2798"/>
      <c r="Z14" s="2798"/>
      <c r="AA14" s="2798"/>
      <c r="AB14" s="2798"/>
      <c r="AC14" s="2798"/>
      <c r="AD14" s="2798"/>
      <c r="AE14" s="2799"/>
      <c r="AF14" s="2799"/>
      <c r="AG14" s="2799"/>
      <c r="AH14" s="2799"/>
      <c r="AI14" s="2799"/>
      <c r="AJ14" s="2802" t="s">
        <v>2064</v>
      </c>
      <c r="AK14" s="2789"/>
      <c r="AL14" s="2789"/>
      <c r="AM14" s="2789"/>
      <c r="AN14" s="2789"/>
      <c r="AO14" s="2789"/>
      <c r="AP14" s="2802" t="s">
        <v>2065</v>
      </c>
      <c r="AQ14" s="2789"/>
      <c r="AR14" s="2789"/>
      <c r="AS14" s="2789"/>
      <c r="AT14" s="2789"/>
      <c r="AU14" s="2789"/>
      <c r="AV14" s="2789"/>
      <c r="AW14" s="2789"/>
      <c r="AX14" s="2800" t="s">
        <v>2066</v>
      </c>
      <c r="AY14" s="2795"/>
      <c r="AZ14" s="2795"/>
      <c r="BA14" s="2795"/>
      <c r="BB14" s="2795"/>
      <c r="BC14" s="2795"/>
      <c r="BD14" s="2795"/>
      <c r="BE14" s="2795"/>
      <c r="BF14" s="2795"/>
      <c r="BG14" s="2800" t="s">
        <v>2067</v>
      </c>
      <c r="BH14" s="2795"/>
      <c r="BI14" s="2795"/>
      <c r="BJ14" s="2795"/>
      <c r="BK14" s="2795"/>
      <c r="BL14" s="2795"/>
      <c r="BM14" s="2795"/>
      <c r="BN14" s="2795"/>
      <c r="BO14" s="2795"/>
      <c r="BP14" s="2802" t="s">
        <v>2068</v>
      </c>
      <c r="BQ14" s="2789"/>
      <c r="BR14" s="2789"/>
      <c r="BS14" s="2789"/>
      <c r="BT14" s="2789"/>
      <c r="BU14" s="2789"/>
      <c r="BV14" s="2807"/>
      <c r="BX14" s="971"/>
    </row>
    <row r="15" spans="1:76" ht="10.9" customHeight="1">
      <c r="B15" s="2833"/>
      <c r="C15" s="2834"/>
      <c r="D15" s="2797" t="s">
        <v>2069</v>
      </c>
      <c r="E15" s="2797"/>
      <c r="F15" s="2797"/>
      <c r="G15" s="2797"/>
      <c r="H15" s="2797"/>
      <c r="I15" s="2797"/>
      <c r="J15" s="2795"/>
      <c r="K15" s="2795"/>
      <c r="L15" s="2795"/>
      <c r="M15" s="2795"/>
      <c r="N15" s="2795"/>
      <c r="O15" s="2795"/>
      <c r="P15" s="2795"/>
      <c r="Q15" s="2795"/>
      <c r="R15" s="2795"/>
      <c r="S15" s="2795"/>
      <c r="T15" s="2795"/>
      <c r="U15" s="2795"/>
      <c r="V15" s="2795"/>
      <c r="W15" s="2795"/>
      <c r="X15" s="2795"/>
      <c r="Y15" s="2797" t="s">
        <v>2070</v>
      </c>
      <c r="Z15" s="2798"/>
      <c r="AA15" s="2798"/>
      <c r="AB15" s="2798"/>
      <c r="AC15" s="2798"/>
      <c r="AD15" s="2798"/>
      <c r="AE15" s="2799"/>
      <c r="AF15" s="2799"/>
      <c r="AG15" s="2799"/>
      <c r="AH15" s="2799"/>
      <c r="AI15" s="2799"/>
      <c r="AJ15" s="2789"/>
      <c r="AK15" s="2789"/>
      <c r="AL15" s="2789"/>
      <c r="AM15" s="2789"/>
      <c r="AN15" s="2789"/>
      <c r="AO15" s="2789"/>
      <c r="AP15" s="2789"/>
      <c r="AQ15" s="2789"/>
      <c r="AR15" s="2789"/>
      <c r="AS15" s="2789"/>
      <c r="AT15" s="2789"/>
      <c r="AU15" s="2789"/>
      <c r="AV15" s="2789"/>
      <c r="AW15" s="2789"/>
      <c r="AX15" s="2795"/>
      <c r="AY15" s="2795"/>
      <c r="AZ15" s="2795"/>
      <c r="BA15" s="2795"/>
      <c r="BB15" s="2795"/>
      <c r="BC15" s="2795"/>
      <c r="BD15" s="2795"/>
      <c r="BE15" s="2795"/>
      <c r="BF15" s="2795"/>
      <c r="BG15" s="2795"/>
      <c r="BH15" s="2795"/>
      <c r="BI15" s="2795"/>
      <c r="BJ15" s="2795"/>
      <c r="BK15" s="2795"/>
      <c r="BL15" s="2795"/>
      <c r="BM15" s="2795"/>
      <c r="BN15" s="2795"/>
      <c r="BO15" s="2795"/>
      <c r="BP15" s="2789"/>
      <c r="BQ15" s="2789"/>
      <c r="BR15" s="2789"/>
      <c r="BS15" s="2789"/>
      <c r="BT15" s="2789"/>
      <c r="BU15" s="2789"/>
      <c r="BV15" s="2807"/>
      <c r="BX15" s="971"/>
    </row>
    <row r="16" spans="1:76" ht="10.9" customHeight="1">
      <c r="B16" s="2835"/>
      <c r="C16" s="2836"/>
      <c r="D16" s="2809"/>
      <c r="E16" s="2809"/>
      <c r="F16" s="2809"/>
      <c r="G16" s="2809"/>
      <c r="H16" s="2809"/>
      <c r="I16" s="2809"/>
      <c r="J16" s="2801"/>
      <c r="K16" s="2801"/>
      <c r="L16" s="2801"/>
      <c r="M16" s="2801"/>
      <c r="N16" s="2801"/>
      <c r="O16" s="2801"/>
      <c r="P16" s="2801"/>
      <c r="Q16" s="2801"/>
      <c r="R16" s="2801"/>
      <c r="S16" s="2801"/>
      <c r="T16" s="2801"/>
      <c r="U16" s="2801"/>
      <c r="V16" s="2801"/>
      <c r="W16" s="2801"/>
      <c r="X16" s="2801"/>
      <c r="Y16" s="2810"/>
      <c r="Z16" s="2810"/>
      <c r="AA16" s="2810"/>
      <c r="AB16" s="2810"/>
      <c r="AC16" s="2810"/>
      <c r="AD16" s="2810"/>
      <c r="AE16" s="2811"/>
      <c r="AF16" s="2811"/>
      <c r="AG16" s="2811"/>
      <c r="AH16" s="2811"/>
      <c r="AI16" s="2811"/>
      <c r="AJ16" s="2803"/>
      <c r="AK16" s="2803"/>
      <c r="AL16" s="2803"/>
      <c r="AM16" s="2803"/>
      <c r="AN16" s="2803"/>
      <c r="AO16" s="2803"/>
      <c r="AP16" s="2803"/>
      <c r="AQ16" s="2803"/>
      <c r="AR16" s="2803"/>
      <c r="AS16" s="2803"/>
      <c r="AT16" s="2803"/>
      <c r="AU16" s="2803"/>
      <c r="AV16" s="2803"/>
      <c r="AW16" s="2803"/>
      <c r="AX16" s="2801"/>
      <c r="AY16" s="2801"/>
      <c r="AZ16" s="2801"/>
      <c r="BA16" s="2801"/>
      <c r="BB16" s="2801"/>
      <c r="BC16" s="2801"/>
      <c r="BD16" s="2801"/>
      <c r="BE16" s="2801"/>
      <c r="BF16" s="2801"/>
      <c r="BG16" s="2801"/>
      <c r="BH16" s="2801"/>
      <c r="BI16" s="2801"/>
      <c r="BJ16" s="2801"/>
      <c r="BK16" s="2801"/>
      <c r="BL16" s="2801"/>
      <c r="BM16" s="2801"/>
      <c r="BN16" s="2801"/>
      <c r="BO16" s="2801"/>
      <c r="BP16" s="2803"/>
      <c r="BQ16" s="2803"/>
      <c r="BR16" s="2803"/>
      <c r="BS16" s="2803"/>
      <c r="BT16" s="2803"/>
      <c r="BU16" s="2803"/>
      <c r="BV16" s="2808"/>
      <c r="BX16" s="971"/>
    </row>
    <row r="17" spans="2:76" ht="10.9" customHeight="1">
      <c r="B17" s="2812">
        <v>1</v>
      </c>
      <c r="C17" s="2813"/>
      <c r="D17" s="2818"/>
      <c r="E17" s="2818"/>
      <c r="F17" s="2818"/>
      <c r="G17" s="2818"/>
      <c r="H17" s="2818"/>
      <c r="I17" s="2818"/>
      <c r="J17" s="2820"/>
      <c r="K17" s="2821"/>
      <c r="L17" s="2821"/>
      <c r="M17" s="2821"/>
      <c r="N17" s="2824"/>
      <c r="O17" s="2826"/>
      <c r="P17" s="2826"/>
      <c r="Q17" s="2829"/>
      <c r="R17" s="2837"/>
      <c r="S17" s="2838"/>
      <c r="T17" s="2838"/>
      <c r="U17" s="2838"/>
      <c r="V17" s="2838"/>
      <c r="W17" s="2838"/>
      <c r="X17" s="2838"/>
      <c r="Y17" s="2818"/>
      <c r="Z17" s="2841"/>
      <c r="AA17" s="2841"/>
      <c r="AB17" s="2841"/>
      <c r="AC17" s="2841"/>
      <c r="AD17" s="2841"/>
      <c r="AE17" s="2843"/>
      <c r="AF17" s="2844"/>
      <c r="AG17" s="2844"/>
      <c r="AH17" s="2844"/>
      <c r="AI17" s="2844"/>
      <c r="AJ17" s="1399"/>
      <c r="AK17" s="1400"/>
      <c r="AL17" s="2846"/>
      <c r="AM17" s="2847"/>
      <c r="AN17" s="1400"/>
      <c r="AO17" s="1401"/>
      <c r="AP17" s="2850"/>
      <c r="AQ17" s="2850"/>
      <c r="AR17" s="2850"/>
      <c r="AS17" s="2850"/>
      <c r="AT17" s="2850"/>
      <c r="AU17" s="2850"/>
      <c r="AV17" s="2850"/>
      <c r="AW17" s="2850"/>
      <c r="AX17" s="2850"/>
      <c r="AY17" s="2850"/>
      <c r="AZ17" s="2850"/>
      <c r="BA17" s="2850"/>
      <c r="BB17" s="2850"/>
      <c r="BC17" s="2850"/>
      <c r="BD17" s="2850"/>
      <c r="BE17" s="2850"/>
      <c r="BF17" s="2850"/>
      <c r="BG17" s="2850"/>
      <c r="BH17" s="2850"/>
      <c r="BI17" s="2850"/>
      <c r="BJ17" s="2850"/>
      <c r="BK17" s="2850"/>
      <c r="BL17" s="2850"/>
      <c r="BM17" s="2850"/>
      <c r="BN17" s="2850"/>
      <c r="BO17" s="2850"/>
      <c r="BP17" s="2852" t="s">
        <v>2072</v>
      </c>
      <c r="BQ17" s="2853"/>
      <c r="BR17" s="2853"/>
      <c r="BS17" s="2853"/>
      <c r="BT17" s="2853"/>
      <c r="BU17" s="2853"/>
      <c r="BV17" s="2854"/>
      <c r="BX17" s="971"/>
    </row>
    <row r="18" spans="2:76" ht="10.9" customHeight="1">
      <c r="B18" s="2814"/>
      <c r="C18" s="2815"/>
      <c r="D18" s="2819"/>
      <c r="E18" s="2819"/>
      <c r="F18" s="2819"/>
      <c r="G18" s="2819"/>
      <c r="H18" s="2819"/>
      <c r="I18" s="2819"/>
      <c r="J18" s="2822"/>
      <c r="K18" s="2822"/>
      <c r="L18" s="2822"/>
      <c r="M18" s="2822"/>
      <c r="N18" s="2825"/>
      <c r="O18" s="2827"/>
      <c r="P18" s="2828"/>
      <c r="Q18" s="2830"/>
      <c r="R18" s="2839"/>
      <c r="S18" s="2839"/>
      <c r="T18" s="2839"/>
      <c r="U18" s="2839"/>
      <c r="V18" s="2839"/>
      <c r="W18" s="2839"/>
      <c r="X18" s="2839"/>
      <c r="Y18" s="2842"/>
      <c r="Z18" s="2842"/>
      <c r="AA18" s="2842"/>
      <c r="AB18" s="2842"/>
      <c r="AC18" s="2842"/>
      <c r="AD18" s="2842"/>
      <c r="AE18" s="2845"/>
      <c r="AF18" s="2845"/>
      <c r="AG18" s="2845"/>
      <c r="AH18" s="2845"/>
      <c r="AI18" s="2845"/>
      <c r="AJ18" s="1402"/>
      <c r="AK18" s="1403"/>
      <c r="AL18" s="2848"/>
      <c r="AM18" s="2848"/>
      <c r="AN18" s="1403"/>
      <c r="AO18" s="1404"/>
      <c r="AP18" s="2851"/>
      <c r="AQ18" s="2851"/>
      <c r="AR18" s="2851"/>
      <c r="AS18" s="2851"/>
      <c r="AT18" s="2851"/>
      <c r="AU18" s="2851"/>
      <c r="AV18" s="2851"/>
      <c r="AW18" s="2851"/>
      <c r="AX18" s="2851"/>
      <c r="AY18" s="2851"/>
      <c r="AZ18" s="2851"/>
      <c r="BA18" s="2851"/>
      <c r="BB18" s="2851"/>
      <c r="BC18" s="2851"/>
      <c r="BD18" s="2851"/>
      <c r="BE18" s="2851"/>
      <c r="BF18" s="2851"/>
      <c r="BG18" s="2851"/>
      <c r="BH18" s="2851"/>
      <c r="BI18" s="2851"/>
      <c r="BJ18" s="2851"/>
      <c r="BK18" s="2851"/>
      <c r="BL18" s="2851"/>
      <c r="BM18" s="2851"/>
      <c r="BN18" s="2851"/>
      <c r="BO18" s="2851"/>
      <c r="BP18" s="2855"/>
      <c r="BQ18" s="2855"/>
      <c r="BR18" s="2855"/>
      <c r="BS18" s="2855"/>
      <c r="BT18" s="2855"/>
      <c r="BU18" s="2855"/>
      <c r="BV18" s="2856"/>
      <c r="BX18" s="971"/>
    </row>
    <row r="19" spans="2:76" ht="10.9" customHeight="1">
      <c r="B19" s="2814"/>
      <c r="C19" s="2815"/>
      <c r="D19" s="2819"/>
      <c r="E19" s="2819"/>
      <c r="F19" s="2819"/>
      <c r="G19" s="2819"/>
      <c r="H19" s="2819"/>
      <c r="I19" s="2819"/>
      <c r="J19" s="2822"/>
      <c r="K19" s="2822"/>
      <c r="L19" s="2822"/>
      <c r="M19" s="2822"/>
      <c r="N19" s="2825"/>
      <c r="O19" s="2828"/>
      <c r="P19" s="2828"/>
      <c r="Q19" s="2830"/>
      <c r="R19" s="2840"/>
      <c r="S19" s="2840"/>
      <c r="T19" s="2840"/>
      <c r="U19" s="2840"/>
      <c r="V19" s="2840"/>
      <c r="W19" s="2840"/>
      <c r="X19" s="2840"/>
      <c r="Y19" s="2819"/>
      <c r="Z19" s="2842"/>
      <c r="AA19" s="2842"/>
      <c r="AB19" s="2842"/>
      <c r="AC19" s="2842"/>
      <c r="AD19" s="2842"/>
      <c r="AE19" s="2868"/>
      <c r="AF19" s="2845"/>
      <c r="AG19" s="2845"/>
      <c r="AH19" s="2845"/>
      <c r="AI19" s="2845"/>
      <c r="AJ19" s="1405"/>
      <c r="AK19" s="1406"/>
      <c r="AL19" s="2849"/>
      <c r="AM19" s="2849"/>
      <c r="AN19" s="1406"/>
      <c r="AO19" s="1407"/>
      <c r="AP19" s="2851"/>
      <c r="AQ19" s="2851"/>
      <c r="AR19" s="2851"/>
      <c r="AS19" s="2851"/>
      <c r="AT19" s="2851"/>
      <c r="AU19" s="2851"/>
      <c r="AV19" s="2851"/>
      <c r="AW19" s="2851"/>
      <c r="AX19" s="2851"/>
      <c r="AY19" s="2851"/>
      <c r="AZ19" s="2851"/>
      <c r="BA19" s="2851"/>
      <c r="BB19" s="2851"/>
      <c r="BC19" s="2851"/>
      <c r="BD19" s="2851"/>
      <c r="BE19" s="2851"/>
      <c r="BF19" s="2851"/>
      <c r="BG19" s="2851"/>
      <c r="BH19" s="2851"/>
      <c r="BI19" s="2851"/>
      <c r="BJ19" s="2851"/>
      <c r="BK19" s="2851"/>
      <c r="BL19" s="2851"/>
      <c r="BM19" s="2851"/>
      <c r="BN19" s="2851"/>
      <c r="BO19" s="2851"/>
      <c r="BP19" s="2855"/>
      <c r="BQ19" s="2855"/>
      <c r="BR19" s="2855"/>
      <c r="BS19" s="2855"/>
      <c r="BT19" s="2855"/>
      <c r="BU19" s="2855"/>
      <c r="BV19" s="2856"/>
      <c r="BX19" s="971"/>
    </row>
    <row r="20" spans="2:76" ht="10.9" customHeight="1">
      <c r="B20" s="2814"/>
      <c r="C20" s="2815"/>
      <c r="D20" s="2819"/>
      <c r="E20" s="2819"/>
      <c r="F20" s="2819"/>
      <c r="G20" s="2819"/>
      <c r="H20" s="2819"/>
      <c r="I20" s="2819"/>
      <c r="J20" s="2822"/>
      <c r="K20" s="2822"/>
      <c r="L20" s="2822"/>
      <c r="M20" s="2822"/>
      <c r="N20" s="2825"/>
      <c r="O20" s="2827"/>
      <c r="P20" s="2828"/>
      <c r="Q20" s="2830"/>
      <c r="R20" s="2871" t="str">
        <f>IF(R17="","",IFERROR(DATEDIF(R17,AG$4,"y"),""))</f>
        <v/>
      </c>
      <c r="S20" s="2872"/>
      <c r="T20" s="2872"/>
      <c r="U20" s="2872"/>
      <c r="V20" s="2872"/>
      <c r="W20" s="2872"/>
      <c r="X20" s="2872"/>
      <c r="Y20" s="2842"/>
      <c r="Z20" s="2842"/>
      <c r="AA20" s="2842"/>
      <c r="AB20" s="2842"/>
      <c r="AC20" s="2842"/>
      <c r="AD20" s="2842"/>
      <c r="AE20" s="2845"/>
      <c r="AF20" s="2845"/>
      <c r="AG20" s="2845"/>
      <c r="AH20" s="2845"/>
      <c r="AI20" s="2845"/>
      <c r="AJ20" s="1402"/>
      <c r="AK20" s="1403"/>
      <c r="AL20" s="2874"/>
      <c r="AM20" s="2875"/>
      <c r="AN20" s="1403"/>
      <c r="AO20" s="1404"/>
      <c r="AP20" s="2851"/>
      <c r="AQ20" s="2851"/>
      <c r="AR20" s="2851"/>
      <c r="AS20" s="2851"/>
      <c r="AT20" s="2851"/>
      <c r="AU20" s="2851"/>
      <c r="AV20" s="2851"/>
      <c r="AW20" s="2851"/>
      <c r="AX20" s="2851"/>
      <c r="AY20" s="2851"/>
      <c r="AZ20" s="2851"/>
      <c r="BA20" s="2851"/>
      <c r="BB20" s="2851"/>
      <c r="BC20" s="2851"/>
      <c r="BD20" s="2851"/>
      <c r="BE20" s="2851"/>
      <c r="BF20" s="2851"/>
      <c r="BG20" s="2851"/>
      <c r="BH20" s="2851"/>
      <c r="BI20" s="2851"/>
      <c r="BJ20" s="2851"/>
      <c r="BK20" s="2851"/>
      <c r="BL20" s="2851"/>
      <c r="BM20" s="2851"/>
      <c r="BN20" s="2851"/>
      <c r="BO20" s="2851"/>
      <c r="BP20" s="2857" t="s">
        <v>2072</v>
      </c>
      <c r="BQ20" s="2858"/>
      <c r="BR20" s="2858"/>
      <c r="BS20" s="2858"/>
      <c r="BT20" s="2858"/>
      <c r="BU20" s="2858"/>
      <c r="BV20" s="2859"/>
      <c r="BX20" s="971"/>
    </row>
    <row r="21" spans="2:76" ht="10.9" customHeight="1">
      <c r="B21" s="2814"/>
      <c r="C21" s="2815"/>
      <c r="D21" s="2819"/>
      <c r="E21" s="2819"/>
      <c r="F21" s="2819"/>
      <c r="G21" s="2819"/>
      <c r="H21" s="2819"/>
      <c r="I21" s="2819"/>
      <c r="J21" s="2822"/>
      <c r="K21" s="2822"/>
      <c r="L21" s="2822"/>
      <c r="M21" s="2822"/>
      <c r="N21" s="2825"/>
      <c r="O21" s="2828"/>
      <c r="P21" s="2828"/>
      <c r="Q21" s="2830"/>
      <c r="R21" s="2872"/>
      <c r="S21" s="2872"/>
      <c r="T21" s="2872"/>
      <c r="U21" s="2872"/>
      <c r="V21" s="2872"/>
      <c r="W21" s="2872"/>
      <c r="X21" s="2872"/>
      <c r="Y21" s="2819"/>
      <c r="Z21" s="2842"/>
      <c r="AA21" s="2842"/>
      <c r="AB21" s="2842"/>
      <c r="AC21" s="2842"/>
      <c r="AD21" s="2842"/>
      <c r="AE21" s="2868"/>
      <c r="AF21" s="2845"/>
      <c r="AG21" s="2845"/>
      <c r="AH21" s="2845"/>
      <c r="AI21" s="2845"/>
      <c r="AJ21" s="1402"/>
      <c r="AK21" s="1403"/>
      <c r="AL21" s="2876"/>
      <c r="AM21" s="2876"/>
      <c r="AN21" s="1403"/>
      <c r="AO21" s="1404"/>
      <c r="AP21" s="2851"/>
      <c r="AQ21" s="2851"/>
      <c r="AR21" s="2851"/>
      <c r="AS21" s="2851"/>
      <c r="AT21" s="2851"/>
      <c r="AU21" s="2851"/>
      <c r="AV21" s="2851"/>
      <c r="AW21" s="2851"/>
      <c r="AX21" s="2851"/>
      <c r="AY21" s="2851"/>
      <c r="AZ21" s="2851"/>
      <c r="BA21" s="2851"/>
      <c r="BB21" s="2851"/>
      <c r="BC21" s="2851"/>
      <c r="BD21" s="2851"/>
      <c r="BE21" s="2851"/>
      <c r="BF21" s="2851"/>
      <c r="BG21" s="2851"/>
      <c r="BH21" s="2851"/>
      <c r="BI21" s="2851"/>
      <c r="BJ21" s="2851"/>
      <c r="BK21" s="2851"/>
      <c r="BL21" s="2851"/>
      <c r="BM21" s="2851"/>
      <c r="BN21" s="2851"/>
      <c r="BO21" s="2851"/>
      <c r="BP21" s="2858"/>
      <c r="BQ21" s="2858"/>
      <c r="BR21" s="2858"/>
      <c r="BS21" s="2858"/>
      <c r="BT21" s="2858"/>
      <c r="BU21" s="2858"/>
      <c r="BV21" s="2859"/>
      <c r="BX21" s="971"/>
    </row>
    <row r="22" spans="2:76" ht="10.9" customHeight="1">
      <c r="B22" s="2816"/>
      <c r="C22" s="2817"/>
      <c r="D22" s="2862"/>
      <c r="E22" s="2862"/>
      <c r="F22" s="2862"/>
      <c r="G22" s="2862"/>
      <c r="H22" s="2862"/>
      <c r="I22" s="2862"/>
      <c r="J22" s="2823"/>
      <c r="K22" s="2823"/>
      <c r="L22" s="2823"/>
      <c r="M22" s="2823"/>
      <c r="N22" s="2863"/>
      <c r="O22" s="2864"/>
      <c r="P22" s="2865"/>
      <c r="Q22" s="2866"/>
      <c r="R22" s="2873"/>
      <c r="S22" s="2873"/>
      <c r="T22" s="2873"/>
      <c r="U22" s="2873"/>
      <c r="V22" s="2873"/>
      <c r="W22" s="2873"/>
      <c r="X22" s="2873"/>
      <c r="Y22" s="2867"/>
      <c r="Z22" s="2867"/>
      <c r="AA22" s="2867"/>
      <c r="AB22" s="2867"/>
      <c r="AC22" s="2867"/>
      <c r="AD22" s="2867"/>
      <c r="AE22" s="2869"/>
      <c r="AF22" s="2869"/>
      <c r="AG22" s="2869"/>
      <c r="AH22" s="2869"/>
      <c r="AI22" s="2869"/>
      <c r="AJ22" s="1408"/>
      <c r="AK22" s="1409"/>
      <c r="AL22" s="2877"/>
      <c r="AM22" s="2877"/>
      <c r="AN22" s="1409"/>
      <c r="AO22" s="1410"/>
      <c r="AP22" s="2870"/>
      <c r="AQ22" s="2870"/>
      <c r="AR22" s="2870"/>
      <c r="AS22" s="2870"/>
      <c r="AT22" s="2870"/>
      <c r="AU22" s="2870"/>
      <c r="AV22" s="2870"/>
      <c r="AW22" s="2870"/>
      <c r="AX22" s="2870"/>
      <c r="AY22" s="2870"/>
      <c r="AZ22" s="2870"/>
      <c r="BA22" s="2870"/>
      <c r="BB22" s="2870"/>
      <c r="BC22" s="2870"/>
      <c r="BD22" s="2870"/>
      <c r="BE22" s="2870"/>
      <c r="BF22" s="2870"/>
      <c r="BG22" s="2870"/>
      <c r="BH22" s="2870"/>
      <c r="BI22" s="2870"/>
      <c r="BJ22" s="2870"/>
      <c r="BK22" s="2870"/>
      <c r="BL22" s="2870"/>
      <c r="BM22" s="2870"/>
      <c r="BN22" s="2870"/>
      <c r="BO22" s="2870"/>
      <c r="BP22" s="2860"/>
      <c r="BQ22" s="2860"/>
      <c r="BR22" s="2860"/>
      <c r="BS22" s="2860"/>
      <c r="BT22" s="2860"/>
      <c r="BU22" s="2860"/>
      <c r="BV22" s="2861"/>
      <c r="BX22" s="971"/>
    </row>
    <row r="23" spans="2:76" ht="10.9" customHeight="1">
      <c r="B23" s="2878">
        <f>B17+1</f>
        <v>2</v>
      </c>
      <c r="C23" s="2790"/>
      <c r="D23" s="2818"/>
      <c r="E23" s="2818"/>
      <c r="F23" s="2818"/>
      <c r="G23" s="2818"/>
      <c r="H23" s="2818"/>
      <c r="I23" s="2818"/>
      <c r="J23" s="2820"/>
      <c r="K23" s="2821"/>
      <c r="L23" s="2821"/>
      <c r="M23" s="2821"/>
      <c r="N23" s="2824"/>
      <c r="O23" s="2826"/>
      <c r="P23" s="2826"/>
      <c r="Q23" s="2829"/>
      <c r="R23" s="2837"/>
      <c r="S23" s="2838"/>
      <c r="T23" s="2838"/>
      <c r="U23" s="2838"/>
      <c r="V23" s="2838"/>
      <c r="W23" s="2838"/>
      <c r="X23" s="2838"/>
      <c r="Y23" s="2818"/>
      <c r="Z23" s="2841"/>
      <c r="AA23" s="2841"/>
      <c r="AB23" s="2841"/>
      <c r="AC23" s="2841"/>
      <c r="AD23" s="2841"/>
      <c r="AE23" s="2843"/>
      <c r="AF23" s="2844"/>
      <c r="AG23" s="2844"/>
      <c r="AH23" s="2844"/>
      <c r="AI23" s="2844"/>
      <c r="AJ23" s="1399"/>
      <c r="AK23" s="1400"/>
      <c r="AL23" s="2846"/>
      <c r="AM23" s="2847"/>
      <c r="AN23" s="1400"/>
      <c r="AO23" s="1401"/>
      <c r="AP23" s="2850"/>
      <c r="AQ23" s="2850"/>
      <c r="AR23" s="2850"/>
      <c r="AS23" s="2850"/>
      <c r="AT23" s="2850"/>
      <c r="AU23" s="2850"/>
      <c r="AV23" s="2850"/>
      <c r="AW23" s="2850"/>
      <c r="AX23" s="2850"/>
      <c r="AY23" s="2850"/>
      <c r="AZ23" s="2850"/>
      <c r="BA23" s="2850"/>
      <c r="BB23" s="2850"/>
      <c r="BC23" s="2850"/>
      <c r="BD23" s="2850"/>
      <c r="BE23" s="2850"/>
      <c r="BF23" s="2850"/>
      <c r="BG23" s="2850"/>
      <c r="BH23" s="2850"/>
      <c r="BI23" s="2850"/>
      <c r="BJ23" s="2850"/>
      <c r="BK23" s="2850"/>
      <c r="BL23" s="2850"/>
      <c r="BM23" s="2850"/>
      <c r="BN23" s="2850"/>
      <c r="BO23" s="2850"/>
      <c r="BP23" s="2852" t="s">
        <v>2071</v>
      </c>
      <c r="BQ23" s="2853"/>
      <c r="BR23" s="2853"/>
      <c r="BS23" s="2853"/>
      <c r="BT23" s="2853"/>
      <c r="BU23" s="2853"/>
      <c r="BV23" s="2854"/>
      <c r="BX23" s="971"/>
    </row>
    <row r="24" spans="2:76" ht="10.9" customHeight="1">
      <c r="B24" s="2879"/>
      <c r="C24" s="2800"/>
      <c r="D24" s="2819"/>
      <c r="E24" s="2819"/>
      <c r="F24" s="2819"/>
      <c r="G24" s="2819"/>
      <c r="H24" s="2819"/>
      <c r="I24" s="2819"/>
      <c r="J24" s="2822"/>
      <c r="K24" s="2822"/>
      <c r="L24" s="2822"/>
      <c r="M24" s="2822"/>
      <c r="N24" s="2825"/>
      <c r="O24" s="2827"/>
      <c r="P24" s="2828"/>
      <c r="Q24" s="2830"/>
      <c r="R24" s="2839"/>
      <c r="S24" s="2839"/>
      <c r="T24" s="2839"/>
      <c r="U24" s="2839"/>
      <c r="V24" s="2839"/>
      <c r="W24" s="2839"/>
      <c r="X24" s="2839"/>
      <c r="Y24" s="2842"/>
      <c r="Z24" s="2842"/>
      <c r="AA24" s="2842"/>
      <c r="AB24" s="2842"/>
      <c r="AC24" s="2842"/>
      <c r="AD24" s="2842"/>
      <c r="AE24" s="2845"/>
      <c r="AF24" s="2845"/>
      <c r="AG24" s="2845"/>
      <c r="AH24" s="2845"/>
      <c r="AI24" s="2845"/>
      <c r="AJ24" s="1402"/>
      <c r="AK24" s="1403"/>
      <c r="AL24" s="2848"/>
      <c r="AM24" s="2848"/>
      <c r="AN24" s="1403"/>
      <c r="AO24" s="1404"/>
      <c r="AP24" s="2851"/>
      <c r="AQ24" s="2851"/>
      <c r="AR24" s="2851"/>
      <c r="AS24" s="2851"/>
      <c r="AT24" s="2851"/>
      <c r="AU24" s="2851"/>
      <c r="AV24" s="2851"/>
      <c r="AW24" s="2851"/>
      <c r="AX24" s="2851"/>
      <c r="AY24" s="2851"/>
      <c r="AZ24" s="2851"/>
      <c r="BA24" s="2851"/>
      <c r="BB24" s="2851"/>
      <c r="BC24" s="2851"/>
      <c r="BD24" s="2851"/>
      <c r="BE24" s="2851"/>
      <c r="BF24" s="2851"/>
      <c r="BG24" s="2851"/>
      <c r="BH24" s="2851"/>
      <c r="BI24" s="2851"/>
      <c r="BJ24" s="2851"/>
      <c r="BK24" s="2851"/>
      <c r="BL24" s="2851"/>
      <c r="BM24" s="2851"/>
      <c r="BN24" s="2851"/>
      <c r="BO24" s="2851"/>
      <c r="BP24" s="2855"/>
      <c r="BQ24" s="2855"/>
      <c r="BR24" s="2855"/>
      <c r="BS24" s="2855"/>
      <c r="BT24" s="2855"/>
      <c r="BU24" s="2855"/>
      <c r="BV24" s="2856"/>
      <c r="BX24" s="971"/>
    </row>
    <row r="25" spans="2:76" ht="10.9" customHeight="1">
      <c r="B25" s="2879"/>
      <c r="C25" s="2800"/>
      <c r="D25" s="2819"/>
      <c r="E25" s="2819"/>
      <c r="F25" s="2819"/>
      <c r="G25" s="2819"/>
      <c r="H25" s="2819"/>
      <c r="I25" s="2819"/>
      <c r="J25" s="2822"/>
      <c r="K25" s="2822"/>
      <c r="L25" s="2822"/>
      <c r="M25" s="2822"/>
      <c r="N25" s="2825"/>
      <c r="O25" s="2828"/>
      <c r="P25" s="2828"/>
      <c r="Q25" s="2830"/>
      <c r="R25" s="2840"/>
      <c r="S25" s="2840"/>
      <c r="T25" s="2840"/>
      <c r="U25" s="2840"/>
      <c r="V25" s="2840"/>
      <c r="W25" s="2840"/>
      <c r="X25" s="2840"/>
      <c r="Y25" s="2819"/>
      <c r="Z25" s="2842"/>
      <c r="AA25" s="2842"/>
      <c r="AB25" s="2842"/>
      <c r="AC25" s="2842"/>
      <c r="AD25" s="2842"/>
      <c r="AE25" s="2868"/>
      <c r="AF25" s="2845"/>
      <c r="AG25" s="2845"/>
      <c r="AH25" s="2845"/>
      <c r="AI25" s="2845"/>
      <c r="AJ25" s="1405"/>
      <c r="AK25" s="1406"/>
      <c r="AL25" s="2849"/>
      <c r="AM25" s="2849"/>
      <c r="AN25" s="1406"/>
      <c r="AO25" s="1407"/>
      <c r="AP25" s="2851"/>
      <c r="AQ25" s="2851"/>
      <c r="AR25" s="2851"/>
      <c r="AS25" s="2851"/>
      <c r="AT25" s="2851"/>
      <c r="AU25" s="2851"/>
      <c r="AV25" s="2851"/>
      <c r="AW25" s="2851"/>
      <c r="AX25" s="2851"/>
      <c r="AY25" s="2851"/>
      <c r="AZ25" s="2851"/>
      <c r="BA25" s="2851"/>
      <c r="BB25" s="2851"/>
      <c r="BC25" s="2851"/>
      <c r="BD25" s="2851"/>
      <c r="BE25" s="2851"/>
      <c r="BF25" s="2851"/>
      <c r="BG25" s="2851"/>
      <c r="BH25" s="2851"/>
      <c r="BI25" s="2851"/>
      <c r="BJ25" s="2851"/>
      <c r="BK25" s="2851"/>
      <c r="BL25" s="2851"/>
      <c r="BM25" s="2851"/>
      <c r="BN25" s="2851"/>
      <c r="BO25" s="2851"/>
      <c r="BP25" s="2855"/>
      <c r="BQ25" s="2855"/>
      <c r="BR25" s="2855"/>
      <c r="BS25" s="2855"/>
      <c r="BT25" s="2855"/>
      <c r="BU25" s="2855"/>
      <c r="BV25" s="2856"/>
      <c r="BX25" s="971"/>
    </row>
    <row r="26" spans="2:76" ht="10.9" customHeight="1">
      <c r="B26" s="2879"/>
      <c r="C26" s="2800"/>
      <c r="D26" s="2819"/>
      <c r="E26" s="2819"/>
      <c r="F26" s="2819"/>
      <c r="G26" s="2819"/>
      <c r="H26" s="2819"/>
      <c r="I26" s="2819"/>
      <c r="J26" s="2822"/>
      <c r="K26" s="2822"/>
      <c r="L26" s="2822"/>
      <c r="M26" s="2822"/>
      <c r="N26" s="2825"/>
      <c r="O26" s="2827"/>
      <c r="P26" s="2828"/>
      <c r="Q26" s="2830"/>
      <c r="R26" s="2871" t="str">
        <f t="shared" ref="R26" si="0">IF(R23="","",IFERROR(DATEDIF(R23,AG$4,"y"),""))</f>
        <v/>
      </c>
      <c r="S26" s="2872"/>
      <c r="T26" s="2872"/>
      <c r="U26" s="2872"/>
      <c r="V26" s="2872"/>
      <c r="W26" s="2872"/>
      <c r="X26" s="2872"/>
      <c r="Y26" s="2842"/>
      <c r="Z26" s="2842"/>
      <c r="AA26" s="2842"/>
      <c r="AB26" s="2842"/>
      <c r="AC26" s="2842"/>
      <c r="AD26" s="2842"/>
      <c r="AE26" s="2845"/>
      <c r="AF26" s="2845"/>
      <c r="AG26" s="2845"/>
      <c r="AH26" s="2845"/>
      <c r="AI26" s="2845"/>
      <c r="AJ26" s="1402"/>
      <c r="AK26" s="1403"/>
      <c r="AL26" s="2874"/>
      <c r="AM26" s="2875"/>
      <c r="AN26" s="1403"/>
      <c r="AO26" s="1404"/>
      <c r="AP26" s="2851"/>
      <c r="AQ26" s="2851"/>
      <c r="AR26" s="2851"/>
      <c r="AS26" s="2851"/>
      <c r="AT26" s="2851"/>
      <c r="AU26" s="2851"/>
      <c r="AV26" s="2851"/>
      <c r="AW26" s="2851"/>
      <c r="AX26" s="2851"/>
      <c r="AY26" s="2851"/>
      <c r="AZ26" s="2851"/>
      <c r="BA26" s="2851"/>
      <c r="BB26" s="2851"/>
      <c r="BC26" s="2851"/>
      <c r="BD26" s="2851"/>
      <c r="BE26" s="2851"/>
      <c r="BF26" s="2851"/>
      <c r="BG26" s="2851"/>
      <c r="BH26" s="2851"/>
      <c r="BI26" s="2851"/>
      <c r="BJ26" s="2851"/>
      <c r="BK26" s="2851"/>
      <c r="BL26" s="2851"/>
      <c r="BM26" s="2851"/>
      <c r="BN26" s="2851"/>
      <c r="BO26" s="2851"/>
      <c r="BP26" s="2857" t="s">
        <v>2071</v>
      </c>
      <c r="BQ26" s="2858"/>
      <c r="BR26" s="2858"/>
      <c r="BS26" s="2858"/>
      <c r="BT26" s="2858"/>
      <c r="BU26" s="2858"/>
      <c r="BV26" s="2859"/>
      <c r="BX26" s="971"/>
    </row>
    <row r="27" spans="2:76" ht="10.9" customHeight="1">
      <c r="B27" s="2879"/>
      <c r="C27" s="2800"/>
      <c r="D27" s="2819"/>
      <c r="E27" s="2819"/>
      <c r="F27" s="2819"/>
      <c r="G27" s="2819"/>
      <c r="H27" s="2819"/>
      <c r="I27" s="2819"/>
      <c r="J27" s="2822"/>
      <c r="K27" s="2822"/>
      <c r="L27" s="2822"/>
      <c r="M27" s="2822"/>
      <c r="N27" s="2825"/>
      <c r="O27" s="2828"/>
      <c r="P27" s="2828"/>
      <c r="Q27" s="2830"/>
      <c r="R27" s="2872"/>
      <c r="S27" s="2872"/>
      <c r="T27" s="2872"/>
      <c r="U27" s="2872"/>
      <c r="V27" s="2872"/>
      <c r="W27" s="2872"/>
      <c r="X27" s="2872"/>
      <c r="Y27" s="2819"/>
      <c r="Z27" s="2842"/>
      <c r="AA27" s="2842"/>
      <c r="AB27" s="2842"/>
      <c r="AC27" s="2842"/>
      <c r="AD27" s="2842"/>
      <c r="AE27" s="2868"/>
      <c r="AF27" s="2845"/>
      <c r="AG27" s="2845"/>
      <c r="AH27" s="2845"/>
      <c r="AI27" s="2845"/>
      <c r="AJ27" s="1402"/>
      <c r="AK27" s="1403"/>
      <c r="AL27" s="2876"/>
      <c r="AM27" s="2876"/>
      <c r="AN27" s="1403"/>
      <c r="AO27" s="1404"/>
      <c r="AP27" s="2851"/>
      <c r="AQ27" s="2851"/>
      <c r="AR27" s="2851"/>
      <c r="AS27" s="2851"/>
      <c r="AT27" s="2851"/>
      <c r="AU27" s="2851"/>
      <c r="AV27" s="2851"/>
      <c r="AW27" s="2851"/>
      <c r="AX27" s="2851"/>
      <c r="AY27" s="2851"/>
      <c r="AZ27" s="2851"/>
      <c r="BA27" s="2851"/>
      <c r="BB27" s="2851"/>
      <c r="BC27" s="2851"/>
      <c r="BD27" s="2851"/>
      <c r="BE27" s="2851"/>
      <c r="BF27" s="2851"/>
      <c r="BG27" s="2851"/>
      <c r="BH27" s="2851"/>
      <c r="BI27" s="2851"/>
      <c r="BJ27" s="2851"/>
      <c r="BK27" s="2851"/>
      <c r="BL27" s="2851"/>
      <c r="BM27" s="2851"/>
      <c r="BN27" s="2851"/>
      <c r="BO27" s="2851"/>
      <c r="BP27" s="2858"/>
      <c r="BQ27" s="2858"/>
      <c r="BR27" s="2858"/>
      <c r="BS27" s="2858"/>
      <c r="BT27" s="2858"/>
      <c r="BU27" s="2858"/>
      <c r="BV27" s="2859"/>
      <c r="BX27" s="971"/>
    </row>
    <row r="28" spans="2:76" ht="10.9" customHeight="1">
      <c r="B28" s="2880"/>
      <c r="C28" s="2881"/>
      <c r="D28" s="2862"/>
      <c r="E28" s="2862"/>
      <c r="F28" s="2862"/>
      <c r="G28" s="2862"/>
      <c r="H28" s="2862"/>
      <c r="I28" s="2862"/>
      <c r="J28" s="2823"/>
      <c r="K28" s="2823"/>
      <c r="L28" s="2823"/>
      <c r="M28" s="2823"/>
      <c r="N28" s="2863"/>
      <c r="O28" s="2864"/>
      <c r="P28" s="2865"/>
      <c r="Q28" s="2866"/>
      <c r="R28" s="2873"/>
      <c r="S28" s="2873"/>
      <c r="T28" s="2873"/>
      <c r="U28" s="2873"/>
      <c r="V28" s="2873"/>
      <c r="W28" s="2873"/>
      <c r="X28" s="2873"/>
      <c r="Y28" s="2867"/>
      <c r="Z28" s="2867"/>
      <c r="AA28" s="2867"/>
      <c r="AB28" s="2867"/>
      <c r="AC28" s="2867"/>
      <c r="AD28" s="2867"/>
      <c r="AE28" s="2869"/>
      <c r="AF28" s="2869"/>
      <c r="AG28" s="2869"/>
      <c r="AH28" s="2869"/>
      <c r="AI28" s="2869"/>
      <c r="AJ28" s="1408"/>
      <c r="AK28" s="1409"/>
      <c r="AL28" s="2877"/>
      <c r="AM28" s="2877"/>
      <c r="AN28" s="1409"/>
      <c r="AO28" s="1410"/>
      <c r="AP28" s="2870"/>
      <c r="AQ28" s="2870"/>
      <c r="AR28" s="2870"/>
      <c r="AS28" s="2870"/>
      <c r="AT28" s="2870"/>
      <c r="AU28" s="2870"/>
      <c r="AV28" s="2870"/>
      <c r="AW28" s="2870"/>
      <c r="AX28" s="2870"/>
      <c r="AY28" s="2870"/>
      <c r="AZ28" s="2870"/>
      <c r="BA28" s="2870"/>
      <c r="BB28" s="2870"/>
      <c r="BC28" s="2870"/>
      <c r="BD28" s="2870"/>
      <c r="BE28" s="2870"/>
      <c r="BF28" s="2870"/>
      <c r="BG28" s="2870"/>
      <c r="BH28" s="2870"/>
      <c r="BI28" s="2870"/>
      <c r="BJ28" s="2870"/>
      <c r="BK28" s="2870"/>
      <c r="BL28" s="2870"/>
      <c r="BM28" s="2870"/>
      <c r="BN28" s="2870"/>
      <c r="BO28" s="2870"/>
      <c r="BP28" s="2860"/>
      <c r="BQ28" s="2860"/>
      <c r="BR28" s="2860"/>
      <c r="BS28" s="2860"/>
      <c r="BT28" s="2860"/>
      <c r="BU28" s="2860"/>
      <c r="BV28" s="2861"/>
      <c r="BX28" s="971"/>
    </row>
    <row r="29" spans="2:76" ht="10.9" customHeight="1">
      <c r="B29" s="2878">
        <f t="shared" ref="B29" si="1">B23+1</f>
        <v>3</v>
      </c>
      <c r="C29" s="2790"/>
      <c r="D29" s="2818"/>
      <c r="E29" s="2818"/>
      <c r="F29" s="2818"/>
      <c r="G29" s="2818"/>
      <c r="H29" s="2818"/>
      <c r="I29" s="2818"/>
      <c r="J29" s="2820"/>
      <c r="K29" s="2821"/>
      <c r="L29" s="2821"/>
      <c r="M29" s="2821"/>
      <c r="N29" s="2824"/>
      <c r="O29" s="2826"/>
      <c r="P29" s="2826"/>
      <c r="Q29" s="2829"/>
      <c r="R29" s="2837"/>
      <c r="S29" s="2838"/>
      <c r="T29" s="2838"/>
      <c r="U29" s="2838"/>
      <c r="V29" s="2838"/>
      <c r="W29" s="2838"/>
      <c r="X29" s="2838"/>
      <c r="Y29" s="2818"/>
      <c r="Z29" s="2841"/>
      <c r="AA29" s="2841"/>
      <c r="AB29" s="2841"/>
      <c r="AC29" s="2841"/>
      <c r="AD29" s="2841"/>
      <c r="AE29" s="2843"/>
      <c r="AF29" s="2844"/>
      <c r="AG29" s="2844"/>
      <c r="AH29" s="2844"/>
      <c r="AI29" s="2844"/>
      <c r="AJ29" s="1399"/>
      <c r="AK29" s="1400"/>
      <c r="AL29" s="2846"/>
      <c r="AM29" s="2847"/>
      <c r="AN29" s="1400"/>
      <c r="AO29" s="1401"/>
      <c r="AP29" s="2850"/>
      <c r="AQ29" s="2850"/>
      <c r="AR29" s="2850"/>
      <c r="AS29" s="2850"/>
      <c r="AT29" s="2850"/>
      <c r="AU29" s="2850"/>
      <c r="AV29" s="2850"/>
      <c r="AW29" s="2850"/>
      <c r="AX29" s="2850"/>
      <c r="AY29" s="2850"/>
      <c r="AZ29" s="2850"/>
      <c r="BA29" s="2850"/>
      <c r="BB29" s="2850"/>
      <c r="BC29" s="2850"/>
      <c r="BD29" s="2850"/>
      <c r="BE29" s="2850"/>
      <c r="BF29" s="2850"/>
      <c r="BG29" s="2850"/>
      <c r="BH29" s="2850"/>
      <c r="BI29" s="2850"/>
      <c r="BJ29" s="2850"/>
      <c r="BK29" s="2850"/>
      <c r="BL29" s="2850"/>
      <c r="BM29" s="2850"/>
      <c r="BN29" s="2850"/>
      <c r="BO29" s="2850"/>
      <c r="BP29" s="2852" t="s">
        <v>2071</v>
      </c>
      <c r="BQ29" s="2853"/>
      <c r="BR29" s="2853"/>
      <c r="BS29" s="2853"/>
      <c r="BT29" s="2853"/>
      <c r="BU29" s="2853"/>
      <c r="BV29" s="2854"/>
      <c r="BX29" s="971"/>
    </row>
    <row r="30" spans="2:76" ht="10.9" customHeight="1">
      <c r="B30" s="2879"/>
      <c r="C30" s="2800"/>
      <c r="D30" s="2819"/>
      <c r="E30" s="2819"/>
      <c r="F30" s="2819"/>
      <c r="G30" s="2819"/>
      <c r="H30" s="2819"/>
      <c r="I30" s="2819"/>
      <c r="J30" s="2822"/>
      <c r="K30" s="2822"/>
      <c r="L30" s="2822"/>
      <c r="M30" s="2822"/>
      <c r="N30" s="2825"/>
      <c r="O30" s="2827"/>
      <c r="P30" s="2828"/>
      <c r="Q30" s="2830"/>
      <c r="R30" s="2839"/>
      <c r="S30" s="2839"/>
      <c r="T30" s="2839"/>
      <c r="U30" s="2839"/>
      <c r="V30" s="2839"/>
      <c r="W30" s="2839"/>
      <c r="X30" s="2839"/>
      <c r="Y30" s="2842"/>
      <c r="Z30" s="2842"/>
      <c r="AA30" s="2842"/>
      <c r="AB30" s="2842"/>
      <c r="AC30" s="2842"/>
      <c r="AD30" s="2842"/>
      <c r="AE30" s="2845"/>
      <c r="AF30" s="2845"/>
      <c r="AG30" s="2845"/>
      <c r="AH30" s="2845"/>
      <c r="AI30" s="2845"/>
      <c r="AJ30" s="1402"/>
      <c r="AK30" s="1403"/>
      <c r="AL30" s="2848"/>
      <c r="AM30" s="2848"/>
      <c r="AN30" s="1403"/>
      <c r="AO30" s="1404"/>
      <c r="AP30" s="2851"/>
      <c r="AQ30" s="2851"/>
      <c r="AR30" s="2851"/>
      <c r="AS30" s="2851"/>
      <c r="AT30" s="2851"/>
      <c r="AU30" s="2851"/>
      <c r="AV30" s="2851"/>
      <c r="AW30" s="2851"/>
      <c r="AX30" s="2851"/>
      <c r="AY30" s="2851"/>
      <c r="AZ30" s="2851"/>
      <c r="BA30" s="2851"/>
      <c r="BB30" s="2851"/>
      <c r="BC30" s="2851"/>
      <c r="BD30" s="2851"/>
      <c r="BE30" s="2851"/>
      <c r="BF30" s="2851"/>
      <c r="BG30" s="2851"/>
      <c r="BH30" s="2851"/>
      <c r="BI30" s="2851"/>
      <c r="BJ30" s="2851"/>
      <c r="BK30" s="2851"/>
      <c r="BL30" s="2851"/>
      <c r="BM30" s="2851"/>
      <c r="BN30" s="2851"/>
      <c r="BO30" s="2851"/>
      <c r="BP30" s="2855"/>
      <c r="BQ30" s="2855"/>
      <c r="BR30" s="2855"/>
      <c r="BS30" s="2855"/>
      <c r="BT30" s="2855"/>
      <c r="BU30" s="2855"/>
      <c r="BV30" s="2856"/>
      <c r="BX30" s="971"/>
    </row>
    <row r="31" spans="2:76" ht="10.9" customHeight="1">
      <c r="B31" s="2879"/>
      <c r="C31" s="2800"/>
      <c r="D31" s="2819"/>
      <c r="E31" s="2819"/>
      <c r="F31" s="2819"/>
      <c r="G31" s="2819"/>
      <c r="H31" s="2819"/>
      <c r="I31" s="2819"/>
      <c r="J31" s="2822"/>
      <c r="K31" s="2822"/>
      <c r="L31" s="2822"/>
      <c r="M31" s="2822"/>
      <c r="N31" s="2825"/>
      <c r="O31" s="2828"/>
      <c r="P31" s="2828"/>
      <c r="Q31" s="2830"/>
      <c r="R31" s="2840"/>
      <c r="S31" s="2840"/>
      <c r="T31" s="2840"/>
      <c r="U31" s="2840"/>
      <c r="V31" s="2840"/>
      <c r="W31" s="2840"/>
      <c r="X31" s="2840"/>
      <c r="Y31" s="2819"/>
      <c r="Z31" s="2842"/>
      <c r="AA31" s="2842"/>
      <c r="AB31" s="2842"/>
      <c r="AC31" s="2842"/>
      <c r="AD31" s="2842"/>
      <c r="AE31" s="2868"/>
      <c r="AF31" s="2845"/>
      <c r="AG31" s="2845"/>
      <c r="AH31" s="2845"/>
      <c r="AI31" s="2845"/>
      <c r="AJ31" s="1405"/>
      <c r="AK31" s="1406"/>
      <c r="AL31" s="2849"/>
      <c r="AM31" s="2849"/>
      <c r="AN31" s="1406"/>
      <c r="AO31" s="1407"/>
      <c r="AP31" s="2851"/>
      <c r="AQ31" s="2851"/>
      <c r="AR31" s="2851"/>
      <c r="AS31" s="2851"/>
      <c r="AT31" s="2851"/>
      <c r="AU31" s="2851"/>
      <c r="AV31" s="2851"/>
      <c r="AW31" s="2851"/>
      <c r="AX31" s="2851"/>
      <c r="AY31" s="2851"/>
      <c r="AZ31" s="2851"/>
      <c r="BA31" s="2851"/>
      <c r="BB31" s="2851"/>
      <c r="BC31" s="2851"/>
      <c r="BD31" s="2851"/>
      <c r="BE31" s="2851"/>
      <c r="BF31" s="2851"/>
      <c r="BG31" s="2851"/>
      <c r="BH31" s="2851"/>
      <c r="BI31" s="2851"/>
      <c r="BJ31" s="2851"/>
      <c r="BK31" s="2851"/>
      <c r="BL31" s="2851"/>
      <c r="BM31" s="2851"/>
      <c r="BN31" s="2851"/>
      <c r="BO31" s="2851"/>
      <c r="BP31" s="2855"/>
      <c r="BQ31" s="2855"/>
      <c r="BR31" s="2855"/>
      <c r="BS31" s="2855"/>
      <c r="BT31" s="2855"/>
      <c r="BU31" s="2855"/>
      <c r="BV31" s="2856"/>
      <c r="BX31" s="971"/>
    </row>
    <row r="32" spans="2:76" ht="10.9" customHeight="1">
      <c r="B32" s="2879"/>
      <c r="C32" s="2800"/>
      <c r="D32" s="2819"/>
      <c r="E32" s="2819"/>
      <c r="F32" s="2819"/>
      <c r="G32" s="2819"/>
      <c r="H32" s="2819"/>
      <c r="I32" s="2819"/>
      <c r="J32" s="2822"/>
      <c r="K32" s="2822"/>
      <c r="L32" s="2822"/>
      <c r="M32" s="2822"/>
      <c r="N32" s="2825"/>
      <c r="O32" s="2827"/>
      <c r="P32" s="2828"/>
      <c r="Q32" s="2830"/>
      <c r="R32" s="2871" t="str">
        <f t="shared" ref="R32" si="2">IF(R29="","",IFERROR(DATEDIF(R29,AG$4,"y"),""))</f>
        <v/>
      </c>
      <c r="S32" s="2872"/>
      <c r="T32" s="2872"/>
      <c r="U32" s="2872"/>
      <c r="V32" s="2872"/>
      <c r="W32" s="2872"/>
      <c r="X32" s="2872"/>
      <c r="Y32" s="2842"/>
      <c r="Z32" s="2842"/>
      <c r="AA32" s="2842"/>
      <c r="AB32" s="2842"/>
      <c r="AC32" s="2842"/>
      <c r="AD32" s="2842"/>
      <c r="AE32" s="2845"/>
      <c r="AF32" s="2845"/>
      <c r="AG32" s="2845"/>
      <c r="AH32" s="2845"/>
      <c r="AI32" s="2845"/>
      <c r="AJ32" s="1402"/>
      <c r="AK32" s="1403"/>
      <c r="AL32" s="2874"/>
      <c r="AM32" s="2875"/>
      <c r="AN32" s="1403"/>
      <c r="AO32" s="1404"/>
      <c r="AP32" s="2851"/>
      <c r="AQ32" s="2851"/>
      <c r="AR32" s="2851"/>
      <c r="AS32" s="2851"/>
      <c r="AT32" s="2851"/>
      <c r="AU32" s="2851"/>
      <c r="AV32" s="2851"/>
      <c r="AW32" s="2851"/>
      <c r="AX32" s="2851"/>
      <c r="AY32" s="2851"/>
      <c r="AZ32" s="2851"/>
      <c r="BA32" s="2851"/>
      <c r="BB32" s="2851"/>
      <c r="BC32" s="2851"/>
      <c r="BD32" s="2851"/>
      <c r="BE32" s="2851"/>
      <c r="BF32" s="2851"/>
      <c r="BG32" s="2851"/>
      <c r="BH32" s="2851"/>
      <c r="BI32" s="2851"/>
      <c r="BJ32" s="2851"/>
      <c r="BK32" s="2851"/>
      <c r="BL32" s="2851"/>
      <c r="BM32" s="2851"/>
      <c r="BN32" s="2851"/>
      <c r="BO32" s="2851"/>
      <c r="BP32" s="2857" t="s">
        <v>2071</v>
      </c>
      <c r="BQ32" s="2858"/>
      <c r="BR32" s="2858"/>
      <c r="BS32" s="2858"/>
      <c r="BT32" s="2858"/>
      <c r="BU32" s="2858"/>
      <c r="BV32" s="2859"/>
      <c r="BX32" s="971"/>
    </row>
    <row r="33" spans="2:76" ht="10.9" customHeight="1">
      <c r="B33" s="2879"/>
      <c r="C33" s="2800"/>
      <c r="D33" s="2819"/>
      <c r="E33" s="2819"/>
      <c r="F33" s="2819"/>
      <c r="G33" s="2819"/>
      <c r="H33" s="2819"/>
      <c r="I33" s="2819"/>
      <c r="J33" s="2822"/>
      <c r="K33" s="2822"/>
      <c r="L33" s="2822"/>
      <c r="M33" s="2822"/>
      <c r="N33" s="2825"/>
      <c r="O33" s="2828"/>
      <c r="P33" s="2828"/>
      <c r="Q33" s="2830"/>
      <c r="R33" s="2872"/>
      <c r="S33" s="2872"/>
      <c r="T33" s="2872"/>
      <c r="U33" s="2872"/>
      <c r="V33" s="2872"/>
      <c r="W33" s="2872"/>
      <c r="X33" s="2872"/>
      <c r="Y33" s="2819"/>
      <c r="Z33" s="2842"/>
      <c r="AA33" s="2842"/>
      <c r="AB33" s="2842"/>
      <c r="AC33" s="2842"/>
      <c r="AD33" s="2842"/>
      <c r="AE33" s="2868"/>
      <c r="AF33" s="2845"/>
      <c r="AG33" s="2845"/>
      <c r="AH33" s="2845"/>
      <c r="AI33" s="2845"/>
      <c r="AJ33" s="1402"/>
      <c r="AK33" s="1403"/>
      <c r="AL33" s="2876"/>
      <c r="AM33" s="2876"/>
      <c r="AN33" s="1403"/>
      <c r="AO33" s="1404"/>
      <c r="AP33" s="2851"/>
      <c r="AQ33" s="2851"/>
      <c r="AR33" s="2851"/>
      <c r="AS33" s="2851"/>
      <c r="AT33" s="2851"/>
      <c r="AU33" s="2851"/>
      <c r="AV33" s="2851"/>
      <c r="AW33" s="2851"/>
      <c r="AX33" s="2851"/>
      <c r="AY33" s="2851"/>
      <c r="AZ33" s="2851"/>
      <c r="BA33" s="2851"/>
      <c r="BB33" s="2851"/>
      <c r="BC33" s="2851"/>
      <c r="BD33" s="2851"/>
      <c r="BE33" s="2851"/>
      <c r="BF33" s="2851"/>
      <c r="BG33" s="2851"/>
      <c r="BH33" s="2851"/>
      <c r="BI33" s="2851"/>
      <c r="BJ33" s="2851"/>
      <c r="BK33" s="2851"/>
      <c r="BL33" s="2851"/>
      <c r="BM33" s="2851"/>
      <c r="BN33" s="2851"/>
      <c r="BO33" s="2851"/>
      <c r="BP33" s="2858"/>
      <c r="BQ33" s="2858"/>
      <c r="BR33" s="2858"/>
      <c r="BS33" s="2858"/>
      <c r="BT33" s="2858"/>
      <c r="BU33" s="2858"/>
      <c r="BV33" s="2859"/>
      <c r="BX33" s="971"/>
    </row>
    <row r="34" spans="2:76" ht="10.9" customHeight="1">
      <c r="B34" s="2880"/>
      <c r="C34" s="2881"/>
      <c r="D34" s="2862"/>
      <c r="E34" s="2862"/>
      <c r="F34" s="2862"/>
      <c r="G34" s="2862"/>
      <c r="H34" s="2862"/>
      <c r="I34" s="2862"/>
      <c r="J34" s="2823"/>
      <c r="K34" s="2823"/>
      <c r="L34" s="2823"/>
      <c r="M34" s="2823"/>
      <c r="N34" s="2863"/>
      <c r="O34" s="2864"/>
      <c r="P34" s="2865"/>
      <c r="Q34" s="2866"/>
      <c r="R34" s="2873"/>
      <c r="S34" s="2873"/>
      <c r="T34" s="2873"/>
      <c r="U34" s="2873"/>
      <c r="V34" s="2873"/>
      <c r="W34" s="2873"/>
      <c r="X34" s="2873"/>
      <c r="Y34" s="2867"/>
      <c r="Z34" s="2867"/>
      <c r="AA34" s="2867"/>
      <c r="AB34" s="2867"/>
      <c r="AC34" s="2867"/>
      <c r="AD34" s="2867"/>
      <c r="AE34" s="2869"/>
      <c r="AF34" s="2869"/>
      <c r="AG34" s="2869"/>
      <c r="AH34" s="2869"/>
      <c r="AI34" s="2869"/>
      <c r="AJ34" s="1408"/>
      <c r="AK34" s="1409"/>
      <c r="AL34" s="2877"/>
      <c r="AM34" s="2877"/>
      <c r="AN34" s="1409"/>
      <c r="AO34" s="1410"/>
      <c r="AP34" s="2870"/>
      <c r="AQ34" s="2870"/>
      <c r="AR34" s="2870"/>
      <c r="AS34" s="2870"/>
      <c r="AT34" s="2870"/>
      <c r="AU34" s="2870"/>
      <c r="AV34" s="2870"/>
      <c r="AW34" s="2870"/>
      <c r="AX34" s="2870"/>
      <c r="AY34" s="2870"/>
      <c r="AZ34" s="2870"/>
      <c r="BA34" s="2870"/>
      <c r="BB34" s="2870"/>
      <c r="BC34" s="2870"/>
      <c r="BD34" s="2870"/>
      <c r="BE34" s="2870"/>
      <c r="BF34" s="2870"/>
      <c r="BG34" s="2870"/>
      <c r="BH34" s="2870"/>
      <c r="BI34" s="2870"/>
      <c r="BJ34" s="2870"/>
      <c r="BK34" s="2870"/>
      <c r="BL34" s="2870"/>
      <c r="BM34" s="2870"/>
      <c r="BN34" s="2870"/>
      <c r="BO34" s="2870"/>
      <c r="BP34" s="2860"/>
      <c r="BQ34" s="2860"/>
      <c r="BR34" s="2860"/>
      <c r="BS34" s="2860"/>
      <c r="BT34" s="2860"/>
      <c r="BU34" s="2860"/>
      <c r="BV34" s="2861"/>
      <c r="BX34" s="971"/>
    </row>
    <row r="35" spans="2:76" ht="10.9" customHeight="1">
      <c r="B35" s="2878">
        <f t="shared" ref="B35" si="3">B29+1</f>
        <v>4</v>
      </c>
      <c r="C35" s="2790"/>
      <c r="D35" s="2818"/>
      <c r="E35" s="2818"/>
      <c r="F35" s="2818"/>
      <c r="G35" s="2818"/>
      <c r="H35" s="2818"/>
      <c r="I35" s="2818"/>
      <c r="J35" s="2820"/>
      <c r="K35" s="2821"/>
      <c r="L35" s="2821"/>
      <c r="M35" s="2821"/>
      <c r="N35" s="2824"/>
      <c r="O35" s="2826"/>
      <c r="P35" s="2826"/>
      <c r="Q35" s="2829"/>
      <c r="R35" s="2837"/>
      <c r="S35" s="2838"/>
      <c r="T35" s="2838"/>
      <c r="U35" s="2838"/>
      <c r="V35" s="2838"/>
      <c r="W35" s="2838"/>
      <c r="X35" s="2838"/>
      <c r="Y35" s="2818"/>
      <c r="Z35" s="2841"/>
      <c r="AA35" s="2841"/>
      <c r="AB35" s="2841"/>
      <c r="AC35" s="2841"/>
      <c r="AD35" s="2841"/>
      <c r="AE35" s="2843"/>
      <c r="AF35" s="2844"/>
      <c r="AG35" s="2844"/>
      <c r="AH35" s="2844"/>
      <c r="AI35" s="2844"/>
      <c r="AJ35" s="1399"/>
      <c r="AK35" s="1400"/>
      <c r="AL35" s="2846"/>
      <c r="AM35" s="2847"/>
      <c r="AN35" s="1400"/>
      <c r="AO35" s="1401"/>
      <c r="AP35" s="2850"/>
      <c r="AQ35" s="2850"/>
      <c r="AR35" s="2850"/>
      <c r="AS35" s="2850"/>
      <c r="AT35" s="2850"/>
      <c r="AU35" s="2850"/>
      <c r="AV35" s="2850"/>
      <c r="AW35" s="2850"/>
      <c r="AX35" s="2850"/>
      <c r="AY35" s="2850"/>
      <c r="AZ35" s="2850"/>
      <c r="BA35" s="2850"/>
      <c r="BB35" s="2850"/>
      <c r="BC35" s="2850"/>
      <c r="BD35" s="2850"/>
      <c r="BE35" s="2850"/>
      <c r="BF35" s="2850"/>
      <c r="BG35" s="2850"/>
      <c r="BH35" s="2850"/>
      <c r="BI35" s="2850"/>
      <c r="BJ35" s="2850"/>
      <c r="BK35" s="2850"/>
      <c r="BL35" s="2850"/>
      <c r="BM35" s="2850"/>
      <c r="BN35" s="2850"/>
      <c r="BO35" s="2850"/>
      <c r="BP35" s="2852" t="s">
        <v>2071</v>
      </c>
      <c r="BQ35" s="2853"/>
      <c r="BR35" s="2853"/>
      <c r="BS35" s="2853"/>
      <c r="BT35" s="2853"/>
      <c r="BU35" s="2853"/>
      <c r="BV35" s="2854"/>
      <c r="BX35" s="971"/>
    </row>
    <row r="36" spans="2:76" ht="10.9" customHeight="1">
      <c r="B36" s="2879"/>
      <c r="C36" s="2800"/>
      <c r="D36" s="2819"/>
      <c r="E36" s="2819"/>
      <c r="F36" s="2819"/>
      <c r="G36" s="2819"/>
      <c r="H36" s="2819"/>
      <c r="I36" s="2819"/>
      <c r="J36" s="2822"/>
      <c r="K36" s="2822"/>
      <c r="L36" s="2822"/>
      <c r="M36" s="2822"/>
      <c r="N36" s="2825"/>
      <c r="O36" s="2827"/>
      <c r="P36" s="2828"/>
      <c r="Q36" s="2830"/>
      <c r="R36" s="2839"/>
      <c r="S36" s="2839"/>
      <c r="T36" s="2839"/>
      <c r="U36" s="2839"/>
      <c r="V36" s="2839"/>
      <c r="W36" s="2839"/>
      <c r="X36" s="2839"/>
      <c r="Y36" s="2842"/>
      <c r="Z36" s="2842"/>
      <c r="AA36" s="2842"/>
      <c r="AB36" s="2842"/>
      <c r="AC36" s="2842"/>
      <c r="AD36" s="2842"/>
      <c r="AE36" s="2845"/>
      <c r="AF36" s="2845"/>
      <c r="AG36" s="2845"/>
      <c r="AH36" s="2845"/>
      <c r="AI36" s="2845"/>
      <c r="AJ36" s="1402"/>
      <c r="AK36" s="1403"/>
      <c r="AL36" s="2848"/>
      <c r="AM36" s="2848"/>
      <c r="AN36" s="1403"/>
      <c r="AO36" s="1404"/>
      <c r="AP36" s="2851"/>
      <c r="AQ36" s="2851"/>
      <c r="AR36" s="2851"/>
      <c r="AS36" s="2851"/>
      <c r="AT36" s="2851"/>
      <c r="AU36" s="2851"/>
      <c r="AV36" s="2851"/>
      <c r="AW36" s="2851"/>
      <c r="AX36" s="2851"/>
      <c r="AY36" s="2851"/>
      <c r="AZ36" s="2851"/>
      <c r="BA36" s="2851"/>
      <c r="BB36" s="2851"/>
      <c r="BC36" s="2851"/>
      <c r="BD36" s="2851"/>
      <c r="BE36" s="2851"/>
      <c r="BF36" s="2851"/>
      <c r="BG36" s="2851"/>
      <c r="BH36" s="2851"/>
      <c r="BI36" s="2851"/>
      <c r="BJ36" s="2851"/>
      <c r="BK36" s="2851"/>
      <c r="BL36" s="2851"/>
      <c r="BM36" s="2851"/>
      <c r="BN36" s="2851"/>
      <c r="BO36" s="2851"/>
      <c r="BP36" s="2855"/>
      <c r="BQ36" s="2855"/>
      <c r="BR36" s="2855"/>
      <c r="BS36" s="2855"/>
      <c r="BT36" s="2855"/>
      <c r="BU36" s="2855"/>
      <c r="BV36" s="2856"/>
      <c r="BX36" s="971"/>
    </row>
    <row r="37" spans="2:76" ht="10.9" customHeight="1">
      <c r="B37" s="2879"/>
      <c r="C37" s="2800"/>
      <c r="D37" s="2819"/>
      <c r="E37" s="2819"/>
      <c r="F37" s="2819"/>
      <c r="G37" s="2819"/>
      <c r="H37" s="2819"/>
      <c r="I37" s="2819"/>
      <c r="J37" s="2822"/>
      <c r="K37" s="2822"/>
      <c r="L37" s="2822"/>
      <c r="M37" s="2822"/>
      <c r="N37" s="2825"/>
      <c r="O37" s="2828"/>
      <c r="P37" s="2828"/>
      <c r="Q37" s="2830"/>
      <c r="R37" s="2840"/>
      <c r="S37" s="2840"/>
      <c r="T37" s="2840"/>
      <c r="U37" s="2840"/>
      <c r="V37" s="2840"/>
      <c r="W37" s="2840"/>
      <c r="X37" s="2840"/>
      <c r="Y37" s="2819"/>
      <c r="Z37" s="2842"/>
      <c r="AA37" s="2842"/>
      <c r="AB37" s="2842"/>
      <c r="AC37" s="2842"/>
      <c r="AD37" s="2842"/>
      <c r="AE37" s="2868"/>
      <c r="AF37" s="2845"/>
      <c r="AG37" s="2845"/>
      <c r="AH37" s="2845"/>
      <c r="AI37" s="2845"/>
      <c r="AJ37" s="1405"/>
      <c r="AK37" s="1406"/>
      <c r="AL37" s="2849"/>
      <c r="AM37" s="2849"/>
      <c r="AN37" s="1406"/>
      <c r="AO37" s="1407"/>
      <c r="AP37" s="2851"/>
      <c r="AQ37" s="2851"/>
      <c r="AR37" s="2851"/>
      <c r="AS37" s="2851"/>
      <c r="AT37" s="2851"/>
      <c r="AU37" s="2851"/>
      <c r="AV37" s="2851"/>
      <c r="AW37" s="2851"/>
      <c r="AX37" s="2851"/>
      <c r="AY37" s="2851"/>
      <c r="AZ37" s="2851"/>
      <c r="BA37" s="2851"/>
      <c r="BB37" s="2851"/>
      <c r="BC37" s="2851"/>
      <c r="BD37" s="2851"/>
      <c r="BE37" s="2851"/>
      <c r="BF37" s="2851"/>
      <c r="BG37" s="2851"/>
      <c r="BH37" s="2851"/>
      <c r="BI37" s="2851"/>
      <c r="BJ37" s="2851"/>
      <c r="BK37" s="2851"/>
      <c r="BL37" s="2851"/>
      <c r="BM37" s="2851"/>
      <c r="BN37" s="2851"/>
      <c r="BO37" s="2851"/>
      <c r="BP37" s="2855"/>
      <c r="BQ37" s="2855"/>
      <c r="BR37" s="2855"/>
      <c r="BS37" s="2855"/>
      <c r="BT37" s="2855"/>
      <c r="BU37" s="2855"/>
      <c r="BV37" s="2856"/>
      <c r="BX37" s="971"/>
    </row>
    <row r="38" spans="2:76" ht="10.9" customHeight="1">
      <c r="B38" s="2879"/>
      <c r="C38" s="2800"/>
      <c r="D38" s="2819"/>
      <c r="E38" s="2819"/>
      <c r="F38" s="2819"/>
      <c r="G38" s="2819"/>
      <c r="H38" s="2819"/>
      <c r="I38" s="2819"/>
      <c r="J38" s="2822"/>
      <c r="K38" s="2822"/>
      <c r="L38" s="2822"/>
      <c r="M38" s="2822"/>
      <c r="N38" s="2825"/>
      <c r="O38" s="2827"/>
      <c r="P38" s="2828"/>
      <c r="Q38" s="2830"/>
      <c r="R38" s="2871" t="str">
        <f t="shared" ref="R38" si="4">IF(R35="","",IFERROR(DATEDIF(R35,AG$4,"y"),""))</f>
        <v/>
      </c>
      <c r="S38" s="2872"/>
      <c r="T38" s="2872"/>
      <c r="U38" s="2872"/>
      <c r="V38" s="2872"/>
      <c r="W38" s="2872"/>
      <c r="X38" s="2872"/>
      <c r="Y38" s="2842"/>
      <c r="Z38" s="2842"/>
      <c r="AA38" s="2842"/>
      <c r="AB38" s="2842"/>
      <c r="AC38" s="2842"/>
      <c r="AD38" s="2842"/>
      <c r="AE38" s="2845"/>
      <c r="AF38" s="2845"/>
      <c r="AG38" s="2845"/>
      <c r="AH38" s="2845"/>
      <c r="AI38" s="2845"/>
      <c r="AJ38" s="1402"/>
      <c r="AK38" s="1403"/>
      <c r="AL38" s="2874"/>
      <c r="AM38" s="2875"/>
      <c r="AN38" s="1403"/>
      <c r="AO38" s="1404"/>
      <c r="AP38" s="2851"/>
      <c r="AQ38" s="2851"/>
      <c r="AR38" s="2851"/>
      <c r="AS38" s="2851"/>
      <c r="AT38" s="2851"/>
      <c r="AU38" s="2851"/>
      <c r="AV38" s="2851"/>
      <c r="AW38" s="2851"/>
      <c r="AX38" s="2851"/>
      <c r="AY38" s="2851"/>
      <c r="AZ38" s="2851"/>
      <c r="BA38" s="2851"/>
      <c r="BB38" s="2851"/>
      <c r="BC38" s="2851"/>
      <c r="BD38" s="2851"/>
      <c r="BE38" s="2851"/>
      <c r="BF38" s="2851"/>
      <c r="BG38" s="2851"/>
      <c r="BH38" s="2851"/>
      <c r="BI38" s="2851"/>
      <c r="BJ38" s="2851"/>
      <c r="BK38" s="2851"/>
      <c r="BL38" s="2851"/>
      <c r="BM38" s="2851"/>
      <c r="BN38" s="2851"/>
      <c r="BO38" s="2851"/>
      <c r="BP38" s="2857" t="s">
        <v>2071</v>
      </c>
      <c r="BQ38" s="2858"/>
      <c r="BR38" s="2858"/>
      <c r="BS38" s="2858"/>
      <c r="BT38" s="2858"/>
      <c r="BU38" s="2858"/>
      <c r="BV38" s="2859"/>
      <c r="BX38" s="971"/>
    </row>
    <row r="39" spans="2:76" ht="10.9" customHeight="1">
      <c r="B39" s="2879"/>
      <c r="C39" s="2800"/>
      <c r="D39" s="2819"/>
      <c r="E39" s="2819"/>
      <c r="F39" s="2819"/>
      <c r="G39" s="2819"/>
      <c r="H39" s="2819"/>
      <c r="I39" s="2819"/>
      <c r="J39" s="2822"/>
      <c r="K39" s="2822"/>
      <c r="L39" s="2822"/>
      <c r="M39" s="2822"/>
      <c r="N39" s="2825"/>
      <c r="O39" s="2828"/>
      <c r="P39" s="2828"/>
      <c r="Q39" s="2830"/>
      <c r="R39" s="2872"/>
      <c r="S39" s="2872"/>
      <c r="T39" s="2872"/>
      <c r="U39" s="2872"/>
      <c r="V39" s="2872"/>
      <c r="W39" s="2872"/>
      <c r="X39" s="2872"/>
      <c r="Y39" s="2819"/>
      <c r="Z39" s="2842"/>
      <c r="AA39" s="2842"/>
      <c r="AB39" s="2842"/>
      <c r="AC39" s="2842"/>
      <c r="AD39" s="2842"/>
      <c r="AE39" s="2868"/>
      <c r="AF39" s="2845"/>
      <c r="AG39" s="2845"/>
      <c r="AH39" s="2845"/>
      <c r="AI39" s="2845"/>
      <c r="AJ39" s="1402"/>
      <c r="AK39" s="1403"/>
      <c r="AL39" s="2876"/>
      <c r="AM39" s="2876"/>
      <c r="AN39" s="1403"/>
      <c r="AO39" s="1404"/>
      <c r="AP39" s="2851"/>
      <c r="AQ39" s="2851"/>
      <c r="AR39" s="2851"/>
      <c r="AS39" s="2851"/>
      <c r="AT39" s="2851"/>
      <c r="AU39" s="2851"/>
      <c r="AV39" s="2851"/>
      <c r="AW39" s="2851"/>
      <c r="AX39" s="2851"/>
      <c r="AY39" s="2851"/>
      <c r="AZ39" s="2851"/>
      <c r="BA39" s="2851"/>
      <c r="BB39" s="2851"/>
      <c r="BC39" s="2851"/>
      <c r="BD39" s="2851"/>
      <c r="BE39" s="2851"/>
      <c r="BF39" s="2851"/>
      <c r="BG39" s="2851"/>
      <c r="BH39" s="2851"/>
      <c r="BI39" s="2851"/>
      <c r="BJ39" s="2851"/>
      <c r="BK39" s="2851"/>
      <c r="BL39" s="2851"/>
      <c r="BM39" s="2851"/>
      <c r="BN39" s="2851"/>
      <c r="BO39" s="2851"/>
      <c r="BP39" s="2858"/>
      <c r="BQ39" s="2858"/>
      <c r="BR39" s="2858"/>
      <c r="BS39" s="2858"/>
      <c r="BT39" s="2858"/>
      <c r="BU39" s="2858"/>
      <c r="BV39" s="2859"/>
      <c r="BX39" s="971"/>
    </row>
    <row r="40" spans="2:76" ht="10.9" customHeight="1">
      <c r="B40" s="2880"/>
      <c r="C40" s="2881"/>
      <c r="D40" s="2862"/>
      <c r="E40" s="2862"/>
      <c r="F40" s="2862"/>
      <c r="G40" s="2862"/>
      <c r="H40" s="2862"/>
      <c r="I40" s="2862"/>
      <c r="J40" s="2823"/>
      <c r="K40" s="2823"/>
      <c r="L40" s="2823"/>
      <c r="M40" s="2823"/>
      <c r="N40" s="2863"/>
      <c r="O40" s="2864"/>
      <c r="P40" s="2865"/>
      <c r="Q40" s="2866"/>
      <c r="R40" s="2873"/>
      <c r="S40" s="2873"/>
      <c r="T40" s="2873"/>
      <c r="U40" s="2873"/>
      <c r="V40" s="2873"/>
      <c r="W40" s="2873"/>
      <c r="X40" s="2873"/>
      <c r="Y40" s="2867"/>
      <c r="Z40" s="2867"/>
      <c r="AA40" s="2867"/>
      <c r="AB40" s="2867"/>
      <c r="AC40" s="2867"/>
      <c r="AD40" s="2867"/>
      <c r="AE40" s="2869"/>
      <c r="AF40" s="2869"/>
      <c r="AG40" s="2869"/>
      <c r="AH40" s="2869"/>
      <c r="AI40" s="2869"/>
      <c r="AJ40" s="1408"/>
      <c r="AK40" s="1409"/>
      <c r="AL40" s="2877"/>
      <c r="AM40" s="2877"/>
      <c r="AN40" s="1409"/>
      <c r="AO40" s="1410"/>
      <c r="AP40" s="2870"/>
      <c r="AQ40" s="2870"/>
      <c r="AR40" s="2870"/>
      <c r="AS40" s="2870"/>
      <c r="AT40" s="2870"/>
      <c r="AU40" s="2870"/>
      <c r="AV40" s="2870"/>
      <c r="AW40" s="2870"/>
      <c r="AX40" s="2870"/>
      <c r="AY40" s="2870"/>
      <c r="AZ40" s="2870"/>
      <c r="BA40" s="2870"/>
      <c r="BB40" s="2870"/>
      <c r="BC40" s="2870"/>
      <c r="BD40" s="2870"/>
      <c r="BE40" s="2870"/>
      <c r="BF40" s="2870"/>
      <c r="BG40" s="2870"/>
      <c r="BH40" s="2870"/>
      <c r="BI40" s="2870"/>
      <c r="BJ40" s="2870"/>
      <c r="BK40" s="2870"/>
      <c r="BL40" s="2870"/>
      <c r="BM40" s="2870"/>
      <c r="BN40" s="2870"/>
      <c r="BO40" s="2870"/>
      <c r="BP40" s="2860"/>
      <c r="BQ40" s="2860"/>
      <c r="BR40" s="2860"/>
      <c r="BS40" s="2860"/>
      <c r="BT40" s="2860"/>
      <c r="BU40" s="2860"/>
      <c r="BV40" s="2861"/>
      <c r="BX40" s="971"/>
    </row>
    <row r="41" spans="2:76" ht="10.9" customHeight="1">
      <c r="B41" s="2878">
        <f t="shared" ref="B41" si="5">B35+1</f>
        <v>5</v>
      </c>
      <c r="C41" s="2790"/>
      <c r="D41" s="2818"/>
      <c r="E41" s="2818"/>
      <c r="F41" s="2818"/>
      <c r="G41" s="2818"/>
      <c r="H41" s="2818"/>
      <c r="I41" s="2818"/>
      <c r="J41" s="2820"/>
      <c r="K41" s="2821"/>
      <c r="L41" s="2821"/>
      <c r="M41" s="2821"/>
      <c r="N41" s="2824"/>
      <c r="O41" s="2826"/>
      <c r="P41" s="2826"/>
      <c r="Q41" s="2829"/>
      <c r="R41" s="2837"/>
      <c r="S41" s="2838"/>
      <c r="T41" s="2838"/>
      <c r="U41" s="2838"/>
      <c r="V41" s="2838"/>
      <c r="W41" s="2838"/>
      <c r="X41" s="2838"/>
      <c r="Y41" s="2818"/>
      <c r="Z41" s="2841"/>
      <c r="AA41" s="2841"/>
      <c r="AB41" s="2841"/>
      <c r="AC41" s="2841"/>
      <c r="AD41" s="2841"/>
      <c r="AE41" s="2843"/>
      <c r="AF41" s="2844"/>
      <c r="AG41" s="2844"/>
      <c r="AH41" s="2844"/>
      <c r="AI41" s="2844"/>
      <c r="AJ41" s="1399"/>
      <c r="AK41" s="1400"/>
      <c r="AL41" s="2846"/>
      <c r="AM41" s="2847"/>
      <c r="AN41" s="1400"/>
      <c r="AO41" s="1401"/>
      <c r="AP41" s="2850"/>
      <c r="AQ41" s="2850"/>
      <c r="AR41" s="2850"/>
      <c r="AS41" s="2850"/>
      <c r="AT41" s="2850"/>
      <c r="AU41" s="2850"/>
      <c r="AV41" s="2850"/>
      <c r="AW41" s="2850"/>
      <c r="AX41" s="2850"/>
      <c r="AY41" s="2850"/>
      <c r="AZ41" s="2850"/>
      <c r="BA41" s="2850"/>
      <c r="BB41" s="2850"/>
      <c r="BC41" s="2850"/>
      <c r="BD41" s="2850"/>
      <c r="BE41" s="2850"/>
      <c r="BF41" s="2850"/>
      <c r="BG41" s="2850"/>
      <c r="BH41" s="2850"/>
      <c r="BI41" s="2850"/>
      <c r="BJ41" s="2850"/>
      <c r="BK41" s="2850"/>
      <c r="BL41" s="2850"/>
      <c r="BM41" s="2850"/>
      <c r="BN41" s="2850"/>
      <c r="BO41" s="2850"/>
      <c r="BP41" s="2852" t="s">
        <v>2071</v>
      </c>
      <c r="BQ41" s="2853"/>
      <c r="BR41" s="2853"/>
      <c r="BS41" s="2853"/>
      <c r="BT41" s="2853"/>
      <c r="BU41" s="2853"/>
      <c r="BV41" s="2854"/>
      <c r="BX41" s="971"/>
    </row>
    <row r="42" spans="2:76" ht="10.9" customHeight="1">
      <c r="B42" s="2879"/>
      <c r="C42" s="2800"/>
      <c r="D42" s="2819"/>
      <c r="E42" s="2819"/>
      <c r="F42" s="2819"/>
      <c r="G42" s="2819"/>
      <c r="H42" s="2819"/>
      <c r="I42" s="2819"/>
      <c r="J42" s="2822"/>
      <c r="K42" s="2822"/>
      <c r="L42" s="2822"/>
      <c r="M42" s="2822"/>
      <c r="N42" s="2825"/>
      <c r="O42" s="2827"/>
      <c r="P42" s="2828"/>
      <c r="Q42" s="2830"/>
      <c r="R42" s="2839"/>
      <c r="S42" s="2839"/>
      <c r="T42" s="2839"/>
      <c r="U42" s="2839"/>
      <c r="V42" s="2839"/>
      <c r="W42" s="2839"/>
      <c r="X42" s="2839"/>
      <c r="Y42" s="2842"/>
      <c r="Z42" s="2842"/>
      <c r="AA42" s="2842"/>
      <c r="AB42" s="2842"/>
      <c r="AC42" s="2842"/>
      <c r="AD42" s="2842"/>
      <c r="AE42" s="2845"/>
      <c r="AF42" s="2845"/>
      <c r="AG42" s="2845"/>
      <c r="AH42" s="2845"/>
      <c r="AI42" s="2845"/>
      <c r="AJ42" s="1402"/>
      <c r="AK42" s="1403"/>
      <c r="AL42" s="2848"/>
      <c r="AM42" s="2848"/>
      <c r="AN42" s="1403"/>
      <c r="AO42" s="1404"/>
      <c r="AP42" s="2851"/>
      <c r="AQ42" s="2851"/>
      <c r="AR42" s="2851"/>
      <c r="AS42" s="2851"/>
      <c r="AT42" s="2851"/>
      <c r="AU42" s="2851"/>
      <c r="AV42" s="2851"/>
      <c r="AW42" s="2851"/>
      <c r="AX42" s="2851"/>
      <c r="AY42" s="2851"/>
      <c r="AZ42" s="2851"/>
      <c r="BA42" s="2851"/>
      <c r="BB42" s="2851"/>
      <c r="BC42" s="2851"/>
      <c r="BD42" s="2851"/>
      <c r="BE42" s="2851"/>
      <c r="BF42" s="2851"/>
      <c r="BG42" s="2851"/>
      <c r="BH42" s="2851"/>
      <c r="BI42" s="2851"/>
      <c r="BJ42" s="2851"/>
      <c r="BK42" s="2851"/>
      <c r="BL42" s="2851"/>
      <c r="BM42" s="2851"/>
      <c r="BN42" s="2851"/>
      <c r="BO42" s="2851"/>
      <c r="BP42" s="2855"/>
      <c r="BQ42" s="2855"/>
      <c r="BR42" s="2855"/>
      <c r="BS42" s="2855"/>
      <c r="BT42" s="2855"/>
      <c r="BU42" s="2855"/>
      <c r="BV42" s="2856"/>
      <c r="BX42" s="971"/>
    </row>
    <row r="43" spans="2:76" ht="10.9" customHeight="1">
      <c r="B43" s="2879"/>
      <c r="C43" s="2800"/>
      <c r="D43" s="2819"/>
      <c r="E43" s="2819"/>
      <c r="F43" s="2819"/>
      <c r="G43" s="2819"/>
      <c r="H43" s="2819"/>
      <c r="I43" s="2819"/>
      <c r="J43" s="2822"/>
      <c r="K43" s="2822"/>
      <c r="L43" s="2822"/>
      <c r="M43" s="2822"/>
      <c r="N43" s="2825"/>
      <c r="O43" s="2828"/>
      <c r="P43" s="2828"/>
      <c r="Q43" s="2830"/>
      <c r="R43" s="2840"/>
      <c r="S43" s="2840"/>
      <c r="T43" s="2840"/>
      <c r="U43" s="2840"/>
      <c r="V43" s="2840"/>
      <c r="W43" s="2840"/>
      <c r="X43" s="2840"/>
      <c r="Y43" s="2819"/>
      <c r="Z43" s="2842"/>
      <c r="AA43" s="2842"/>
      <c r="AB43" s="2842"/>
      <c r="AC43" s="2842"/>
      <c r="AD43" s="2842"/>
      <c r="AE43" s="2868"/>
      <c r="AF43" s="2845"/>
      <c r="AG43" s="2845"/>
      <c r="AH43" s="2845"/>
      <c r="AI43" s="2845"/>
      <c r="AJ43" s="1405"/>
      <c r="AK43" s="1406"/>
      <c r="AL43" s="2849"/>
      <c r="AM43" s="2849"/>
      <c r="AN43" s="1406"/>
      <c r="AO43" s="1407"/>
      <c r="AP43" s="2851"/>
      <c r="AQ43" s="2851"/>
      <c r="AR43" s="2851"/>
      <c r="AS43" s="2851"/>
      <c r="AT43" s="2851"/>
      <c r="AU43" s="2851"/>
      <c r="AV43" s="2851"/>
      <c r="AW43" s="2851"/>
      <c r="AX43" s="2851"/>
      <c r="AY43" s="2851"/>
      <c r="AZ43" s="2851"/>
      <c r="BA43" s="2851"/>
      <c r="BB43" s="2851"/>
      <c r="BC43" s="2851"/>
      <c r="BD43" s="2851"/>
      <c r="BE43" s="2851"/>
      <c r="BF43" s="2851"/>
      <c r="BG43" s="2851"/>
      <c r="BH43" s="2851"/>
      <c r="BI43" s="2851"/>
      <c r="BJ43" s="2851"/>
      <c r="BK43" s="2851"/>
      <c r="BL43" s="2851"/>
      <c r="BM43" s="2851"/>
      <c r="BN43" s="2851"/>
      <c r="BO43" s="2851"/>
      <c r="BP43" s="2855"/>
      <c r="BQ43" s="2855"/>
      <c r="BR43" s="2855"/>
      <c r="BS43" s="2855"/>
      <c r="BT43" s="2855"/>
      <c r="BU43" s="2855"/>
      <c r="BV43" s="2856"/>
      <c r="BX43" s="971"/>
    </row>
    <row r="44" spans="2:76" ht="10.9" customHeight="1">
      <c r="B44" s="2879"/>
      <c r="C44" s="2800"/>
      <c r="D44" s="2819"/>
      <c r="E44" s="2819"/>
      <c r="F44" s="2819"/>
      <c r="G44" s="2819"/>
      <c r="H44" s="2819"/>
      <c r="I44" s="2819"/>
      <c r="J44" s="2822"/>
      <c r="K44" s="2822"/>
      <c r="L44" s="2822"/>
      <c r="M44" s="2822"/>
      <c r="N44" s="2825"/>
      <c r="O44" s="2827"/>
      <c r="P44" s="2828"/>
      <c r="Q44" s="2830"/>
      <c r="R44" s="2871" t="str">
        <f t="shared" ref="R44" si="6">IF(R41="","",IFERROR(DATEDIF(R41,AG$4,"y"),""))</f>
        <v/>
      </c>
      <c r="S44" s="2872"/>
      <c r="T44" s="2872"/>
      <c r="U44" s="2872"/>
      <c r="V44" s="2872"/>
      <c r="W44" s="2872"/>
      <c r="X44" s="2872"/>
      <c r="Y44" s="2842"/>
      <c r="Z44" s="2842"/>
      <c r="AA44" s="2842"/>
      <c r="AB44" s="2842"/>
      <c r="AC44" s="2842"/>
      <c r="AD44" s="2842"/>
      <c r="AE44" s="2845"/>
      <c r="AF44" s="2845"/>
      <c r="AG44" s="2845"/>
      <c r="AH44" s="2845"/>
      <c r="AI44" s="2845"/>
      <c r="AJ44" s="1402"/>
      <c r="AK44" s="1403"/>
      <c r="AL44" s="2874"/>
      <c r="AM44" s="2875"/>
      <c r="AN44" s="1403"/>
      <c r="AO44" s="1404"/>
      <c r="AP44" s="2851"/>
      <c r="AQ44" s="2851"/>
      <c r="AR44" s="2851"/>
      <c r="AS44" s="2851"/>
      <c r="AT44" s="2851"/>
      <c r="AU44" s="2851"/>
      <c r="AV44" s="2851"/>
      <c r="AW44" s="2851"/>
      <c r="AX44" s="2851"/>
      <c r="AY44" s="2851"/>
      <c r="AZ44" s="2851"/>
      <c r="BA44" s="2851"/>
      <c r="BB44" s="2851"/>
      <c r="BC44" s="2851"/>
      <c r="BD44" s="2851"/>
      <c r="BE44" s="2851"/>
      <c r="BF44" s="2851"/>
      <c r="BG44" s="2851"/>
      <c r="BH44" s="2851"/>
      <c r="BI44" s="2851"/>
      <c r="BJ44" s="2851"/>
      <c r="BK44" s="2851"/>
      <c r="BL44" s="2851"/>
      <c r="BM44" s="2851"/>
      <c r="BN44" s="2851"/>
      <c r="BO44" s="2851"/>
      <c r="BP44" s="2857" t="s">
        <v>2071</v>
      </c>
      <c r="BQ44" s="2858"/>
      <c r="BR44" s="2858"/>
      <c r="BS44" s="2858"/>
      <c r="BT44" s="2858"/>
      <c r="BU44" s="2858"/>
      <c r="BV44" s="2859"/>
      <c r="BX44" s="971"/>
    </row>
    <row r="45" spans="2:76" ht="10.9" customHeight="1">
      <c r="B45" s="2879"/>
      <c r="C45" s="2800"/>
      <c r="D45" s="2819"/>
      <c r="E45" s="2819"/>
      <c r="F45" s="2819"/>
      <c r="G45" s="2819"/>
      <c r="H45" s="2819"/>
      <c r="I45" s="2819"/>
      <c r="J45" s="2822"/>
      <c r="K45" s="2822"/>
      <c r="L45" s="2822"/>
      <c r="M45" s="2822"/>
      <c r="N45" s="2825"/>
      <c r="O45" s="2828"/>
      <c r="P45" s="2828"/>
      <c r="Q45" s="2830"/>
      <c r="R45" s="2872"/>
      <c r="S45" s="2872"/>
      <c r="T45" s="2872"/>
      <c r="U45" s="2872"/>
      <c r="V45" s="2872"/>
      <c r="W45" s="2872"/>
      <c r="X45" s="2872"/>
      <c r="Y45" s="2819"/>
      <c r="Z45" s="2842"/>
      <c r="AA45" s="2842"/>
      <c r="AB45" s="2842"/>
      <c r="AC45" s="2842"/>
      <c r="AD45" s="2842"/>
      <c r="AE45" s="2868"/>
      <c r="AF45" s="2845"/>
      <c r="AG45" s="2845"/>
      <c r="AH45" s="2845"/>
      <c r="AI45" s="2845"/>
      <c r="AJ45" s="1402"/>
      <c r="AK45" s="1403"/>
      <c r="AL45" s="2876"/>
      <c r="AM45" s="2876"/>
      <c r="AN45" s="1403"/>
      <c r="AO45" s="1404"/>
      <c r="AP45" s="2851"/>
      <c r="AQ45" s="2851"/>
      <c r="AR45" s="2851"/>
      <c r="AS45" s="2851"/>
      <c r="AT45" s="2851"/>
      <c r="AU45" s="2851"/>
      <c r="AV45" s="2851"/>
      <c r="AW45" s="2851"/>
      <c r="AX45" s="2851"/>
      <c r="AY45" s="2851"/>
      <c r="AZ45" s="2851"/>
      <c r="BA45" s="2851"/>
      <c r="BB45" s="2851"/>
      <c r="BC45" s="2851"/>
      <c r="BD45" s="2851"/>
      <c r="BE45" s="2851"/>
      <c r="BF45" s="2851"/>
      <c r="BG45" s="2851"/>
      <c r="BH45" s="2851"/>
      <c r="BI45" s="2851"/>
      <c r="BJ45" s="2851"/>
      <c r="BK45" s="2851"/>
      <c r="BL45" s="2851"/>
      <c r="BM45" s="2851"/>
      <c r="BN45" s="2851"/>
      <c r="BO45" s="2851"/>
      <c r="BP45" s="2858"/>
      <c r="BQ45" s="2858"/>
      <c r="BR45" s="2858"/>
      <c r="BS45" s="2858"/>
      <c r="BT45" s="2858"/>
      <c r="BU45" s="2858"/>
      <c r="BV45" s="2859"/>
      <c r="BX45" s="971"/>
    </row>
    <row r="46" spans="2:76" ht="10.9" customHeight="1">
      <c r="B46" s="2880"/>
      <c r="C46" s="2881"/>
      <c r="D46" s="2862"/>
      <c r="E46" s="2862"/>
      <c r="F46" s="2862"/>
      <c r="G46" s="2862"/>
      <c r="H46" s="2862"/>
      <c r="I46" s="2862"/>
      <c r="J46" s="2823"/>
      <c r="K46" s="2823"/>
      <c r="L46" s="2823"/>
      <c r="M46" s="2823"/>
      <c r="N46" s="2863"/>
      <c r="O46" s="2864"/>
      <c r="P46" s="2865"/>
      <c r="Q46" s="2866"/>
      <c r="R46" s="2873"/>
      <c r="S46" s="2873"/>
      <c r="T46" s="2873"/>
      <c r="U46" s="2873"/>
      <c r="V46" s="2873"/>
      <c r="W46" s="2873"/>
      <c r="X46" s="2873"/>
      <c r="Y46" s="2867"/>
      <c r="Z46" s="2867"/>
      <c r="AA46" s="2867"/>
      <c r="AB46" s="2867"/>
      <c r="AC46" s="2867"/>
      <c r="AD46" s="2867"/>
      <c r="AE46" s="2869"/>
      <c r="AF46" s="2869"/>
      <c r="AG46" s="2869"/>
      <c r="AH46" s="2869"/>
      <c r="AI46" s="2869"/>
      <c r="AJ46" s="1408"/>
      <c r="AK46" s="1409"/>
      <c r="AL46" s="2877"/>
      <c r="AM46" s="2877"/>
      <c r="AN46" s="1409"/>
      <c r="AO46" s="1410"/>
      <c r="AP46" s="2870"/>
      <c r="AQ46" s="2870"/>
      <c r="AR46" s="2870"/>
      <c r="AS46" s="2870"/>
      <c r="AT46" s="2870"/>
      <c r="AU46" s="2870"/>
      <c r="AV46" s="2870"/>
      <c r="AW46" s="2870"/>
      <c r="AX46" s="2870"/>
      <c r="AY46" s="2870"/>
      <c r="AZ46" s="2870"/>
      <c r="BA46" s="2870"/>
      <c r="BB46" s="2870"/>
      <c r="BC46" s="2870"/>
      <c r="BD46" s="2870"/>
      <c r="BE46" s="2870"/>
      <c r="BF46" s="2870"/>
      <c r="BG46" s="2870"/>
      <c r="BH46" s="2870"/>
      <c r="BI46" s="2870"/>
      <c r="BJ46" s="2870"/>
      <c r="BK46" s="2870"/>
      <c r="BL46" s="2870"/>
      <c r="BM46" s="2870"/>
      <c r="BN46" s="2870"/>
      <c r="BO46" s="2870"/>
      <c r="BP46" s="2860"/>
      <c r="BQ46" s="2860"/>
      <c r="BR46" s="2860"/>
      <c r="BS46" s="2860"/>
      <c r="BT46" s="2860"/>
      <c r="BU46" s="2860"/>
      <c r="BV46" s="2861"/>
      <c r="BX46" s="971"/>
    </row>
    <row r="47" spans="2:76" ht="10.9" customHeight="1">
      <c r="B47" s="2878">
        <f t="shared" ref="B47" si="7">B41+1</f>
        <v>6</v>
      </c>
      <c r="C47" s="2790"/>
      <c r="D47" s="2818"/>
      <c r="E47" s="2818"/>
      <c r="F47" s="2818"/>
      <c r="G47" s="2818"/>
      <c r="H47" s="2818"/>
      <c r="I47" s="2818"/>
      <c r="J47" s="2820"/>
      <c r="K47" s="2821"/>
      <c r="L47" s="2821"/>
      <c r="M47" s="2821"/>
      <c r="N47" s="2824"/>
      <c r="O47" s="2826"/>
      <c r="P47" s="2826"/>
      <c r="Q47" s="2829"/>
      <c r="R47" s="2837"/>
      <c r="S47" s="2838"/>
      <c r="T47" s="2838"/>
      <c r="U47" s="2838"/>
      <c r="V47" s="2838"/>
      <c r="W47" s="2838"/>
      <c r="X47" s="2838"/>
      <c r="Y47" s="2818"/>
      <c r="Z47" s="2841"/>
      <c r="AA47" s="2841"/>
      <c r="AB47" s="2841"/>
      <c r="AC47" s="2841"/>
      <c r="AD47" s="2841"/>
      <c r="AE47" s="2843"/>
      <c r="AF47" s="2844"/>
      <c r="AG47" s="2844"/>
      <c r="AH47" s="2844"/>
      <c r="AI47" s="2844"/>
      <c r="AJ47" s="1399"/>
      <c r="AK47" s="1400"/>
      <c r="AL47" s="2846"/>
      <c r="AM47" s="2847"/>
      <c r="AN47" s="1400"/>
      <c r="AO47" s="1401"/>
      <c r="AP47" s="2850"/>
      <c r="AQ47" s="2850"/>
      <c r="AR47" s="2850"/>
      <c r="AS47" s="2850"/>
      <c r="AT47" s="2850"/>
      <c r="AU47" s="2850"/>
      <c r="AV47" s="2850"/>
      <c r="AW47" s="2850"/>
      <c r="AX47" s="2850"/>
      <c r="AY47" s="2850"/>
      <c r="AZ47" s="2850"/>
      <c r="BA47" s="2850"/>
      <c r="BB47" s="2850"/>
      <c r="BC47" s="2850"/>
      <c r="BD47" s="2850"/>
      <c r="BE47" s="2850"/>
      <c r="BF47" s="2850"/>
      <c r="BG47" s="2850"/>
      <c r="BH47" s="2850"/>
      <c r="BI47" s="2850"/>
      <c r="BJ47" s="2850"/>
      <c r="BK47" s="2850"/>
      <c r="BL47" s="2850"/>
      <c r="BM47" s="2850"/>
      <c r="BN47" s="2850"/>
      <c r="BO47" s="2850"/>
      <c r="BP47" s="2852" t="s">
        <v>2071</v>
      </c>
      <c r="BQ47" s="2853"/>
      <c r="BR47" s="2853"/>
      <c r="BS47" s="2853"/>
      <c r="BT47" s="2853"/>
      <c r="BU47" s="2853"/>
      <c r="BV47" s="2854"/>
      <c r="BX47" s="971"/>
    </row>
    <row r="48" spans="2:76" ht="10.9" customHeight="1">
      <c r="B48" s="2879"/>
      <c r="C48" s="2800"/>
      <c r="D48" s="2819"/>
      <c r="E48" s="2819"/>
      <c r="F48" s="2819"/>
      <c r="G48" s="2819"/>
      <c r="H48" s="2819"/>
      <c r="I48" s="2819"/>
      <c r="J48" s="2822"/>
      <c r="K48" s="2822"/>
      <c r="L48" s="2822"/>
      <c r="M48" s="2822"/>
      <c r="N48" s="2825"/>
      <c r="O48" s="2827"/>
      <c r="P48" s="2828"/>
      <c r="Q48" s="2830"/>
      <c r="R48" s="2839"/>
      <c r="S48" s="2839"/>
      <c r="T48" s="2839"/>
      <c r="U48" s="2839"/>
      <c r="V48" s="2839"/>
      <c r="W48" s="2839"/>
      <c r="X48" s="2839"/>
      <c r="Y48" s="2842"/>
      <c r="Z48" s="2842"/>
      <c r="AA48" s="2842"/>
      <c r="AB48" s="2842"/>
      <c r="AC48" s="2842"/>
      <c r="AD48" s="2842"/>
      <c r="AE48" s="2845"/>
      <c r="AF48" s="2845"/>
      <c r="AG48" s="2845"/>
      <c r="AH48" s="2845"/>
      <c r="AI48" s="2845"/>
      <c r="AJ48" s="1402"/>
      <c r="AK48" s="1403"/>
      <c r="AL48" s="2848"/>
      <c r="AM48" s="2848"/>
      <c r="AN48" s="1403"/>
      <c r="AO48" s="1404"/>
      <c r="AP48" s="2851"/>
      <c r="AQ48" s="2851"/>
      <c r="AR48" s="2851"/>
      <c r="AS48" s="2851"/>
      <c r="AT48" s="2851"/>
      <c r="AU48" s="2851"/>
      <c r="AV48" s="2851"/>
      <c r="AW48" s="2851"/>
      <c r="AX48" s="2851"/>
      <c r="AY48" s="2851"/>
      <c r="AZ48" s="2851"/>
      <c r="BA48" s="2851"/>
      <c r="BB48" s="2851"/>
      <c r="BC48" s="2851"/>
      <c r="BD48" s="2851"/>
      <c r="BE48" s="2851"/>
      <c r="BF48" s="2851"/>
      <c r="BG48" s="2851"/>
      <c r="BH48" s="2851"/>
      <c r="BI48" s="2851"/>
      <c r="BJ48" s="2851"/>
      <c r="BK48" s="2851"/>
      <c r="BL48" s="2851"/>
      <c r="BM48" s="2851"/>
      <c r="BN48" s="2851"/>
      <c r="BO48" s="2851"/>
      <c r="BP48" s="2855"/>
      <c r="BQ48" s="2855"/>
      <c r="BR48" s="2855"/>
      <c r="BS48" s="2855"/>
      <c r="BT48" s="2855"/>
      <c r="BU48" s="2855"/>
      <c r="BV48" s="2856"/>
      <c r="BX48" s="971"/>
    </row>
    <row r="49" spans="2:76" ht="10.9" customHeight="1">
      <c r="B49" s="2879"/>
      <c r="C49" s="2800"/>
      <c r="D49" s="2819"/>
      <c r="E49" s="2819"/>
      <c r="F49" s="2819"/>
      <c r="G49" s="2819"/>
      <c r="H49" s="2819"/>
      <c r="I49" s="2819"/>
      <c r="J49" s="2822"/>
      <c r="K49" s="2822"/>
      <c r="L49" s="2822"/>
      <c r="M49" s="2822"/>
      <c r="N49" s="2825"/>
      <c r="O49" s="2828"/>
      <c r="P49" s="2828"/>
      <c r="Q49" s="2830"/>
      <c r="R49" s="2840"/>
      <c r="S49" s="2840"/>
      <c r="T49" s="2840"/>
      <c r="U49" s="2840"/>
      <c r="V49" s="2840"/>
      <c r="W49" s="2840"/>
      <c r="X49" s="2840"/>
      <c r="Y49" s="2819"/>
      <c r="Z49" s="2842"/>
      <c r="AA49" s="2842"/>
      <c r="AB49" s="2842"/>
      <c r="AC49" s="2842"/>
      <c r="AD49" s="2842"/>
      <c r="AE49" s="2868"/>
      <c r="AF49" s="2845"/>
      <c r="AG49" s="2845"/>
      <c r="AH49" s="2845"/>
      <c r="AI49" s="2845"/>
      <c r="AJ49" s="1405"/>
      <c r="AK49" s="1406"/>
      <c r="AL49" s="2849"/>
      <c r="AM49" s="2849"/>
      <c r="AN49" s="1406"/>
      <c r="AO49" s="1407"/>
      <c r="AP49" s="2851"/>
      <c r="AQ49" s="2851"/>
      <c r="AR49" s="2851"/>
      <c r="AS49" s="2851"/>
      <c r="AT49" s="2851"/>
      <c r="AU49" s="2851"/>
      <c r="AV49" s="2851"/>
      <c r="AW49" s="2851"/>
      <c r="AX49" s="2851"/>
      <c r="AY49" s="2851"/>
      <c r="AZ49" s="2851"/>
      <c r="BA49" s="2851"/>
      <c r="BB49" s="2851"/>
      <c r="BC49" s="2851"/>
      <c r="BD49" s="2851"/>
      <c r="BE49" s="2851"/>
      <c r="BF49" s="2851"/>
      <c r="BG49" s="2851"/>
      <c r="BH49" s="2851"/>
      <c r="BI49" s="2851"/>
      <c r="BJ49" s="2851"/>
      <c r="BK49" s="2851"/>
      <c r="BL49" s="2851"/>
      <c r="BM49" s="2851"/>
      <c r="BN49" s="2851"/>
      <c r="BO49" s="2851"/>
      <c r="BP49" s="2855"/>
      <c r="BQ49" s="2855"/>
      <c r="BR49" s="2855"/>
      <c r="BS49" s="2855"/>
      <c r="BT49" s="2855"/>
      <c r="BU49" s="2855"/>
      <c r="BV49" s="2856"/>
      <c r="BX49" s="971"/>
    </row>
    <row r="50" spans="2:76" ht="10.9" customHeight="1">
      <c r="B50" s="2879"/>
      <c r="C50" s="2800"/>
      <c r="D50" s="2819"/>
      <c r="E50" s="2819"/>
      <c r="F50" s="2819"/>
      <c r="G50" s="2819"/>
      <c r="H50" s="2819"/>
      <c r="I50" s="2819"/>
      <c r="J50" s="2822"/>
      <c r="K50" s="2822"/>
      <c r="L50" s="2822"/>
      <c r="M50" s="2822"/>
      <c r="N50" s="2825"/>
      <c r="O50" s="2827"/>
      <c r="P50" s="2828"/>
      <c r="Q50" s="2830"/>
      <c r="R50" s="2871" t="str">
        <f t="shared" ref="R50" si="8">IF(R47="","",IFERROR(DATEDIF(R47,AG$4,"y"),""))</f>
        <v/>
      </c>
      <c r="S50" s="2872"/>
      <c r="T50" s="2872"/>
      <c r="U50" s="2872"/>
      <c r="V50" s="2872"/>
      <c r="W50" s="2872"/>
      <c r="X50" s="2872"/>
      <c r="Y50" s="2842"/>
      <c r="Z50" s="2842"/>
      <c r="AA50" s="2842"/>
      <c r="AB50" s="2842"/>
      <c r="AC50" s="2842"/>
      <c r="AD50" s="2842"/>
      <c r="AE50" s="2845"/>
      <c r="AF50" s="2845"/>
      <c r="AG50" s="2845"/>
      <c r="AH50" s="2845"/>
      <c r="AI50" s="2845"/>
      <c r="AJ50" s="1402"/>
      <c r="AK50" s="1403"/>
      <c r="AL50" s="2874"/>
      <c r="AM50" s="2875"/>
      <c r="AN50" s="1403"/>
      <c r="AO50" s="1404"/>
      <c r="AP50" s="2851"/>
      <c r="AQ50" s="2851"/>
      <c r="AR50" s="2851"/>
      <c r="AS50" s="2851"/>
      <c r="AT50" s="2851"/>
      <c r="AU50" s="2851"/>
      <c r="AV50" s="2851"/>
      <c r="AW50" s="2851"/>
      <c r="AX50" s="2851"/>
      <c r="AY50" s="2851"/>
      <c r="AZ50" s="2851"/>
      <c r="BA50" s="2851"/>
      <c r="BB50" s="2851"/>
      <c r="BC50" s="2851"/>
      <c r="BD50" s="2851"/>
      <c r="BE50" s="2851"/>
      <c r="BF50" s="2851"/>
      <c r="BG50" s="2851"/>
      <c r="BH50" s="2851"/>
      <c r="BI50" s="2851"/>
      <c r="BJ50" s="2851"/>
      <c r="BK50" s="2851"/>
      <c r="BL50" s="2851"/>
      <c r="BM50" s="2851"/>
      <c r="BN50" s="2851"/>
      <c r="BO50" s="2851"/>
      <c r="BP50" s="2857" t="s">
        <v>2071</v>
      </c>
      <c r="BQ50" s="2858"/>
      <c r="BR50" s="2858"/>
      <c r="BS50" s="2858"/>
      <c r="BT50" s="2858"/>
      <c r="BU50" s="2858"/>
      <c r="BV50" s="2859"/>
      <c r="BX50" s="971"/>
    </row>
    <row r="51" spans="2:76" ht="10.9" customHeight="1">
      <c r="B51" s="2879"/>
      <c r="C51" s="2800"/>
      <c r="D51" s="2819"/>
      <c r="E51" s="2819"/>
      <c r="F51" s="2819"/>
      <c r="G51" s="2819"/>
      <c r="H51" s="2819"/>
      <c r="I51" s="2819"/>
      <c r="J51" s="2822"/>
      <c r="K51" s="2822"/>
      <c r="L51" s="2822"/>
      <c r="M51" s="2822"/>
      <c r="N51" s="2825"/>
      <c r="O51" s="2828"/>
      <c r="P51" s="2828"/>
      <c r="Q51" s="2830"/>
      <c r="R51" s="2872"/>
      <c r="S51" s="2872"/>
      <c r="T51" s="2872"/>
      <c r="U51" s="2872"/>
      <c r="V51" s="2872"/>
      <c r="W51" s="2872"/>
      <c r="X51" s="2872"/>
      <c r="Y51" s="2819"/>
      <c r="Z51" s="2842"/>
      <c r="AA51" s="2842"/>
      <c r="AB51" s="2842"/>
      <c r="AC51" s="2842"/>
      <c r="AD51" s="2842"/>
      <c r="AE51" s="2868"/>
      <c r="AF51" s="2845"/>
      <c r="AG51" s="2845"/>
      <c r="AH51" s="2845"/>
      <c r="AI51" s="2845"/>
      <c r="AJ51" s="1402"/>
      <c r="AK51" s="1403"/>
      <c r="AL51" s="2876"/>
      <c r="AM51" s="2876"/>
      <c r="AN51" s="1403"/>
      <c r="AO51" s="1404"/>
      <c r="AP51" s="2851"/>
      <c r="AQ51" s="2851"/>
      <c r="AR51" s="2851"/>
      <c r="AS51" s="2851"/>
      <c r="AT51" s="2851"/>
      <c r="AU51" s="2851"/>
      <c r="AV51" s="2851"/>
      <c r="AW51" s="2851"/>
      <c r="AX51" s="2851"/>
      <c r="AY51" s="2851"/>
      <c r="AZ51" s="2851"/>
      <c r="BA51" s="2851"/>
      <c r="BB51" s="2851"/>
      <c r="BC51" s="2851"/>
      <c r="BD51" s="2851"/>
      <c r="BE51" s="2851"/>
      <c r="BF51" s="2851"/>
      <c r="BG51" s="2851"/>
      <c r="BH51" s="2851"/>
      <c r="BI51" s="2851"/>
      <c r="BJ51" s="2851"/>
      <c r="BK51" s="2851"/>
      <c r="BL51" s="2851"/>
      <c r="BM51" s="2851"/>
      <c r="BN51" s="2851"/>
      <c r="BO51" s="2851"/>
      <c r="BP51" s="2858"/>
      <c r="BQ51" s="2858"/>
      <c r="BR51" s="2858"/>
      <c r="BS51" s="2858"/>
      <c r="BT51" s="2858"/>
      <c r="BU51" s="2858"/>
      <c r="BV51" s="2859"/>
      <c r="BX51" s="971"/>
    </row>
    <row r="52" spans="2:76" ht="10.9" customHeight="1">
      <c r="B52" s="2880"/>
      <c r="C52" s="2881"/>
      <c r="D52" s="2862"/>
      <c r="E52" s="2862"/>
      <c r="F52" s="2862"/>
      <c r="G52" s="2862"/>
      <c r="H52" s="2862"/>
      <c r="I52" s="2862"/>
      <c r="J52" s="2823"/>
      <c r="K52" s="2823"/>
      <c r="L52" s="2823"/>
      <c r="M52" s="2823"/>
      <c r="N52" s="2863"/>
      <c r="O52" s="2864"/>
      <c r="P52" s="2865"/>
      <c r="Q52" s="2866"/>
      <c r="R52" s="2873"/>
      <c r="S52" s="2873"/>
      <c r="T52" s="2873"/>
      <c r="U52" s="2873"/>
      <c r="V52" s="2873"/>
      <c r="W52" s="2873"/>
      <c r="X52" s="2873"/>
      <c r="Y52" s="2867"/>
      <c r="Z52" s="2867"/>
      <c r="AA52" s="2867"/>
      <c r="AB52" s="2867"/>
      <c r="AC52" s="2867"/>
      <c r="AD52" s="2867"/>
      <c r="AE52" s="2869"/>
      <c r="AF52" s="2869"/>
      <c r="AG52" s="2869"/>
      <c r="AH52" s="2869"/>
      <c r="AI52" s="2869"/>
      <c r="AJ52" s="1408"/>
      <c r="AK52" s="1409"/>
      <c r="AL52" s="2877"/>
      <c r="AM52" s="2877"/>
      <c r="AN52" s="1409"/>
      <c r="AO52" s="1410"/>
      <c r="AP52" s="2870"/>
      <c r="AQ52" s="2870"/>
      <c r="AR52" s="2870"/>
      <c r="AS52" s="2870"/>
      <c r="AT52" s="2870"/>
      <c r="AU52" s="2870"/>
      <c r="AV52" s="2870"/>
      <c r="AW52" s="2870"/>
      <c r="AX52" s="2870"/>
      <c r="AY52" s="2870"/>
      <c r="AZ52" s="2870"/>
      <c r="BA52" s="2870"/>
      <c r="BB52" s="2870"/>
      <c r="BC52" s="2870"/>
      <c r="BD52" s="2870"/>
      <c r="BE52" s="2870"/>
      <c r="BF52" s="2870"/>
      <c r="BG52" s="2870"/>
      <c r="BH52" s="2870"/>
      <c r="BI52" s="2870"/>
      <c r="BJ52" s="2870"/>
      <c r="BK52" s="2870"/>
      <c r="BL52" s="2870"/>
      <c r="BM52" s="2870"/>
      <c r="BN52" s="2870"/>
      <c r="BO52" s="2870"/>
      <c r="BP52" s="2860"/>
      <c r="BQ52" s="2860"/>
      <c r="BR52" s="2860"/>
      <c r="BS52" s="2860"/>
      <c r="BT52" s="2860"/>
      <c r="BU52" s="2860"/>
      <c r="BV52" s="2861"/>
      <c r="BX52" s="971"/>
    </row>
    <row r="53" spans="2:76" ht="10.9" customHeight="1">
      <c r="B53" s="2878">
        <f t="shared" ref="B53" si="9">B47+1</f>
        <v>7</v>
      </c>
      <c r="C53" s="2790"/>
      <c r="D53" s="2818"/>
      <c r="E53" s="2818"/>
      <c r="F53" s="2818"/>
      <c r="G53" s="2818"/>
      <c r="H53" s="2818"/>
      <c r="I53" s="2818"/>
      <c r="J53" s="2820"/>
      <c r="K53" s="2821"/>
      <c r="L53" s="2821"/>
      <c r="M53" s="2821"/>
      <c r="N53" s="2824"/>
      <c r="O53" s="2826"/>
      <c r="P53" s="2826"/>
      <c r="Q53" s="2829"/>
      <c r="R53" s="2837"/>
      <c r="S53" s="2838"/>
      <c r="T53" s="2838"/>
      <c r="U53" s="2838"/>
      <c r="V53" s="2838"/>
      <c r="W53" s="2838"/>
      <c r="X53" s="2838"/>
      <c r="Y53" s="2818"/>
      <c r="Z53" s="2841"/>
      <c r="AA53" s="2841"/>
      <c r="AB53" s="2841"/>
      <c r="AC53" s="2841"/>
      <c r="AD53" s="2841"/>
      <c r="AE53" s="2843"/>
      <c r="AF53" s="2844"/>
      <c r="AG53" s="2844"/>
      <c r="AH53" s="2844"/>
      <c r="AI53" s="2844"/>
      <c r="AJ53" s="1399"/>
      <c r="AK53" s="1400"/>
      <c r="AL53" s="2846"/>
      <c r="AM53" s="2847"/>
      <c r="AN53" s="1400"/>
      <c r="AO53" s="1401"/>
      <c r="AP53" s="2850"/>
      <c r="AQ53" s="2850"/>
      <c r="AR53" s="2850"/>
      <c r="AS53" s="2850"/>
      <c r="AT53" s="2850"/>
      <c r="AU53" s="2850"/>
      <c r="AV53" s="2850"/>
      <c r="AW53" s="2850"/>
      <c r="AX53" s="2850"/>
      <c r="AY53" s="2850"/>
      <c r="AZ53" s="2850"/>
      <c r="BA53" s="2850"/>
      <c r="BB53" s="2850"/>
      <c r="BC53" s="2850"/>
      <c r="BD53" s="2850"/>
      <c r="BE53" s="2850"/>
      <c r="BF53" s="2850"/>
      <c r="BG53" s="2850"/>
      <c r="BH53" s="2850"/>
      <c r="BI53" s="2850"/>
      <c r="BJ53" s="2850"/>
      <c r="BK53" s="2850"/>
      <c r="BL53" s="2850"/>
      <c r="BM53" s="2850"/>
      <c r="BN53" s="2850"/>
      <c r="BO53" s="2850"/>
      <c r="BP53" s="2852" t="s">
        <v>2071</v>
      </c>
      <c r="BQ53" s="2853"/>
      <c r="BR53" s="2853"/>
      <c r="BS53" s="2853"/>
      <c r="BT53" s="2853"/>
      <c r="BU53" s="2853"/>
      <c r="BV53" s="2854"/>
      <c r="BX53" s="971"/>
    </row>
    <row r="54" spans="2:76" ht="10.9" customHeight="1">
      <c r="B54" s="2879"/>
      <c r="C54" s="2800"/>
      <c r="D54" s="2819"/>
      <c r="E54" s="2819"/>
      <c r="F54" s="2819"/>
      <c r="G54" s="2819"/>
      <c r="H54" s="2819"/>
      <c r="I54" s="2819"/>
      <c r="J54" s="2822"/>
      <c r="K54" s="2822"/>
      <c r="L54" s="2822"/>
      <c r="M54" s="2822"/>
      <c r="N54" s="2825"/>
      <c r="O54" s="2827"/>
      <c r="P54" s="2828"/>
      <c r="Q54" s="2830"/>
      <c r="R54" s="2839"/>
      <c r="S54" s="2839"/>
      <c r="T54" s="2839"/>
      <c r="U54" s="2839"/>
      <c r="V54" s="2839"/>
      <c r="W54" s="2839"/>
      <c r="X54" s="2839"/>
      <c r="Y54" s="2842"/>
      <c r="Z54" s="2842"/>
      <c r="AA54" s="2842"/>
      <c r="AB54" s="2842"/>
      <c r="AC54" s="2842"/>
      <c r="AD54" s="2842"/>
      <c r="AE54" s="2845"/>
      <c r="AF54" s="2845"/>
      <c r="AG54" s="2845"/>
      <c r="AH54" s="2845"/>
      <c r="AI54" s="2845"/>
      <c r="AJ54" s="1402"/>
      <c r="AK54" s="1403"/>
      <c r="AL54" s="2848"/>
      <c r="AM54" s="2848"/>
      <c r="AN54" s="1403"/>
      <c r="AO54" s="1404"/>
      <c r="AP54" s="2851"/>
      <c r="AQ54" s="2851"/>
      <c r="AR54" s="2851"/>
      <c r="AS54" s="2851"/>
      <c r="AT54" s="2851"/>
      <c r="AU54" s="2851"/>
      <c r="AV54" s="2851"/>
      <c r="AW54" s="2851"/>
      <c r="AX54" s="2851"/>
      <c r="AY54" s="2851"/>
      <c r="AZ54" s="2851"/>
      <c r="BA54" s="2851"/>
      <c r="BB54" s="2851"/>
      <c r="BC54" s="2851"/>
      <c r="BD54" s="2851"/>
      <c r="BE54" s="2851"/>
      <c r="BF54" s="2851"/>
      <c r="BG54" s="2851"/>
      <c r="BH54" s="2851"/>
      <c r="BI54" s="2851"/>
      <c r="BJ54" s="2851"/>
      <c r="BK54" s="2851"/>
      <c r="BL54" s="2851"/>
      <c r="BM54" s="2851"/>
      <c r="BN54" s="2851"/>
      <c r="BO54" s="2851"/>
      <c r="BP54" s="2855"/>
      <c r="BQ54" s="2855"/>
      <c r="BR54" s="2855"/>
      <c r="BS54" s="2855"/>
      <c r="BT54" s="2855"/>
      <c r="BU54" s="2855"/>
      <c r="BV54" s="2856"/>
      <c r="BX54" s="971"/>
    </row>
    <row r="55" spans="2:76" ht="10.9" customHeight="1">
      <c r="B55" s="2879"/>
      <c r="C55" s="2800"/>
      <c r="D55" s="2819"/>
      <c r="E55" s="2819"/>
      <c r="F55" s="2819"/>
      <c r="G55" s="2819"/>
      <c r="H55" s="2819"/>
      <c r="I55" s="2819"/>
      <c r="J55" s="2822"/>
      <c r="K55" s="2822"/>
      <c r="L55" s="2822"/>
      <c r="M55" s="2822"/>
      <c r="N55" s="2825"/>
      <c r="O55" s="2828"/>
      <c r="P55" s="2828"/>
      <c r="Q55" s="2830"/>
      <c r="R55" s="2840"/>
      <c r="S55" s="2840"/>
      <c r="T55" s="2840"/>
      <c r="U55" s="2840"/>
      <c r="V55" s="2840"/>
      <c r="W55" s="2840"/>
      <c r="X55" s="2840"/>
      <c r="Y55" s="2819"/>
      <c r="Z55" s="2842"/>
      <c r="AA55" s="2842"/>
      <c r="AB55" s="2842"/>
      <c r="AC55" s="2842"/>
      <c r="AD55" s="2842"/>
      <c r="AE55" s="2868"/>
      <c r="AF55" s="2845"/>
      <c r="AG55" s="2845"/>
      <c r="AH55" s="2845"/>
      <c r="AI55" s="2845"/>
      <c r="AJ55" s="1405"/>
      <c r="AK55" s="1406"/>
      <c r="AL55" s="2849"/>
      <c r="AM55" s="2849"/>
      <c r="AN55" s="1406"/>
      <c r="AO55" s="1407"/>
      <c r="AP55" s="2851"/>
      <c r="AQ55" s="2851"/>
      <c r="AR55" s="2851"/>
      <c r="AS55" s="2851"/>
      <c r="AT55" s="2851"/>
      <c r="AU55" s="2851"/>
      <c r="AV55" s="2851"/>
      <c r="AW55" s="2851"/>
      <c r="AX55" s="2851"/>
      <c r="AY55" s="2851"/>
      <c r="AZ55" s="2851"/>
      <c r="BA55" s="2851"/>
      <c r="BB55" s="2851"/>
      <c r="BC55" s="2851"/>
      <c r="BD55" s="2851"/>
      <c r="BE55" s="2851"/>
      <c r="BF55" s="2851"/>
      <c r="BG55" s="2851"/>
      <c r="BH55" s="2851"/>
      <c r="BI55" s="2851"/>
      <c r="BJ55" s="2851"/>
      <c r="BK55" s="2851"/>
      <c r="BL55" s="2851"/>
      <c r="BM55" s="2851"/>
      <c r="BN55" s="2851"/>
      <c r="BO55" s="2851"/>
      <c r="BP55" s="2855"/>
      <c r="BQ55" s="2855"/>
      <c r="BR55" s="2855"/>
      <c r="BS55" s="2855"/>
      <c r="BT55" s="2855"/>
      <c r="BU55" s="2855"/>
      <c r="BV55" s="2856"/>
      <c r="BX55" s="971"/>
    </row>
    <row r="56" spans="2:76" ht="10.9" customHeight="1">
      <c r="B56" s="2879"/>
      <c r="C56" s="2800"/>
      <c r="D56" s="2819"/>
      <c r="E56" s="2819"/>
      <c r="F56" s="2819"/>
      <c r="G56" s="2819"/>
      <c r="H56" s="2819"/>
      <c r="I56" s="2819"/>
      <c r="J56" s="2822"/>
      <c r="K56" s="2822"/>
      <c r="L56" s="2822"/>
      <c r="M56" s="2822"/>
      <c r="N56" s="2825"/>
      <c r="O56" s="2827"/>
      <c r="P56" s="2828"/>
      <c r="Q56" s="2830"/>
      <c r="R56" s="2871" t="str">
        <f t="shared" ref="R56" si="10">IF(R53="","",IFERROR(DATEDIF(R53,AG$4,"y"),""))</f>
        <v/>
      </c>
      <c r="S56" s="2872"/>
      <c r="T56" s="2872"/>
      <c r="U56" s="2872"/>
      <c r="V56" s="2872"/>
      <c r="W56" s="2872"/>
      <c r="X56" s="2872"/>
      <c r="Y56" s="2842"/>
      <c r="Z56" s="2842"/>
      <c r="AA56" s="2842"/>
      <c r="AB56" s="2842"/>
      <c r="AC56" s="2842"/>
      <c r="AD56" s="2842"/>
      <c r="AE56" s="2845"/>
      <c r="AF56" s="2845"/>
      <c r="AG56" s="2845"/>
      <c r="AH56" s="2845"/>
      <c r="AI56" s="2845"/>
      <c r="AJ56" s="1402"/>
      <c r="AK56" s="1403"/>
      <c r="AL56" s="2874"/>
      <c r="AM56" s="2875"/>
      <c r="AN56" s="1403"/>
      <c r="AO56" s="1404"/>
      <c r="AP56" s="2851"/>
      <c r="AQ56" s="2851"/>
      <c r="AR56" s="2851"/>
      <c r="AS56" s="2851"/>
      <c r="AT56" s="2851"/>
      <c r="AU56" s="2851"/>
      <c r="AV56" s="2851"/>
      <c r="AW56" s="2851"/>
      <c r="AX56" s="2851"/>
      <c r="AY56" s="2851"/>
      <c r="AZ56" s="2851"/>
      <c r="BA56" s="2851"/>
      <c r="BB56" s="2851"/>
      <c r="BC56" s="2851"/>
      <c r="BD56" s="2851"/>
      <c r="BE56" s="2851"/>
      <c r="BF56" s="2851"/>
      <c r="BG56" s="2851"/>
      <c r="BH56" s="2851"/>
      <c r="BI56" s="2851"/>
      <c r="BJ56" s="2851"/>
      <c r="BK56" s="2851"/>
      <c r="BL56" s="2851"/>
      <c r="BM56" s="2851"/>
      <c r="BN56" s="2851"/>
      <c r="BO56" s="2851"/>
      <c r="BP56" s="2857" t="s">
        <v>2071</v>
      </c>
      <c r="BQ56" s="2858"/>
      <c r="BR56" s="2858"/>
      <c r="BS56" s="2858"/>
      <c r="BT56" s="2858"/>
      <c r="BU56" s="2858"/>
      <c r="BV56" s="2859"/>
      <c r="BX56" s="971"/>
    </row>
    <row r="57" spans="2:76" ht="10.9" customHeight="1">
      <c r="B57" s="2879"/>
      <c r="C57" s="2800"/>
      <c r="D57" s="2819"/>
      <c r="E57" s="2819"/>
      <c r="F57" s="2819"/>
      <c r="G57" s="2819"/>
      <c r="H57" s="2819"/>
      <c r="I57" s="2819"/>
      <c r="J57" s="2822"/>
      <c r="K57" s="2822"/>
      <c r="L57" s="2822"/>
      <c r="M57" s="2822"/>
      <c r="N57" s="2825"/>
      <c r="O57" s="2828"/>
      <c r="P57" s="2828"/>
      <c r="Q57" s="2830"/>
      <c r="R57" s="2872"/>
      <c r="S57" s="2872"/>
      <c r="T57" s="2872"/>
      <c r="U57" s="2872"/>
      <c r="V57" s="2872"/>
      <c r="W57" s="2872"/>
      <c r="X57" s="2872"/>
      <c r="Y57" s="2819"/>
      <c r="Z57" s="2842"/>
      <c r="AA57" s="2842"/>
      <c r="AB57" s="2842"/>
      <c r="AC57" s="2842"/>
      <c r="AD57" s="2842"/>
      <c r="AE57" s="2868"/>
      <c r="AF57" s="2845"/>
      <c r="AG57" s="2845"/>
      <c r="AH57" s="2845"/>
      <c r="AI57" s="2845"/>
      <c r="AJ57" s="1402"/>
      <c r="AK57" s="1403"/>
      <c r="AL57" s="2876"/>
      <c r="AM57" s="2876"/>
      <c r="AN57" s="1403"/>
      <c r="AO57" s="1404"/>
      <c r="AP57" s="2851"/>
      <c r="AQ57" s="2851"/>
      <c r="AR57" s="2851"/>
      <c r="AS57" s="2851"/>
      <c r="AT57" s="2851"/>
      <c r="AU57" s="2851"/>
      <c r="AV57" s="2851"/>
      <c r="AW57" s="2851"/>
      <c r="AX57" s="2851"/>
      <c r="AY57" s="2851"/>
      <c r="AZ57" s="2851"/>
      <c r="BA57" s="2851"/>
      <c r="BB57" s="2851"/>
      <c r="BC57" s="2851"/>
      <c r="BD57" s="2851"/>
      <c r="BE57" s="2851"/>
      <c r="BF57" s="2851"/>
      <c r="BG57" s="2851"/>
      <c r="BH57" s="2851"/>
      <c r="BI57" s="2851"/>
      <c r="BJ57" s="2851"/>
      <c r="BK57" s="2851"/>
      <c r="BL57" s="2851"/>
      <c r="BM57" s="2851"/>
      <c r="BN57" s="2851"/>
      <c r="BO57" s="2851"/>
      <c r="BP57" s="2858"/>
      <c r="BQ57" s="2858"/>
      <c r="BR57" s="2858"/>
      <c r="BS57" s="2858"/>
      <c r="BT57" s="2858"/>
      <c r="BU57" s="2858"/>
      <c r="BV57" s="2859"/>
      <c r="BX57" s="971"/>
    </row>
    <row r="58" spans="2:76" ht="10.9" customHeight="1">
      <c r="B58" s="2880"/>
      <c r="C58" s="2881"/>
      <c r="D58" s="2862"/>
      <c r="E58" s="2862"/>
      <c r="F58" s="2862"/>
      <c r="G58" s="2862"/>
      <c r="H58" s="2862"/>
      <c r="I58" s="2862"/>
      <c r="J58" s="2823"/>
      <c r="K58" s="2823"/>
      <c r="L58" s="2823"/>
      <c r="M58" s="2823"/>
      <c r="N58" s="2863"/>
      <c r="O58" s="2864"/>
      <c r="P58" s="2865"/>
      <c r="Q58" s="2866"/>
      <c r="R58" s="2873"/>
      <c r="S58" s="2873"/>
      <c r="T58" s="2873"/>
      <c r="U58" s="2873"/>
      <c r="V58" s="2873"/>
      <c r="W58" s="2873"/>
      <c r="X58" s="2873"/>
      <c r="Y58" s="2867"/>
      <c r="Z58" s="2867"/>
      <c r="AA58" s="2867"/>
      <c r="AB58" s="2867"/>
      <c r="AC58" s="2867"/>
      <c r="AD58" s="2867"/>
      <c r="AE58" s="2869"/>
      <c r="AF58" s="2869"/>
      <c r="AG58" s="2869"/>
      <c r="AH58" s="2869"/>
      <c r="AI58" s="2869"/>
      <c r="AJ58" s="1408"/>
      <c r="AK58" s="1409"/>
      <c r="AL58" s="2877"/>
      <c r="AM58" s="2877"/>
      <c r="AN58" s="1409"/>
      <c r="AO58" s="1410"/>
      <c r="AP58" s="2870"/>
      <c r="AQ58" s="2870"/>
      <c r="AR58" s="2870"/>
      <c r="AS58" s="2870"/>
      <c r="AT58" s="2870"/>
      <c r="AU58" s="2870"/>
      <c r="AV58" s="2870"/>
      <c r="AW58" s="2870"/>
      <c r="AX58" s="2870"/>
      <c r="AY58" s="2870"/>
      <c r="AZ58" s="2870"/>
      <c r="BA58" s="2870"/>
      <c r="BB58" s="2870"/>
      <c r="BC58" s="2870"/>
      <c r="BD58" s="2870"/>
      <c r="BE58" s="2870"/>
      <c r="BF58" s="2870"/>
      <c r="BG58" s="2870"/>
      <c r="BH58" s="2870"/>
      <c r="BI58" s="2870"/>
      <c r="BJ58" s="2870"/>
      <c r="BK58" s="2870"/>
      <c r="BL58" s="2870"/>
      <c r="BM58" s="2870"/>
      <c r="BN58" s="2870"/>
      <c r="BO58" s="2870"/>
      <c r="BP58" s="2860"/>
      <c r="BQ58" s="2860"/>
      <c r="BR58" s="2860"/>
      <c r="BS58" s="2860"/>
      <c r="BT58" s="2860"/>
      <c r="BU58" s="2860"/>
      <c r="BV58" s="2861"/>
      <c r="BX58" s="971"/>
    </row>
    <row r="59" spans="2:76" ht="10.9" customHeight="1">
      <c r="B59" s="2878">
        <f t="shared" ref="B59" si="11">B53+1</f>
        <v>8</v>
      </c>
      <c r="C59" s="2790"/>
      <c r="D59" s="2818"/>
      <c r="E59" s="2818"/>
      <c r="F59" s="2818"/>
      <c r="G59" s="2818"/>
      <c r="H59" s="2818"/>
      <c r="I59" s="2818"/>
      <c r="J59" s="2820"/>
      <c r="K59" s="2821"/>
      <c r="L59" s="2821"/>
      <c r="M59" s="2821"/>
      <c r="N59" s="2824"/>
      <c r="O59" s="2826"/>
      <c r="P59" s="2826"/>
      <c r="Q59" s="2829"/>
      <c r="R59" s="2837"/>
      <c r="S59" s="2838"/>
      <c r="T59" s="2838"/>
      <c r="U59" s="2838"/>
      <c r="V59" s="2838"/>
      <c r="W59" s="2838"/>
      <c r="X59" s="2838"/>
      <c r="Y59" s="2818"/>
      <c r="Z59" s="2841"/>
      <c r="AA59" s="2841"/>
      <c r="AB59" s="2841"/>
      <c r="AC59" s="2841"/>
      <c r="AD59" s="2841"/>
      <c r="AE59" s="2843"/>
      <c r="AF59" s="2844"/>
      <c r="AG59" s="2844"/>
      <c r="AH59" s="2844"/>
      <c r="AI59" s="2844"/>
      <c r="AJ59" s="1399"/>
      <c r="AK59" s="1400"/>
      <c r="AL59" s="2846"/>
      <c r="AM59" s="2847"/>
      <c r="AN59" s="1400"/>
      <c r="AO59" s="1401"/>
      <c r="AP59" s="2850"/>
      <c r="AQ59" s="2850"/>
      <c r="AR59" s="2850"/>
      <c r="AS59" s="2850"/>
      <c r="AT59" s="2850"/>
      <c r="AU59" s="2850"/>
      <c r="AV59" s="2850"/>
      <c r="AW59" s="2850"/>
      <c r="AX59" s="2850"/>
      <c r="AY59" s="2850"/>
      <c r="AZ59" s="2850"/>
      <c r="BA59" s="2850"/>
      <c r="BB59" s="2850"/>
      <c r="BC59" s="2850"/>
      <c r="BD59" s="2850"/>
      <c r="BE59" s="2850"/>
      <c r="BF59" s="2850"/>
      <c r="BG59" s="2850"/>
      <c r="BH59" s="2850"/>
      <c r="BI59" s="2850"/>
      <c r="BJ59" s="2850"/>
      <c r="BK59" s="2850"/>
      <c r="BL59" s="2850"/>
      <c r="BM59" s="2850"/>
      <c r="BN59" s="2850"/>
      <c r="BO59" s="2850"/>
      <c r="BP59" s="2852" t="s">
        <v>2071</v>
      </c>
      <c r="BQ59" s="2853"/>
      <c r="BR59" s="2853"/>
      <c r="BS59" s="2853"/>
      <c r="BT59" s="2853"/>
      <c r="BU59" s="2853"/>
      <c r="BV59" s="2854"/>
      <c r="BX59" s="971"/>
    </row>
    <row r="60" spans="2:76" ht="10.9" customHeight="1">
      <c r="B60" s="2879"/>
      <c r="C60" s="2800"/>
      <c r="D60" s="2819"/>
      <c r="E60" s="2819"/>
      <c r="F60" s="2819"/>
      <c r="G60" s="2819"/>
      <c r="H60" s="2819"/>
      <c r="I60" s="2819"/>
      <c r="J60" s="2822"/>
      <c r="K60" s="2822"/>
      <c r="L60" s="2822"/>
      <c r="M60" s="2822"/>
      <c r="N60" s="2825"/>
      <c r="O60" s="2827"/>
      <c r="P60" s="2828"/>
      <c r="Q60" s="2830"/>
      <c r="R60" s="2839"/>
      <c r="S60" s="2839"/>
      <c r="T60" s="2839"/>
      <c r="U60" s="2839"/>
      <c r="V60" s="2839"/>
      <c r="W60" s="2839"/>
      <c r="X60" s="2839"/>
      <c r="Y60" s="2842"/>
      <c r="Z60" s="2842"/>
      <c r="AA60" s="2842"/>
      <c r="AB60" s="2842"/>
      <c r="AC60" s="2842"/>
      <c r="AD60" s="2842"/>
      <c r="AE60" s="2845"/>
      <c r="AF60" s="2845"/>
      <c r="AG60" s="2845"/>
      <c r="AH60" s="2845"/>
      <c r="AI60" s="2845"/>
      <c r="AJ60" s="1402"/>
      <c r="AK60" s="1403"/>
      <c r="AL60" s="2848"/>
      <c r="AM60" s="2848"/>
      <c r="AN60" s="1403"/>
      <c r="AO60" s="1404"/>
      <c r="AP60" s="2851"/>
      <c r="AQ60" s="2851"/>
      <c r="AR60" s="2851"/>
      <c r="AS60" s="2851"/>
      <c r="AT60" s="2851"/>
      <c r="AU60" s="2851"/>
      <c r="AV60" s="2851"/>
      <c r="AW60" s="2851"/>
      <c r="AX60" s="2851"/>
      <c r="AY60" s="2851"/>
      <c r="AZ60" s="2851"/>
      <c r="BA60" s="2851"/>
      <c r="BB60" s="2851"/>
      <c r="BC60" s="2851"/>
      <c r="BD60" s="2851"/>
      <c r="BE60" s="2851"/>
      <c r="BF60" s="2851"/>
      <c r="BG60" s="2851"/>
      <c r="BH60" s="2851"/>
      <c r="BI60" s="2851"/>
      <c r="BJ60" s="2851"/>
      <c r="BK60" s="2851"/>
      <c r="BL60" s="2851"/>
      <c r="BM60" s="2851"/>
      <c r="BN60" s="2851"/>
      <c r="BO60" s="2851"/>
      <c r="BP60" s="2855"/>
      <c r="BQ60" s="2855"/>
      <c r="BR60" s="2855"/>
      <c r="BS60" s="2855"/>
      <c r="BT60" s="2855"/>
      <c r="BU60" s="2855"/>
      <c r="BV60" s="2856"/>
      <c r="BX60" s="971"/>
    </row>
    <row r="61" spans="2:76" ht="10.9" customHeight="1">
      <c r="B61" s="2879"/>
      <c r="C61" s="2800"/>
      <c r="D61" s="2819"/>
      <c r="E61" s="2819"/>
      <c r="F61" s="2819"/>
      <c r="G61" s="2819"/>
      <c r="H61" s="2819"/>
      <c r="I61" s="2819"/>
      <c r="J61" s="2822"/>
      <c r="K61" s="2822"/>
      <c r="L61" s="2822"/>
      <c r="M61" s="2822"/>
      <c r="N61" s="2825"/>
      <c r="O61" s="2828"/>
      <c r="P61" s="2828"/>
      <c r="Q61" s="2830"/>
      <c r="R61" s="2840"/>
      <c r="S61" s="2840"/>
      <c r="T61" s="2840"/>
      <c r="U61" s="2840"/>
      <c r="V61" s="2840"/>
      <c r="W61" s="2840"/>
      <c r="X61" s="2840"/>
      <c r="Y61" s="2819"/>
      <c r="Z61" s="2842"/>
      <c r="AA61" s="2842"/>
      <c r="AB61" s="2842"/>
      <c r="AC61" s="2842"/>
      <c r="AD61" s="2842"/>
      <c r="AE61" s="2868"/>
      <c r="AF61" s="2845"/>
      <c r="AG61" s="2845"/>
      <c r="AH61" s="2845"/>
      <c r="AI61" s="2845"/>
      <c r="AJ61" s="1405"/>
      <c r="AK61" s="1406"/>
      <c r="AL61" s="2849"/>
      <c r="AM61" s="2849"/>
      <c r="AN61" s="1406"/>
      <c r="AO61" s="1407"/>
      <c r="AP61" s="2851"/>
      <c r="AQ61" s="2851"/>
      <c r="AR61" s="2851"/>
      <c r="AS61" s="2851"/>
      <c r="AT61" s="2851"/>
      <c r="AU61" s="2851"/>
      <c r="AV61" s="2851"/>
      <c r="AW61" s="2851"/>
      <c r="AX61" s="2851"/>
      <c r="AY61" s="2851"/>
      <c r="AZ61" s="2851"/>
      <c r="BA61" s="2851"/>
      <c r="BB61" s="2851"/>
      <c r="BC61" s="2851"/>
      <c r="BD61" s="2851"/>
      <c r="BE61" s="2851"/>
      <c r="BF61" s="2851"/>
      <c r="BG61" s="2851"/>
      <c r="BH61" s="2851"/>
      <c r="BI61" s="2851"/>
      <c r="BJ61" s="2851"/>
      <c r="BK61" s="2851"/>
      <c r="BL61" s="2851"/>
      <c r="BM61" s="2851"/>
      <c r="BN61" s="2851"/>
      <c r="BO61" s="2851"/>
      <c r="BP61" s="2855"/>
      <c r="BQ61" s="2855"/>
      <c r="BR61" s="2855"/>
      <c r="BS61" s="2855"/>
      <c r="BT61" s="2855"/>
      <c r="BU61" s="2855"/>
      <c r="BV61" s="2856"/>
      <c r="BX61" s="971"/>
    </row>
    <row r="62" spans="2:76" ht="10.9" customHeight="1">
      <c r="B62" s="2879"/>
      <c r="C62" s="2800"/>
      <c r="D62" s="2819"/>
      <c r="E62" s="2819"/>
      <c r="F62" s="2819"/>
      <c r="G62" s="2819"/>
      <c r="H62" s="2819"/>
      <c r="I62" s="2819"/>
      <c r="J62" s="2822"/>
      <c r="K62" s="2822"/>
      <c r="L62" s="2822"/>
      <c r="M62" s="2822"/>
      <c r="N62" s="2825"/>
      <c r="O62" s="2827"/>
      <c r="P62" s="2828"/>
      <c r="Q62" s="2830"/>
      <c r="R62" s="2871" t="str">
        <f t="shared" ref="R62" si="12">IF(R59="","",IFERROR(DATEDIF(R59,AG$4,"y"),""))</f>
        <v/>
      </c>
      <c r="S62" s="2872"/>
      <c r="T62" s="2872"/>
      <c r="U62" s="2872"/>
      <c r="V62" s="2872"/>
      <c r="W62" s="2872"/>
      <c r="X62" s="2872"/>
      <c r="Y62" s="2842"/>
      <c r="Z62" s="2842"/>
      <c r="AA62" s="2842"/>
      <c r="AB62" s="2842"/>
      <c r="AC62" s="2842"/>
      <c r="AD62" s="2842"/>
      <c r="AE62" s="2845"/>
      <c r="AF62" s="2845"/>
      <c r="AG62" s="2845"/>
      <c r="AH62" s="2845"/>
      <c r="AI62" s="2845"/>
      <c r="AJ62" s="1402"/>
      <c r="AK62" s="1403"/>
      <c r="AL62" s="2874"/>
      <c r="AM62" s="2875"/>
      <c r="AN62" s="1403"/>
      <c r="AO62" s="1404"/>
      <c r="AP62" s="2851"/>
      <c r="AQ62" s="2851"/>
      <c r="AR62" s="2851"/>
      <c r="AS62" s="2851"/>
      <c r="AT62" s="2851"/>
      <c r="AU62" s="2851"/>
      <c r="AV62" s="2851"/>
      <c r="AW62" s="2851"/>
      <c r="AX62" s="2851"/>
      <c r="AY62" s="2851"/>
      <c r="AZ62" s="2851"/>
      <c r="BA62" s="2851"/>
      <c r="BB62" s="2851"/>
      <c r="BC62" s="2851"/>
      <c r="BD62" s="2851"/>
      <c r="BE62" s="2851"/>
      <c r="BF62" s="2851"/>
      <c r="BG62" s="2851"/>
      <c r="BH62" s="2851"/>
      <c r="BI62" s="2851"/>
      <c r="BJ62" s="2851"/>
      <c r="BK62" s="2851"/>
      <c r="BL62" s="2851"/>
      <c r="BM62" s="2851"/>
      <c r="BN62" s="2851"/>
      <c r="BO62" s="2851"/>
      <c r="BP62" s="2857" t="s">
        <v>2071</v>
      </c>
      <c r="BQ62" s="2858"/>
      <c r="BR62" s="2858"/>
      <c r="BS62" s="2858"/>
      <c r="BT62" s="2858"/>
      <c r="BU62" s="2858"/>
      <c r="BV62" s="2859"/>
      <c r="BX62" s="971"/>
    </row>
    <row r="63" spans="2:76" ht="10.9" customHeight="1">
      <c r="B63" s="2879"/>
      <c r="C63" s="2800"/>
      <c r="D63" s="2819"/>
      <c r="E63" s="2819"/>
      <c r="F63" s="2819"/>
      <c r="G63" s="2819"/>
      <c r="H63" s="2819"/>
      <c r="I63" s="2819"/>
      <c r="J63" s="2822"/>
      <c r="K63" s="2822"/>
      <c r="L63" s="2822"/>
      <c r="M63" s="2822"/>
      <c r="N63" s="2825"/>
      <c r="O63" s="2828"/>
      <c r="P63" s="2828"/>
      <c r="Q63" s="2830"/>
      <c r="R63" s="2872"/>
      <c r="S63" s="2872"/>
      <c r="T63" s="2872"/>
      <c r="U63" s="2872"/>
      <c r="V63" s="2872"/>
      <c r="W63" s="2872"/>
      <c r="X63" s="2872"/>
      <c r="Y63" s="2819"/>
      <c r="Z63" s="2842"/>
      <c r="AA63" s="2842"/>
      <c r="AB63" s="2842"/>
      <c r="AC63" s="2842"/>
      <c r="AD63" s="2842"/>
      <c r="AE63" s="2868"/>
      <c r="AF63" s="2845"/>
      <c r="AG63" s="2845"/>
      <c r="AH63" s="2845"/>
      <c r="AI63" s="2845"/>
      <c r="AJ63" s="1402"/>
      <c r="AK63" s="1403"/>
      <c r="AL63" s="2876"/>
      <c r="AM63" s="2876"/>
      <c r="AN63" s="1403"/>
      <c r="AO63" s="1404"/>
      <c r="AP63" s="2851"/>
      <c r="AQ63" s="2851"/>
      <c r="AR63" s="2851"/>
      <c r="AS63" s="2851"/>
      <c r="AT63" s="2851"/>
      <c r="AU63" s="2851"/>
      <c r="AV63" s="2851"/>
      <c r="AW63" s="2851"/>
      <c r="AX63" s="2851"/>
      <c r="AY63" s="2851"/>
      <c r="AZ63" s="2851"/>
      <c r="BA63" s="2851"/>
      <c r="BB63" s="2851"/>
      <c r="BC63" s="2851"/>
      <c r="BD63" s="2851"/>
      <c r="BE63" s="2851"/>
      <c r="BF63" s="2851"/>
      <c r="BG63" s="2851"/>
      <c r="BH63" s="2851"/>
      <c r="BI63" s="2851"/>
      <c r="BJ63" s="2851"/>
      <c r="BK63" s="2851"/>
      <c r="BL63" s="2851"/>
      <c r="BM63" s="2851"/>
      <c r="BN63" s="2851"/>
      <c r="BO63" s="2851"/>
      <c r="BP63" s="2858"/>
      <c r="BQ63" s="2858"/>
      <c r="BR63" s="2858"/>
      <c r="BS63" s="2858"/>
      <c r="BT63" s="2858"/>
      <c r="BU63" s="2858"/>
      <c r="BV63" s="2859"/>
      <c r="BX63" s="971"/>
    </row>
    <row r="64" spans="2:76" ht="10.9" customHeight="1">
      <c r="B64" s="2880"/>
      <c r="C64" s="2881"/>
      <c r="D64" s="2862"/>
      <c r="E64" s="2862"/>
      <c r="F64" s="2862"/>
      <c r="G64" s="2862"/>
      <c r="H64" s="2862"/>
      <c r="I64" s="2862"/>
      <c r="J64" s="2823"/>
      <c r="K64" s="2823"/>
      <c r="L64" s="2823"/>
      <c r="M64" s="2823"/>
      <c r="N64" s="2863"/>
      <c r="O64" s="2864"/>
      <c r="P64" s="2865"/>
      <c r="Q64" s="2866"/>
      <c r="R64" s="2873"/>
      <c r="S64" s="2873"/>
      <c r="T64" s="2873"/>
      <c r="U64" s="2873"/>
      <c r="V64" s="2873"/>
      <c r="W64" s="2873"/>
      <c r="X64" s="2873"/>
      <c r="Y64" s="2867"/>
      <c r="Z64" s="2867"/>
      <c r="AA64" s="2867"/>
      <c r="AB64" s="2867"/>
      <c r="AC64" s="2867"/>
      <c r="AD64" s="2867"/>
      <c r="AE64" s="2869"/>
      <c r="AF64" s="2869"/>
      <c r="AG64" s="2869"/>
      <c r="AH64" s="2869"/>
      <c r="AI64" s="2869"/>
      <c r="AJ64" s="1408"/>
      <c r="AK64" s="1409"/>
      <c r="AL64" s="2877"/>
      <c r="AM64" s="2877"/>
      <c r="AN64" s="1409"/>
      <c r="AO64" s="1410"/>
      <c r="AP64" s="2870"/>
      <c r="AQ64" s="2870"/>
      <c r="AR64" s="2870"/>
      <c r="AS64" s="2870"/>
      <c r="AT64" s="2870"/>
      <c r="AU64" s="2870"/>
      <c r="AV64" s="2870"/>
      <c r="AW64" s="2870"/>
      <c r="AX64" s="2870"/>
      <c r="AY64" s="2870"/>
      <c r="AZ64" s="2870"/>
      <c r="BA64" s="2870"/>
      <c r="BB64" s="2870"/>
      <c r="BC64" s="2870"/>
      <c r="BD64" s="2870"/>
      <c r="BE64" s="2870"/>
      <c r="BF64" s="2870"/>
      <c r="BG64" s="2870"/>
      <c r="BH64" s="2870"/>
      <c r="BI64" s="2870"/>
      <c r="BJ64" s="2870"/>
      <c r="BK64" s="2870"/>
      <c r="BL64" s="2870"/>
      <c r="BM64" s="2870"/>
      <c r="BN64" s="2870"/>
      <c r="BO64" s="2870"/>
      <c r="BP64" s="2860"/>
      <c r="BQ64" s="2860"/>
      <c r="BR64" s="2860"/>
      <c r="BS64" s="2860"/>
      <c r="BT64" s="2860"/>
      <c r="BU64" s="2860"/>
      <c r="BV64" s="2861"/>
      <c r="BX64" s="971"/>
    </row>
    <row r="65" spans="1:76" ht="6.6" customHeight="1">
      <c r="B65" s="1372"/>
      <c r="C65" s="1372"/>
      <c r="D65" s="1373"/>
      <c r="E65" s="1373"/>
      <c r="F65" s="1373"/>
      <c r="G65" s="1373"/>
      <c r="H65" s="1373"/>
      <c r="I65" s="1373"/>
      <c r="J65" s="1374"/>
      <c r="K65" s="1374"/>
      <c r="L65" s="1374"/>
      <c r="M65" s="1374"/>
      <c r="N65" s="1375"/>
      <c r="O65" s="1375"/>
      <c r="P65" s="1375"/>
      <c r="Q65" s="1375"/>
      <c r="R65" s="1376"/>
      <c r="S65" s="1376"/>
      <c r="T65" s="1376"/>
      <c r="U65" s="1376"/>
      <c r="V65" s="1376"/>
      <c r="W65" s="1376"/>
      <c r="X65" s="1376"/>
      <c r="Y65" s="1377"/>
      <c r="Z65" s="1377"/>
      <c r="AA65" s="1377"/>
      <c r="AB65" s="1377"/>
      <c r="AC65" s="1377"/>
      <c r="AD65" s="1377"/>
      <c r="AE65" s="1378"/>
      <c r="AF65" s="1378"/>
      <c r="AG65" s="1378"/>
      <c r="AH65" s="1378"/>
      <c r="AI65" s="1378"/>
      <c r="AJ65" s="1379"/>
      <c r="AK65" s="1379"/>
      <c r="AL65" s="1380"/>
      <c r="AM65" s="1380"/>
      <c r="AN65" s="1379"/>
      <c r="AO65" s="1379"/>
      <c r="AP65" s="1381"/>
      <c r="AQ65" s="1381"/>
      <c r="AR65" s="1381"/>
      <c r="AS65" s="1381"/>
      <c r="AT65" s="1381"/>
      <c r="AU65" s="1381"/>
      <c r="AV65" s="1381"/>
      <c r="AW65" s="1381"/>
      <c r="AX65" s="1381"/>
      <c r="AY65" s="1381"/>
      <c r="AZ65" s="1381"/>
      <c r="BA65" s="1381"/>
      <c r="BB65" s="1381"/>
      <c r="BC65" s="1381"/>
      <c r="BD65" s="1381"/>
      <c r="BE65" s="1381"/>
      <c r="BF65" s="1381"/>
      <c r="BG65" s="1381"/>
      <c r="BH65" s="1381"/>
      <c r="BI65" s="1381"/>
      <c r="BJ65" s="1381"/>
      <c r="BK65" s="1381"/>
      <c r="BL65" s="1381"/>
      <c r="BM65" s="1381"/>
      <c r="BN65" s="1381"/>
      <c r="BO65" s="1381"/>
      <c r="BP65" s="1382"/>
      <c r="BQ65" s="1382"/>
      <c r="BR65" s="1382"/>
      <c r="BS65" s="1382"/>
      <c r="BT65" s="1382"/>
      <c r="BU65" s="1382"/>
      <c r="BV65" s="1382"/>
      <c r="BX65" s="971"/>
    </row>
    <row r="66" spans="1:76" s="1383" customFormat="1" ht="10.9" customHeight="1">
      <c r="B66" s="1383" t="s">
        <v>2073</v>
      </c>
      <c r="AQ66" s="2882" t="s">
        <v>2074</v>
      </c>
      <c r="AR66" s="2883"/>
      <c r="AS66" s="2883"/>
      <c r="AT66" s="2883"/>
      <c r="AU66" s="2883"/>
      <c r="AV66" s="2883"/>
      <c r="AW66" s="2883"/>
      <c r="AX66" s="2883"/>
      <c r="AY66" s="2883"/>
      <c r="AZ66" s="2883"/>
      <c r="BA66" s="2883"/>
      <c r="BB66" s="2883"/>
      <c r="BC66" s="2883"/>
      <c r="BD66" s="2883"/>
      <c r="BE66" s="2883"/>
      <c r="BF66" s="2883"/>
      <c r="BG66" s="2883"/>
      <c r="BH66" s="2883"/>
      <c r="BI66" s="2883"/>
      <c r="BJ66" s="2883"/>
      <c r="BK66" s="2883"/>
      <c r="BL66" s="2883"/>
      <c r="BM66" s="2883"/>
      <c r="BN66" s="2883"/>
      <c r="BO66" s="2883"/>
      <c r="BP66" s="2884"/>
      <c r="BQ66" s="2884"/>
      <c r="BR66" s="2884"/>
      <c r="BS66" s="2884"/>
      <c r="BT66" s="2884"/>
      <c r="BU66" s="2884"/>
      <c r="BX66" s="971"/>
    </row>
    <row r="67" spans="1:76" s="1383" customFormat="1" ht="10.9" customHeight="1">
      <c r="AQ67" s="2886" t="s">
        <v>2075</v>
      </c>
      <c r="AR67" s="2887"/>
      <c r="AS67" s="2887"/>
      <c r="AT67" s="2887"/>
      <c r="AU67" s="2887"/>
      <c r="AV67" s="2887"/>
      <c r="AW67" s="2887"/>
      <c r="AX67" s="2887"/>
      <c r="AY67" s="2887"/>
      <c r="AZ67" s="2887"/>
      <c r="BA67" s="2887"/>
      <c r="BB67" s="2887"/>
      <c r="BC67" s="2887"/>
      <c r="BD67" s="2887"/>
      <c r="BE67" s="2887"/>
      <c r="BF67" s="2887"/>
      <c r="BG67" s="2887"/>
      <c r="BH67" s="2887"/>
      <c r="BI67" s="2887"/>
      <c r="BJ67" s="2887"/>
      <c r="BK67" s="2887"/>
      <c r="BL67" s="2887"/>
      <c r="BM67" s="2887"/>
      <c r="BN67" s="2887"/>
      <c r="BO67" s="2887"/>
      <c r="BP67" s="2884"/>
      <c r="BQ67" s="2884"/>
      <c r="BR67" s="2884"/>
      <c r="BS67" s="2884"/>
      <c r="BT67" s="2884"/>
      <c r="BU67" s="2884"/>
      <c r="BX67" s="971"/>
    </row>
    <row r="68" spans="1:76" s="1383" customFormat="1" ht="10.9" customHeight="1">
      <c r="AQ68" s="2886" t="s">
        <v>2076</v>
      </c>
      <c r="AR68" s="2884"/>
      <c r="AS68" s="2884"/>
      <c r="AT68" s="2884"/>
      <c r="AU68" s="2884"/>
      <c r="AV68" s="2884"/>
      <c r="AW68" s="2884"/>
      <c r="AX68" s="2884"/>
      <c r="AY68" s="2884"/>
      <c r="AZ68" s="2884"/>
      <c r="BA68" s="2884"/>
      <c r="BB68" s="2884"/>
      <c r="BC68" s="2884"/>
      <c r="BD68" s="2884"/>
      <c r="BE68" s="2884"/>
      <c r="BF68" s="2884"/>
      <c r="BG68" s="2884"/>
      <c r="BH68" s="2884"/>
      <c r="BI68" s="2884"/>
      <c r="BJ68" s="2884"/>
      <c r="BK68" s="2884"/>
      <c r="BL68" s="2884"/>
      <c r="BM68" s="2884"/>
      <c r="BN68" s="2884"/>
      <c r="BO68" s="2884"/>
      <c r="BP68" s="2884"/>
      <c r="BQ68" s="2884"/>
      <c r="BR68" s="2884"/>
      <c r="BS68" s="2884"/>
      <c r="BT68" s="2884"/>
      <c r="BU68" s="2884"/>
      <c r="BX68" s="971"/>
    </row>
    <row r="69" spans="1:76" s="1383" customFormat="1" ht="10.9" customHeight="1">
      <c r="C69" s="1384" t="s">
        <v>2077</v>
      </c>
      <c r="D69" s="1383" t="s">
        <v>2078</v>
      </c>
      <c r="K69" s="1384" t="s">
        <v>2079</v>
      </c>
      <c r="L69" s="1383" t="s">
        <v>2080</v>
      </c>
      <c r="T69" s="1384" t="s">
        <v>2081</v>
      </c>
      <c r="U69" s="1383" t="s">
        <v>2082</v>
      </c>
      <c r="Z69" s="1384" t="s">
        <v>2083</v>
      </c>
      <c r="AA69" s="1383" t="s">
        <v>2084</v>
      </c>
      <c r="AQ69" s="2884"/>
      <c r="AR69" s="2884"/>
      <c r="AS69" s="2884"/>
      <c r="AT69" s="2884"/>
      <c r="AU69" s="2884"/>
      <c r="AV69" s="2884"/>
      <c r="AW69" s="2884"/>
      <c r="AX69" s="2884"/>
      <c r="AY69" s="2884"/>
      <c r="AZ69" s="2884"/>
      <c r="BA69" s="2884"/>
      <c r="BB69" s="2884"/>
      <c r="BC69" s="2884"/>
      <c r="BD69" s="2884"/>
      <c r="BE69" s="2884"/>
      <c r="BF69" s="2884"/>
      <c r="BG69" s="2884"/>
      <c r="BH69" s="2884"/>
      <c r="BI69" s="2884"/>
      <c r="BJ69" s="2884"/>
      <c r="BK69" s="2884"/>
      <c r="BL69" s="2884"/>
      <c r="BM69" s="2884"/>
      <c r="BN69" s="2884"/>
      <c r="BO69" s="2884"/>
      <c r="BP69" s="2884"/>
      <c r="BQ69" s="2884"/>
      <c r="BR69" s="2884"/>
      <c r="BS69" s="2884"/>
      <c r="BT69" s="2884"/>
      <c r="BU69" s="2884"/>
      <c r="BX69" s="971"/>
    </row>
    <row r="70" spans="1:76" s="1383" customFormat="1" ht="10.9" customHeight="1">
      <c r="AQ70" s="2886" t="s">
        <v>2085</v>
      </c>
      <c r="AR70" s="2884"/>
      <c r="AS70" s="2884"/>
      <c r="AT70" s="2884"/>
      <c r="AU70" s="2884"/>
      <c r="AV70" s="2884"/>
      <c r="AW70" s="2884"/>
      <c r="AX70" s="2884"/>
      <c r="AY70" s="2884"/>
      <c r="AZ70" s="2884"/>
      <c r="BA70" s="2884"/>
      <c r="BB70" s="2884"/>
      <c r="BC70" s="2884"/>
      <c r="BD70" s="2884"/>
      <c r="BE70" s="2884"/>
      <c r="BF70" s="2884"/>
      <c r="BG70" s="2884"/>
      <c r="BH70" s="2884"/>
      <c r="BI70" s="2884"/>
      <c r="BJ70" s="2884"/>
      <c r="BK70" s="2884"/>
      <c r="BL70" s="2884"/>
      <c r="BM70" s="2884"/>
      <c r="BN70" s="2884"/>
      <c r="BO70" s="2884"/>
      <c r="BP70" s="2884"/>
      <c r="BQ70" s="2884"/>
      <c r="BR70" s="2884"/>
      <c r="BS70" s="2884"/>
      <c r="BT70" s="2884"/>
      <c r="BU70" s="2884"/>
      <c r="BX70" s="971"/>
    </row>
    <row r="71" spans="1:76" s="1383" customFormat="1" ht="10.9" customHeight="1">
      <c r="C71" s="1384" t="s">
        <v>2086</v>
      </c>
      <c r="D71" s="1383" t="s">
        <v>2087</v>
      </c>
      <c r="K71" s="1384" t="s">
        <v>2088</v>
      </c>
      <c r="L71" s="1383" t="s">
        <v>2089</v>
      </c>
      <c r="Q71" s="1384" t="s">
        <v>2090</v>
      </c>
      <c r="R71" s="1383" t="s">
        <v>2091</v>
      </c>
      <c r="X71" s="1384" t="s">
        <v>2092</v>
      </c>
      <c r="Y71" s="1383" t="s">
        <v>2093</v>
      </c>
      <c r="AE71" s="1384" t="s">
        <v>2094</v>
      </c>
      <c r="AF71" s="1383" t="s">
        <v>2095</v>
      </c>
      <c r="AQ71" s="2886" t="s">
        <v>2096</v>
      </c>
      <c r="AR71" s="2884"/>
      <c r="AS71" s="2884"/>
      <c r="AT71" s="2884"/>
      <c r="AU71" s="2884"/>
      <c r="AV71" s="2884"/>
      <c r="AW71" s="2884"/>
      <c r="AX71" s="2884"/>
      <c r="AY71" s="2884"/>
      <c r="AZ71" s="2884"/>
      <c r="BA71" s="2884"/>
      <c r="BB71" s="2884"/>
      <c r="BC71" s="2884"/>
      <c r="BD71" s="2884"/>
      <c r="BE71" s="2884"/>
      <c r="BF71" s="2884"/>
      <c r="BG71" s="2884"/>
      <c r="BH71" s="2884"/>
      <c r="BI71" s="2884"/>
      <c r="BJ71" s="2884"/>
      <c r="BK71" s="2884"/>
      <c r="BL71" s="2884"/>
      <c r="BM71" s="2884"/>
      <c r="BN71" s="2884"/>
      <c r="BO71" s="2884"/>
      <c r="BP71" s="2884"/>
      <c r="BQ71" s="2884"/>
      <c r="BR71" s="2884"/>
      <c r="BS71" s="2884"/>
      <c r="BT71" s="2884"/>
      <c r="BU71" s="2884"/>
      <c r="BX71" s="971"/>
    </row>
    <row r="72" spans="1:76" s="1383" customFormat="1" ht="10.9" customHeight="1">
      <c r="AQ72" s="2884"/>
      <c r="AR72" s="2884"/>
      <c r="AS72" s="2884"/>
      <c r="AT72" s="2884"/>
      <c r="AU72" s="2884"/>
      <c r="AV72" s="2884"/>
      <c r="AW72" s="2884"/>
      <c r="AX72" s="2884"/>
      <c r="AY72" s="2884"/>
      <c r="AZ72" s="2884"/>
      <c r="BA72" s="2884"/>
      <c r="BB72" s="2884"/>
      <c r="BC72" s="2884"/>
      <c r="BD72" s="2884"/>
      <c r="BE72" s="2884"/>
      <c r="BF72" s="2884"/>
      <c r="BG72" s="2884"/>
      <c r="BH72" s="2884"/>
      <c r="BI72" s="2884"/>
      <c r="BJ72" s="2884"/>
      <c r="BK72" s="2884"/>
      <c r="BL72" s="2884"/>
      <c r="BM72" s="2884"/>
      <c r="BN72" s="2884"/>
      <c r="BO72" s="2884"/>
      <c r="BP72" s="2884"/>
      <c r="BQ72" s="2884"/>
      <c r="BR72" s="2884"/>
      <c r="BS72" s="2884"/>
      <c r="BT72" s="2884"/>
      <c r="BU72" s="2884"/>
      <c r="BX72" s="971"/>
    </row>
    <row r="73" spans="1:76" s="1383" customFormat="1" ht="10.9" customHeight="1">
      <c r="C73" s="1384" t="s">
        <v>2097</v>
      </c>
      <c r="D73" s="1383" t="s">
        <v>2098</v>
      </c>
      <c r="K73" s="1384" t="s">
        <v>2099</v>
      </c>
      <c r="L73" s="1383" t="s">
        <v>2100</v>
      </c>
      <c r="S73" s="1383" t="s">
        <v>2101</v>
      </c>
      <c r="T73" s="1383" t="s">
        <v>2102</v>
      </c>
      <c r="AQ73" s="2886" t="s">
        <v>2103</v>
      </c>
      <c r="AR73" s="2884"/>
      <c r="AS73" s="2884"/>
      <c r="AT73" s="2884"/>
      <c r="AU73" s="2884"/>
      <c r="AV73" s="2884"/>
      <c r="AW73" s="2884"/>
      <c r="AX73" s="2884"/>
      <c r="AY73" s="2884"/>
      <c r="AZ73" s="2884"/>
      <c r="BA73" s="2884"/>
      <c r="BB73" s="2884"/>
      <c r="BC73" s="2884"/>
      <c r="BD73" s="2884"/>
      <c r="BE73" s="2884"/>
      <c r="BF73" s="2884"/>
      <c r="BG73" s="2884"/>
      <c r="BH73" s="2884"/>
      <c r="BI73" s="2884"/>
      <c r="BJ73" s="2884"/>
      <c r="BK73" s="2884"/>
      <c r="BL73" s="2884"/>
      <c r="BM73" s="2884"/>
      <c r="BN73" s="2884"/>
      <c r="BO73" s="2884"/>
      <c r="BP73" s="2884"/>
      <c r="BQ73" s="2884"/>
      <c r="BR73" s="2884"/>
      <c r="BS73" s="2884"/>
      <c r="BT73" s="2884"/>
      <c r="BU73" s="2884"/>
      <c r="BX73" s="971"/>
    </row>
    <row r="74" spans="1:76" s="1383" customFormat="1" ht="10.9" customHeight="1">
      <c r="AQ74" s="2886" t="s">
        <v>2104</v>
      </c>
      <c r="AR74" s="2887"/>
      <c r="AS74" s="2887"/>
      <c r="AT74" s="2887"/>
      <c r="AU74" s="2887"/>
      <c r="AV74" s="2887"/>
      <c r="AW74" s="2887"/>
      <c r="AX74" s="2887"/>
      <c r="AY74" s="2887"/>
      <c r="AZ74" s="2887"/>
      <c r="BA74" s="2887"/>
      <c r="BB74" s="2887"/>
      <c r="BC74" s="2887"/>
      <c r="BD74" s="2887"/>
      <c r="BE74" s="2887"/>
      <c r="BF74" s="2887"/>
      <c r="BG74" s="2887"/>
      <c r="BH74" s="2887"/>
      <c r="BI74" s="2887"/>
      <c r="BJ74" s="2887"/>
      <c r="BK74" s="2887"/>
      <c r="BL74" s="2887"/>
      <c r="BM74" s="2887"/>
      <c r="BN74" s="2887"/>
      <c r="BO74" s="2887"/>
      <c r="BP74" s="2887"/>
      <c r="BQ74" s="2887"/>
      <c r="BR74" s="2887"/>
      <c r="BS74" s="2887"/>
      <c r="BT74" s="2887"/>
      <c r="BU74" s="2884"/>
      <c r="BX74" s="971"/>
    </row>
    <row r="75" spans="1:76" s="1383" customFormat="1" ht="10.9" customHeight="1">
      <c r="AQ75" s="2887"/>
      <c r="AR75" s="2887"/>
      <c r="AS75" s="2887"/>
      <c r="AT75" s="2887"/>
      <c r="AU75" s="2887"/>
      <c r="AV75" s="2887"/>
      <c r="AW75" s="2887"/>
      <c r="AX75" s="2887"/>
      <c r="AY75" s="2887"/>
      <c r="AZ75" s="2887"/>
      <c r="BA75" s="2887"/>
      <c r="BB75" s="2887"/>
      <c r="BC75" s="2887"/>
      <c r="BD75" s="2887"/>
      <c r="BE75" s="2887"/>
      <c r="BF75" s="2887"/>
      <c r="BG75" s="2887"/>
      <c r="BH75" s="2887"/>
      <c r="BI75" s="2887"/>
      <c r="BJ75" s="2887"/>
      <c r="BK75" s="2887"/>
      <c r="BL75" s="2887"/>
      <c r="BM75" s="2887"/>
      <c r="BN75" s="2887"/>
      <c r="BO75" s="2887"/>
      <c r="BP75" s="2887"/>
      <c r="BQ75" s="2887"/>
      <c r="BR75" s="2887"/>
      <c r="BS75" s="2887"/>
      <c r="BT75" s="2887"/>
      <c r="BU75" s="2884"/>
      <c r="BX75" s="971"/>
    </row>
    <row r="76" spans="1:76" s="1383" customFormat="1" ht="10.9" customHeight="1">
      <c r="B76" s="2885" t="s">
        <v>2105</v>
      </c>
      <c r="C76" s="2884"/>
      <c r="D76" s="2884"/>
      <c r="E76" s="2884"/>
      <c r="F76" s="2884"/>
      <c r="G76" s="2884"/>
      <c r="H76" s="2884"/>
      <c r="I76" s="2884"/>
      <c r="J76" s="2884"/>
      <c r="K76" s="2884"/>
      <c r="L76" s="2884"/>
      <c r="M76" s="2884"/>
      <c r="N76" s="2884"/>
      <c r="O76" s="2884"/>
      <c r="P76" s="2884"/>
      <c r="Q76" s="2884"/>
      <c r="R76" s="2884"/>
      <c r="S76" s="2884"/>
      <c r="T76" s="2884"/>
      <c r="U76" s="2884"/>
      <c r="V76" s="2884"/>
      <c r="W76" s="2884"/>
      <c r="X76" s="2884"/>
      <c r="Y76" s="2884"/>
      <c r="Z76" s="2884"/>
      <c r="AA76" s="2884"/>
      <c r="AB76" s="2884"/>
      <c r="AC76" s="2884"/>
      <c r="AD76" s="2884"/>
      <c r="AE76" s="2884"/>
      <c r="AF76" s="2884"/>
      <c r="AG76" s="2884"/>
      <c r="AH76" s="2884"/>
      <c r="AI76" s="2884"/>
      <c r="AJ76" s="2884"/>
      <c r="AK76" s="2884"/>
      <c r="AL76" s="2884"/>
      <c r="AM76" s="1363"/>
      <c r="AN76" s="1363"/>
      <c r="AO76" s="1363"/>
      <c r="AQ76" s="2886" t="s">
        <v>2106</v>
      </c>
      <c r="AR76" s="2887"/>
      <c r="AS76" s="2887"/>
      <c r="AT76" s="2887"/>
      <c r="AU76" s="2887"/>
      <c r="AV76" s="2887"/>
      <c r="AW76" s="2887"/>
      <c r="AX76" s="2887"/>
      <c r="AY76" s="2887"/>
      <c r="AZ76" s="2887"/>
      <c r="BA76" s="2887"/>
      <c r="BB76" s="2887"/>
      <c r="BC76" s="2887"/>
      <c r="BD76" s="2887"/>
      <c r="BE76" s="2887"/>
      <c r="BF76" s="2887"/>
      <c r="BG76" s="2887"/>
      <c r="BH76" s="2887"/>
      <c r="BI76" s="2887"/>
      <c r="BJ76" s="2887"/>
      <c r="BK76" s="2887"/>
      <c r="BL76" s="2887"/>
      <c r="BM76" s="2887"/>
      <c r="BN76" s="2887"/>
      <c r="BO76" s="2887"/>
      <c r="BP76" s="2887"/>
      <c r="BQ76" s="2887"/>
      <c r="BR76" s="2887"/>
      <c r="BS76" s="2887"/>
      <c r="BT76" s="2887"/>
      <c r="BU76" s="2884"/>
      <c r="BV76" s="1364"/>
      <c r="BX76" s="971"/>
    </row>
    <row r="77" spans="1:76" s="1383" customFormat="1" ht="10.9" customHeight="1">
      <c r="B77" s="2884"/>
      <c r="C77" s="2884"/>
      <c r="D77" s="2884"/>
      <c r="E77" s="2884"/>
      <c r="F77" s="2884"/>
      <c r="G77" s="2884"/>
      <c r="H77" s="2884"/>
      <c r="I77" s="2884"/>
      <c r="J77" s="2884"/>
      <c r="K77" s="2884"/>
      <c r="L77" s="2884"/>
      <c r="M77" s="2884"/>
      <c r="N77" s="2884"/>
      <c r="O77" s="2884"/>
      <c r="P77" s="2884"/>
      <c r="Q77" s="2884"/>
      <c r="R77" s="2884"/>
      <c r="S77" s="2884"/>
      <c r="T77" s="2884"/>
      <c r="U77" s="2884"/>
      <c r="V77" s="2884"/>
      <c r="W77" s="2884"/>
      <c r="X77" s="2884"/>
      <c r="Y77" s="2884"/>
      <c r="Z77" s="2884"/>
      <c r="AA77" s="2884"/>
      <c r="AB77" s="2884"/>
      <c r="AC77" s="2884"/>
      <c r="AD77" s="2884"/>
      <c r="AE77" s="2884"/>
      <c r="AF77" s="2884"/>
      <c r="AG77" s="2884"/>
      <c r="AH77" s="2884"/>
      <c r="AI77" s="2884"/>
      <c r="AJ77" s="2884"/>
      <c r="AK77" s="2884"/>
      <c r="AL77" s="2884"/>
      <c r="AM77" s="1363"/>
      <c r="AN77" s="1363"/>
      <c r="AO77" s="1363"/>
      <c r="AQ77" s="2887"/>
      <c r="AR77" s="2887"/>
      <c r="AS77" s="2887"/>
      <c r="AT77" s="2887"/>
      <c r="AU77" s="2887"/>
      <c r="AV77" s="2887"/>
      <c r="AW77" s="2887"/>
      <c r="AX77" s="2887"/>
      <c r="AY77" s="2887"/>
      <c r="AZ77" s="2887"/>
      <c r="BA77" s="2887"/>
      <c r="BB77" s="2887"/>
      <c r="BC77" s="2887"/>
      <c r="BD77" s="2887"/>
      <c r="BE77" s="2887"/>
      <c r="BF77" s="2887"/>
      <c r="BG77" s="2887"/>
      <c r="BH77" s="2887"/>
      <c r="BI77" s="2887"/>
      <c r="BJ77" s="2887"/>
      <c r="BK77" s="2887"/>
      <c r="BL77" s="2887"/>
      <c r="BM77" s="2887"/>
      <c r="BN77" s="2887"/>
      <c r="BO77" s="2887"/>
      <c r="BP77" s="2887"/>
      <c r="BQ77" s="2887"/>
      <c r="BR77" s="2887"/>
      <c r="BS77" s="2887"/>
      <c r="BT77" s="2887"/>
      <c r="BU77" s="2884"/>
      <c r="BV77" s="1364"/>
      <c r="BX77" s="971"/>
    </row>
    <row r="78" spans="1:76" ht="10.9" customHeight="1">
      <c r="AQ78" s="2885" t="s">
        <v>2107</v>
      </c>
      <c r="AR78" s="2884"/>
      <c r="AS78" s="2884"/>
      <c r="AT78" s="2884"/>
      <c r="AU78" s="2884"/>
      <c r="AV78" s="2884"/>
      <c r="AW78" s="2884"/>
      <c r="AX78" s="2884"/>
      <c r="AY78" s="2884"/>
      <c r="AZ78" s="2884"/>
      <c r="BA78" s="2884"/>
      <c r="BB78" s="2884"/>
      <c r="BC78" s="2884"/>
      <c r="BD78" s="2884"/>
      <c r="BE78" s="2884"/>
      <c r="BF78" s="2884"/>
      <c r="BG78" s="2884"/>
      <c r="BH78" s="2884"/>
      <c r="BI78" s="2884"/>
      <c r="BJ78" s="2884"/>
      <c r="BK78" s="2884"/>
      <c r="BL78" s="2884"/>
      <c r="BM78" s="2884"/>
      <c r="BN78" s="2884"/>
      <c r="BO78" s="2884"/>
      <c r="BP78" s="2884"/>
      <c r="BQ78" s="2884"/>
      <c r="BR78" s="2884"/>
      <c r="BS78" s="2884"/>
      <c r="BT78" s="2884"/>
      <c r="BU78" s="2884"/>
      <c r="BX78" s="971"/>
    </row>
    <row r="79" spans="1:76">
      <c r="A79" s="1385"/>
      <c r="B79" s="1385">
        <v>2</v>
      </c>
      <c r="C79" s="1385">
        <v>3</v>
      </c>
      <c r="D79" s="1385">
        <v>4</v>
      </c>
      <c r="E79" s="1385">
        <v>5</v>
      </c>
      <c r="F79" s="1385">
        <v>6</v>
      </c>
      <c r="G79" s="1385">
        <v>7</v>
      </c>
      <c r="H79" s="1385">
        <v>8</v>
      </c>
      <c r="I79" s="1385">
        <v>9</v>
      </c>
      <c r="J79" s="1385">
        <v>10</v>
      </c>
      <c r="K79" s="1385">
        <v>11</v>
      </c>
      <c r="L79" s="1385">
        <v>12</v>
      </c>
      <c r="M79" s="1385">
        <v>13</v>
      </c>
      <c r="N79" s="1385">
        <v>14</v>
      </c>
      <c r="O79" s="1385">
        <v>15</v>
      </c>
      <c r="P79" s="1385">
        <v>16</v>
      </c>
      <c r="Q79" s="1385">
        <v>17</v>
      </c>
      <c r="R79" s="1385">
        <v>18</v>
      </c>
      <c r="S79" s="1385">
        <v>19</v>
      </c>
      <c r="T79" s="1385">
        <v>20</v>
      </c>
      <c r="U79" s="1385">
        <v>21</v>
      </c>
      <c r="V79" s="1385">
        <v>22</v>
      </c>
      <c r="W79" s="1385">
        <v>23</v>
      </c>
      <c r="X79" s="1385">
        <v>24</v>
      </c>
      <c r="Y79" s="1385">
        <v>25</v>
      </c>
      <c r="Z79" s="1385">
        <v>26</v>
      </c>
      <c r="AA79" s="1385">
        <v>27</v>
      </c>
      <c r="AB79" s="1385">
        <v>28</v>
      </c>
      <c r="AC79" s="1385">
        <v>29</v>
      </c>
      <c r="AD79" s="1385">
        <v>30</v>
      </c>
      <c r="AE79" s="1385">
        <v>31</v>
      </c>
      <c r="AF79" s="1385">
        <v>32</v>
      </c>
      <c r="AG79" s="1385">
        <v>33</v>
      </c>
      <c r="AH79" s="1385">
        <v>34</v>
      </c>
      <c r="AI79" s="1385">
        <v>35</v>
      </c>
      <c r="AJ79" s="1385">
        <v>36</v>
      </c>
      <c r="AK79" s="1385">
        <v>37</v>
      </c>
      <c r="BX79" s="971"/>
    </row>
    <row r="80" spans="1:76">
      <c r="A80" s="1385"/>
      <c r="B80" s="1385" t="s">
        <v>886</v>
      </c>
      <c r="C80" s="1385" t="s">
        <v>2108</v>
      </c>
      <c r="D80" s="1385" t="s">
        <v>2109</v>
      </c>
      <c r="E80" s="1385" t="s">
        <v>2054</v>
      </c>
      <c r="F80" s="1385" t="s">
        <v>2069</v>
      </c>
      <c r="G80" s="1385" t="s">
        <v>1267</v>
      </c>
      <c r="H80" s="1385" t="s">
        <v>2055</v>
      </c>
      <c r="I80" s="1385" t="s">
        <v>2110</v>
      </c>
      <c r="J80" s="1385" t="s">
        <v>2111</v>
      </c>
      <c r="K80" s="1385" t="s">
        <v>2112</v>
      </c>
      <c r="L80" s="1385" t="s">
        <v>2113</v>
      </c>
      <c r="M80" s="1385" t="s">
        <v>2114</v>
      </c>
      <c r="N80" s="1385" t="s">
        <v>2115</v>
      </c>
      <c r="O80" s="1385" t="s">
        <v>2116</v>
      </c>
      <c r="P80" s="1385" t="s">
        <v>2117</v>
      </c>
      <c r="Q80" s="1385" t="s">
        <v>2118</v>
      </c>
      <c r="R80" s="1385" t="s">
        <v>2119</v>
      </c>
      <c r="S80" s="1385" t="s">
        <v>2120</v>
      </c>
      <c r="T80" s="1385" t="s">
        <v>2121</v>
      </c>
      <c r="U80" s="1385" t="s">
        <v>2122</v>
      </c>
      <c r="V80" s="1385" t="s">
        <v>1591</v>
      </c>
      <c r="W80" s="1385" t="s">
        <v>2123</v>
      </c>
      <c r="X80" s="1385" t="s">
        <v>1591</v>
      </c>
      <c r="Y80" s="1385" t="s">
        <v>2124</v>
      </c>
      <c r="Z80" s="1385" t="s">
        <v>1591</v>
      </c>
      <c r="AA80" s="1385" t="s">
        <v>2125</v>
      </c>
      <c r="AB80" s="1385" t="s">
        <v>2126</v>
      </c>
      <c r="AC80" s="1385" t="s">
        <v>2127</v>
      </c>
      <c r="AD80" s="1385" t="s">
        <v>2127</v>
      </c>
      <c r="AE80" s="1385" t="s">
        <v>2127</v>
      </c>
      <c r="AF80" s="1385" t="s">
        <v>2128</v>
      </c>
      <c r="AG80" s="1385" t="s">
        <v>2128</v>
      </c>
      <c r="AH80" s="1385" t="s">
        <v>2128</v>
      </c>
      <c r="AI80" s="1385" t="s">
        <v>2130</v>
      </c>
      <c r="AJ80" s="1385" t="s">
        <v>2129</v>
      </c>
      <c r="AK80" s="1385"/>
      <c r="BX80" s="971"/>
    </row>
    <row r="81" spans="1:76">
      <c r="A81" s="1385">
        <v>1</v>
      </c>
      <c r="B81" s="1386"/>
      <c r="C81" s="1386"/>
      <c r="D81" s="1386"/>
      <c r="E81" s="1386"/>
      <c r="F81" s="1386"/>
      <c r="G81" s="1386"/>
      <c r="H81" s="1386"/>
      <c r="I81" s="1386"/>
      <c r="J81" s="1386"/>
      <c r="K81" s="1386"/>
      <c r="L81" s="1386"/>
      <c r="M81" s="1386"/>
      <c r="N81" s="1386"/>
      <c r="O81" s="1386"/>
      <c r="P81" s="1386"/>
      <c r="Q81" s="1386"/>
      <c r="R81" s="1386"/>
      <c r="S81" s="1386"/>
      <c r="T81" s="1386"/>
      <c r="U81" s="1386"/>
      <c r="V81" s="1386"/>
      <c r="W81" s="1386"/>
      <c r="X81" s="1386"/>
      <c r="Y81" s="1386"/>
      <c r="Z81" s="1386"/>
      <c r="AA81" s="1386"/>
      <c r="AB81" s="1386"/>
      <c r="AC81" s="1386"/>
      <c r="AD81" s="1386"/>
      <c r="AE81" s="1386"/>
      <c r="AF81" s="1386"/>
      <c r="AG81" s="1386"/>
      <c r="AH81" s="1386"/>
      <c r="AI81" s="1386"/>
      <c r="AJ81" s="1386"/>
      <c r="AK81" s="1386"/>
      <c r="AL81" s="1387"/>
      <c r="AM81" s="1387"/>
      <c r="AN81" s="1387"/>
      <c r="AO81" s="1387"/>
      <c r="AP81" s="1387"/>
      <c r="AQ81" s="1387"/>
      <c r="AR81" s="1387"/>
      <c r="AS81" s="1387"/>
      <c r="AT81" s="1387"/>
      <c r="AU81" s="1387"/>
      <c r="AV81" s="1387"/>
      <c r="AW81" s="1387"/>
      <c r="BX81" s="971"/>
    </row>
    <row r="82" spans="1:76">
      <c r="A82" s="1385">
        <v>2</v>
      </c>
      <c r="B82" s="1386"/>
      <c r="C82" s="1386"/>
      <c r="D82" s="1386"/>
      <c r="E82" s="1386"/>
      <c r="F82" s="1386"/>
      <c r="G82" s="1386"/>
      <c r="H82" s="1386"/>
      <c r="I82" s="1386"/>
      <c r="J82" s="1386"/>
      <c r="K82" s="1386"/>
      <c r="L82" s="1386"/>
      <c r="M82" s="1386"/>
      <c r="N82" s="1386"/>
      <c r="O82" s="1386"/>
      <c r="P82" s="1386"/>
      <c r="Q82" s="1386"/>
      <c r="R82" s="1386"/>
      <c r="S82" s="1386"/>
      <c r="T82" s="1386"/>
      <c r="U82" s="1386"/>
      <c r="V82" s="1386"/>
      <c r="W82" s="1386"/>
      <c r="X82" s="1386"/>
      <c r="Y82" s="1386"/>
      <c r="Z82" s="1386"/>
      <c r="AA82" s="1386"/>
      <c r="AB82" s="1386"/>
      <c r="AC82" s="1386"/>
      <c r="AD82" s="1386"/>
      <c r="AE82" s="1386"/>
      <c r="AF82" s="1386"/>
      <c r="AG82" s="1386"/>
      <c r="AH82" s="1386"/>
      <c r="AI82" s="1386"/>
      <c r="AJ82" s="1386"/>
      <c r="AK82" s="1386"/>
      <c r="AL82" s="1387"/>
      <c r="AM82" s="1387"/>
      <c r="AN82" s="1387"/>
      <c r="AO82" s="1387"/>
      <c r="AP82" s="1387"/>
      <c r="AQ82" s="1387"/>
      <c r="AR82" s="1387"/>
      <c r="AS82" s="1387"/>
      <c r="AT82" s="1387"/>
      <c r="AU82" s="1387"/>
      <c r="AV82" s="1387"/>
      <c r="AW82" s="1387"/>
      <c r="BX82" s="971"/>
    </row>
    <row r="83" spans="1:76">
      <c r="A83" s="1385">
        <v>3</v>
      </c>
      <c r="B83" s="1386"/>
      <c r="C83" s="1386"/>
      <c r="D83" s="1386"/>
      <c r="E83" s="1386"/>
      <c r="F83" s="1386"/>
      <c r="G83" s="1386"/>
      <c r="H83" s="1386"/>
      <c r="I83" s="1386"/>
      <c r="J83" s="1386"/>
      <c r="K83" s="1386"/>
      <c r="L83" s="1386"/>
      <c r="M83" s="1386"/>
      <c r="N83" s="1386"/>
      <c r="O83" s="1386"/>
      <c r="P83" s="1386"/>
      <c r="Q83" s="1386"/>
      <c r="R83" s="1386"/>
      <c r="S83" s="1386"/>
      <c r="T83" s="1386"/>
      <c r="U83" s="1386"/>
      <c r="V83" s="1386"/>
      <c r="W83" s="1386"/>
      <c r="X83" s="1386"/>
      <c r="Y83" s="1386"/>
      <c r="Z83" s="1386"/>
      <c r="AA83" s="1386"/>
      <c r="AB83" s="1386"/>
      <c r="AC83" s="1386"/>
      <c r="AD83" s="1386"/>
      <c r="AE83" s="1386"/>
      <c r="AF83" s="1386"/>
      <c r="AG83" s="1386"/>
      <c r="AH83" s="1386"/>
      <c r="AI83" s="1386"/>
      <c r="AJ83" s="1386"/>
      <c r="AK83" s="1386"/>
      <c r="AL83" s="1387"/>
      <c r="AM83" s="1387"/>
      <c r="AN83" s="1387"/>
      <c r="AO83" s="1387"/>
      <c r="AP83" s="1387"/>
      <c r="AQ83" s="1387"/>
      <c r="AR83" s="1387"/>
      <c r="AS83" s="1387"/>
      <c r="AT83" s="1387"/>
      <c r="AU83" s="1387"/>
      <c r="AV83" s="1387"/>
      <c r="AW83" s="1387"/>
      <c r="BX83" s="971"/>
    </row>
    <row r="84" spans="1:76">
      <c r="A84" s="1385">
        <v>4</v>
      </c>
      <c r="B84" s="1386"/>
      <c r="C84" s="1386"/>
      <c r="D84" s="1386"/>
      <c r="E84" s="1386"/>
      <c r="F84" s="1386"/>
      <c r="G84" s="1386"/>
      <c r="H84" s="1386"/>
      <c r="I84" s="1386"/>
      <c r="J84" s="1386"/>
      <c r="K84" s="1386"/>
      <c r="L84" s="1386"/>
      <c r="M84" s="1386"/>
      <c r="N84" s="1386"/>
      <c r="O84" s="1386"/>
      <c r="P84" s="1386"/>
      <c r="Q84" s="1386"/>
      <c r="R84" s="1386"/>
      <c r="S84" s="1386"/>
      <c r="T84" s="1386"/>
      <c r="U84" s="1386"/>
      <c r="V84" s="1386"/>
      <c r="W84" s="1386"/>
      <c r="X84" s="1386"/>
      <c r="Y84" s="1386"/>
      <c r="Z84" s="1386"/>
      <c r="AA84" s="1386"/>
      <c r="AB84" s="1386"/>
      <c r="AC84" s="1386"/>
      <c r="AD84" s="1386"/>
      <c r="AE84" s="1386"/>
      <c r="AF84" s="1386"/>
      <c r="AG84" s="1386"/>
      <c r="AH84" s="1386"/>
      <c r="AI84" s="1386"/>
      <c r="AJ84" s="1386"/>
      <c r="AK84" s="1386"/>
      <c r="AL84" s="1387"/>
      <c r="AM84" s="1387"/>
      <c r="AN84" s="1387"/>
      <c r="AO84" s="1387"/>
      <c r="AP84" s="1387"/>
      <c r="AQ84" s="1387"/>
      <c r="AR84" s="1387"/>
      <c r="AS84" s="1387"/>
      <c r="AT84" s="1387"/>
      <c r="AU84" s="1387"/>
      <c r="AV84" s="1387"/>
      <c r="AW84" s="1387"/>
      <c r="BX84" s="971"/>
    </row>
    <row r="85" spans="1:76">
      <c r="A85" s="1385">
        <v>5</v>
      </c>
      <c r="B85" s="1386"/>
      <c r="C85" s="1386"/>
      <c r="D85" s="1386"/>
      <c r="E85" s="1386"/>
      <c r="F85" s="1386"/>
      <c r="G85" s="1386"/>
      <c r="H85" s="1386"/>
      <c r="I85" s="1386"/>
      <c r="J85" s="1386"/>
      <c r="K85" s="1386"/>
      <c r="L85" s="1386"/>
      <c r="M85" s="1386"/>
      <c r="N85" s="1386"/>
      <c r="O85" s="1386"/>
      <c r="P85" s="1386"/>
      <c r="Q85" s="1386"/>
      <c r="R85" s="1386"/>
      <c r="S85" s="1386"/>
      <c r="T85" s="1386"/>
      <c r="U85" s="1386"/>
      <c r="V85" s="1386"/>
      <c r="W85" s="1386"/>
      <c r="X85" s="1386"/>
      <c r="Y85" s="1386"/>
      <c r="Z85" s="1386"/>
      <c r="AA85" s="1386"/>
      <c r="AB85" s="1386"/>
      <c r="AC85" s="1386"/>
      <c r="AD85" s="1386"/>
      <c r="AE85" s="1386"/>
      <c r="AF85" s="1386"/>
      <c r="AG85" s="1386"/>
      <c r="AH85" s="1386"/>
      <c r="AI85" s="1386"/>
      <c r="AJ85" s="1386"/>
      <c r="AK85" s="1386"/>
      <c r="AL85" s="1387"/>
      <c r="AM85" s="1387"/>
      <c r="AN85" s="1387"/>
      <c r="AO85" s="1387"/>
      <c r="AP85" s="1387"/>
      <c r="AQ85" s="1387"/>
      <c r="AR85" s="1387"/>
      <c r="AS85" s="1387"/>
      <c r="AT85" s="1387"/>
      <c r="AU85" s="1387"/>
      <c r="AV85" s="1387"/>
      <c r="AW85" s="1387"/>
      <c r="BX85" s="971"/>
    </row>
    <row r="86" spans="1:76">
      <c r="A86" s="1385">
        <v>6</v>
      </c>
      <c r="B86" s="1386"/>
      <c r="C86" s="1386"/>
      <c r="D86" s="1386"/>
      <c r="E86" s="1386"/>
      <c r="F86" s="1386"/>
      <c r="G86" s="1386"/>
      <c r="H86" s="1386"/>
      <c r="I86" s="1386"/>
      <c r="J86" s="1386"/>
      <c r="K86" s="1386"/>
      <c r="L86" s="1386"/>
      <c r="M86" s="1386"/>
      <c r="N86" s="1386"/>
      <c r="O86" s="1386"/>
      <c r="P86" s="1386"/>
      <c r="Q86" s="1386"/>
      <c r="R86" s="1386"/>
      <c r="S86" s="1386"/>
      <c r="T86" s="1386"/>
      <c r="U86" s="1386"/>
      <c r="V86" s="1386"/>
      <c r="W86" s="1386"/>
      <c r="X86" s="1386"/>
      <c r="Y86" s="1386"/>
      <c r="Z86" s="1386"/>
      <c r="AA86" s="1386"/>
      <c r="AB86" s="1386"/>
      <c r="AC86" s="1386"/>
      <c r="AD86" s="1386"/>
      <c r="AE86" s="1386"/>
      <c r="AF86" s="1386"/>
      <c r="AG86" s="1386"/>
      <c r="AH86" s="1386"/>
      <c r="AI86" s="1386"/>
      <c r="AJ86" s="1386"/>
      <c r="AK86" s="1386"/>
      <c r="AL86" s="1387"/>
      <c r="AM86" s="1387"/>
      <c r="AN86" s="1387"/>
      <c r="AO86" s="1387"/>
      <c r="AP86" s="1387"/>
      <c r="AQ86" s="1387"/>
      <c r="AR86" s="1387"/>
      <c r="AS86" s="1387"/>
      <c r="AT86" s="1387"/>
      <c r="AU86" s="1387"/>
      <c r="AV86" s="1387"/>
      <c r="AW86" s="1387"/>
      <c r="BX86" s="971"/>
    </row>
    <row r="87" spans="1:76">
      <c r="A87" s="1385">
        <v>7</v>
      </c>
      <c r="B87" s="1386"/>
      <c r="C87" s="1386"/>
      <c r="D87" s="1386"/>
      <c r="E87" s="1386"/>
      <c r="F87" s="1386"/>
      <c r="G87" s="1386"/>
      <c r="H87" s="1386"/>
      <c r="I87" s="1386"/>
      <c r="J87" s="1386"/>
      <c r="K87" s="1386"/>
      <c r="L87" s="1386"/>
      <c r="M87" s="1386"/>
      <c r="N87" s="1386"/>
      <c r="O87" s="1386"/>
      <c r="P87" s="1386"/>
      <c r="Q87" s="1386"/>
      <c r="R87" s="1386"/>
      <c r="S87" s="1386"/>
      <c r="T87" s="1386"/>
      <c r="U87" s="1386"/>
      <c r="V87" s="1386"/>
      <c r="W87" s="1386"/>
      <c r="X87" s="1386"/>
      <c r="Y87" s="1386"/>
      <c r="Z87" s="1386"/>
      <c r="AA87" s="1386"/>
      <c r="AB87" s="1386"/>
      <c r="AC87" s="1386"/>
      <c r="AD87" s="1386"/>
      <c r="AE87" s="1386"/>
      <c r="AF87" s="1386"/>
      <c r="AG87" s="1386"/>
      <c r="AH87" s="1386"/>
      <c r="AI87" s="1386"/>
      <c r="AJ87" s="1386"/>
      <c r="AK87" s="1386"/>
      <c r="AL87" s="1387"/>
      <c r="AM87" s="1387"/>
      <c r="AN87" s="1387"/>
      <c r="AO87" s="1387"/>
      <c r="AP87" s="1387"/>
      <c r="AQ87" s="1387"/>
      <c r="AR87" s="1387"/>
      <c r="AS87" s="1387"/>
      <c r="AT87" s="1387"/>
      <c r="AU87" s="1387"/>
      <c r="AV87" s="1387"/>
      <c r="AW87" s="1387"/>
      <c r="BX87" s="971"/>
    </row>
    <row r="88" spans="1:76">
      <c r="A88" s="1385">
        <v>8</v>
      </c>
      <c r="B88" s="1386"/>
      <c r="C88" s="1386"/>
      <c r="D88" s="1386"/>
      <c r="E88" s="1386"/>
      <c r="F88" s="1386"/>
      <c r="G88" s="1386"/>
      <c r="H88" s="1386"/>
      <c r="I88" s="1386"/>
      <c r="J88" s="1386"/>
      <c r="K88" s="1386"/>
      <c r="L88" s="1386"/>
      <c r="M88" s="1386"/>
      <c r="N88" s="1386"/>
      <c r="O88" s="1386"/>
      <c r="P88" s="1386"/>
      <c r="Q88" s="1386"/>
      <c r="R88" s="1386"/>
      <c r="S88" s="1386"/>
      <c r="T88" s="1386"/>
      <c r="U88" s="1386"/>
      <c r="V88" s="1386"/>
      <c r="W88" s="1386"/>
      <c r="X88" s="1386"/>
      <c r="Y88" s="1386"/>
      <c r="Z88" s="1386"/>
      <c r="AA88" s="1386"/>
      <c r="AB88" s="1386"/>
      <c r="AC88" s="1386"/>
      <c r="AD88" s="1386"/>
      <c r="AE88" s="1386"/>
      <c r="AF88" s="1386"/>
      <c r="AG88" s="1386"/>
      <c r="AH88" s="1386"/>
      <c r="AI88" s="1386"/>
      <c r="AJ88" s="1386"/>
      <c r="AK88" s="1386"/>
      <c r="AL88" s="1387"/>
      <c r="AM88" s="1387"/>
      <c r="AN88" s="1387"/>
      <c r="AO88" s="1387"/>
      <c r="AP88" s="1387"/>
      <c r="AQ88" s="1387"/>
      <c r="AR88" s="1387"/>
      <c r="AS88" s="1387"/>
      <c r="AT88" s="1387"/>
      <c r="AU88" s="1387"/>
      <c r="AV88" s="1387"/>
      <c r="AW88" s="1387"/>
      <c r="BX88" s="971"/>
    </row>
    <row r="89" spans="1:76">
      <c r="A89" s="1385">
        <v>9</v>
      </c>
      <c r="B89" s="1386"/>
      <c r="C89" s="1386"/>
      <c r="D89" s="1386"/>
      <c r="E89" s="1386"/>
      <c r="F89" s="1386"/>
      <c r="G89" s="1386"/>
      <c r="H89" s="1386"/>
      <c r="I89" s="1386"/>
      <c r="J89" s="1386"/>
      <c r="K89" s="1386"/>
      <c r="L89" s="1386"/>
      <c r="M89" s="1386"/>
      <c r="N89" s="1386"/>
      <c r="O89" s="1386"/>
      <c r="P89" s="1386"/>
      <c r="Q89" s="1386"/>
      <c r="R89" s="1386"/>
      <c r="S89" s="1386"/>
      <c r="T89" s="1386"/>
      <c r="U89" s="1386"/>
      <c r="V89" s="1386"/>
      <c r="W89" s="1386"/>
      <c r="X89" s="1386"/>
      <c r="Y89" s="1386"/>
      <c r="Z89" s="1386"/>
      <c r="AA89" s="1386"/>
      <c r="AB89" s="1386"/>
      <c r="AC89" s="1386"/>
      <c r="AD89" s="1386"/>
      <c r="AE89" s="1386"/>
      <c r="AF89" s="1386"/>
      <c r="AG89" s="1386"/>
      <c r="AH89" s="1386"/>
      <c r="AI89" s="1386"/>
      <c r="AJ89" s="1386"/>
      <c r="AK89" s="1386"/>
      <c r="AL89" s="1387"/>
      <c r="AM89" s="1387"/>
      <c r="AN89" s="1387"/>
      <c r="AO89" s="1387"/>
      <c r="AP89" s="1387"/>
      <c r="AQ89" s="1387"/>
      <c r="AR89" s="1387"/>
      <c r="AS89" s="1387"/>
      <c r="AT89" s="1387"/>
      <c r="AU89" s="1387"/>
      <c r="AV89" s="1387"/>
      <c r="AW89" s="1387"/>
      <c r="BX89" s="971"/>
    </row>
    <row r="90" spans="1:76">
      <c r="A90" s="1385">
        <v>10</v>
      </c>
      <c r="B90" s="1386"/>
      <c r="C90" s="1386"/>
      <c r="D90" s="1386"/>
      <c r="E90" s="1386"/>
      <c r="F90" s="1386"/>
      <c r="G90" s="1386"/>
      <c r="H90" s="1386"/>
      <c r="I90" s="1386"/>
      <c r="J90" s="1386"/>
      <c r="K90" s="1386"/>
      <c r="L90" s="1386"/>
      <c r="M90" s="1386"/>
      <c r="N90" s="1386"/>
      <c r="O90" s="1386"/>
      <c r="P90" s="1386"/>
      <c r="Q90" s="1386"/>
      <c r="R90" s="1386"/>
      <c r="S90" s="1386"/>
      <c r="T90" s="1386"/>
      <c r="U90" s="1386"/>
      <c r="V90" s="1386"/>
      <c r="W90" s="1386"/>
      <c r="X90" s="1386"/>
      <c r="Y90" s="1386"/>
      <c r="Z90" s="1386"/>
      <c r="AA90" s="1386"/>
      <c r="AB90" s="1386"/>
      <c r="AC90" s="1386"/>
      <c r="AD90" s="1386"/>
      <c r="AE90" s="1386"/>
      <c r="AF90" s="1386"/>
      <c r="AG90" s="1386"/>
      <c r="AH90" s="1386"/>
      <c r="AI90" s="1386"/>
      <c r="AJ90" s="1386"/>
      <c r="AK90" s="1386"/>
      <c r="AL90" s="1387"/>
      <c r="AM90" s="1387"/>
      <c r="AN90" s="1387"/>
      <c r="AO90" s="1387"/>
      <c r="AP90" s="1387"/>
      <c r="AQ90" s="1387"/>
      <c r="AR90" s="1387"/>
      <c r="AS90" s="1387"/>
      <c r="AT90" s="1387"/>
      <c r="AU90" s="1387"/>
      <c r="AV90" s="1387"/>
      <c r="AW90" s="1387"/>
      <c r="BX90" s="972"/>
    </row>
    <row r="91" spans="1:76">
      <c r="A91" s="1385">
        <v>11</v>
      </c>
      <c r="B91" s="1386"/>
      <c r="C91" s="1386"/>
      <c r="D91" s="1386"/>
      <c r="E91" s="1386"/>
      <c r="F91" s="1386"/>
      <c r="G91" s="1386"/>
      <c r="H91" s="1386"/>
      <c r="I91" s="1386"/>
      <c r="J91" s="1386"/>
      <c r="K91" s="1386"/>
      <c r="L91" s="1386"/>
      <c r="M91" s="1386"/>
      <c r="N91" s="1386"/>
      <c r="O91" s="1386"/>
      <c r="P91" s="1386"/>
      <c r="Q91" s="1386"/>
      <c r="R91" s="1386"/>
      <c r="S91" s="1386"/>
      <c r="T91" s="1386"/>
      <c r="U91" s="1386"/>
      <c r="V91" s="1386"/>
      <c r="W91" s="1386"/>
      <c r="X91" s="1386"/>
      <c r="Y91" s="1386"/>
      <c r="Z91" s="1386"/>
      <c r="AA91" s="1386"/>
      <c r="AB91" s="1386"/>
      <c r="AC91" s="1386"/>
      <c r="AD91" s="1386"/>
      <c r="AE91" s="1386"/>
      <c r="AF91" s="1386"/>
      <c r="AG91" s="1386"/>
      <c r="AH91" s="1386"/>
      <c r="AI91" s="1386"/>
      <c r="AJ91" s="1386"/>
      <c r="AK91" s="1386"/>
      <c r="AL91" s="1387"/>
      <c r="AM91" s="1387"/>
      <c r="AN91" s="1387"/>
      <c r="AO91" s="1387"/>
      <c r="AP91" s="1387"/>
      <c r="AQ91" s="1387"/>
      <c r="AR91" s="1387"/>
      <c r="AS91" s="1387"/>
      <c r="AT91" s="1387"/>
      <c r="AU91" s="1387"/>
      <c r="AV91" s="1387"/>
      <c r="AW91" s="1387"/>
    </row>
    <row r="92" spans="1:76">
      <c r="A92" s="1385">
        <v>12</v>
      </c>
      <c r="B92" s="1386"/>
      <c r="C92" s="1386"/>
      <c r="D92" s="1386"/>
      <c r="E92" s="1386"/>
      <c r="F92" s="1386"/>
      <c r="G92" s="1386"/>
      <c r="H92" s="1386"/>
      <c r="I92" s="1386"/>
      <c r="J92" s="1386"/>
      <c r="K92" s="1386"/>
      <c r="L92" s="1386"/>
      <c r="M92" s="1386"/>
      <c r="N92" s="1386"/>
      <c r="O92" s="1386"/>
      <c r="P92" s="1386"/>
      <c r="Q92" s="1386"/>
      <c r="R92" s="1386"/>
      <c r="S92" s="1386"/>
      <c r="T92" s="1386"/>
      <c r="U92" s="1386"/>
      <c r="V92" s="1386"/>
      <c r="W92" s="1386"/>
      <c r="X92" s="1386"/>
      <c r="Y92" s="1386"/>
      <c r="Z92" s="1386"/>
      <c r="AA92" s="1386"/>
      <c r="AB92" s="1386"/>
      <c r="AC92" s="1386"/>
      <c r="AD92" s="1386"/>
      <c r="AE92" s="1386"/>
      <c r="AF92" s="1386"/>
      <c r="AG92" s="1386"/>
      <c r="AH92" s="1386"/>
      <c r="AI92" s="1386"/>
      <c r="AJ92" s="1386"/>
      <c r="AK92" s="1386"/>
      <c r="AL92" s="1387"/>
      <c r="AM92" s="1387"/>
      <c r="AN92" s="1387"/>
      <c r="AO92" s="1387"/>
      <c r="AP92" s="1387"/>
      <c r="AQ92" s="1387"/>
      <c r="AR92" s="1387"/>
      <c r="AS92" s="1387"/>
      <c r="AT92" s="1387"/>
      <c r="AU92" s="1387"/>
      <c r="AV92" s="1387"/>
      <c r="AW92" s="1387"/>
    </row>
    <row r="93" spans="1:76">
      <c r="A93" s="1385">
        <v>13</v>
      </c>
      <c r="B93" s="1386"/>
      <c r="C93" s="1386"/>
      <c r="D93" s="1386"/>
      <c r="E93" s="1386"/>
      <c r="F93" s="1386"/>
      <c r="G93" s="1386"/>
      <c r="H93" s="1386"/>
      <c r="I93" s="1386"/>
      <c r="J93" s="1386"/>
      <c r="K93" s="1386"/>
      <c r="L93" s="1386"/>
      <c r="M93" s="1386"/>
      <c r="N93" s="1386"/>
      <c r="O93" s="1386"/>
      <c r="P93" s="1386"/>
      <c r="Q93" s="1386"/>
      <c r="R93" s="1386"/>
      <c r="S93" s="1386"/>
      <c r="T93" s="1386"/>
      <c r="U93" s="1386"/>
      <c r="V93" s="1386"/>
      <c r="W93" s="1386"/>
      <c r="X93" s="1386"/>
      <c r="Y93" s="1386"/>
      <c r="Z93" s="1386"/>
      <c r="AA93" s="1386"/>
      <c r="AB93" s="1386"/>
      <c r="AC93" s="1386"/>
      <c r="AD93" s="1386"/>
      <c r="AE93" s="1386"/>
      <c r="AF93" s="1386"/>
      <c r="AG93" s="1386"/>
      <c r="AH93" s="1386"/>
      <c r="AI93" s="1386"/>
      <c r="AJ93" s="1386"/>
      <c r="AK93" s="1386"/>
      <c r="AL93" s="1387"/>
      <c r="AM93" s="1387"/>
      <c r="AN93" s="1387"/>
      <c r="AO93" s="1387"/>
      <c r="AP93" s="1387"/>
      <c r="AQ93" s="1387"/>
      <c r="AR93" s="1387"/>
      <c r="AS93" s="1387"/>
      <c r="AT93" s="1387"/>
      <c r="AU93" s="1387"/>
      <c r="AV93" s="1387"/>
      <c r="AW93" s="1387"/>
    </row>
    <row r="94" spans="1:76">
      <c r="A94" s="1385">
        <v>14</v>
      </c>
      <c r="B94" s="1386"/>
      <c r="C94" s="1386"/>
      <c r="D94" s="1386"/>
      <c r="E94" s="1386"/>
      <c r="F94" s="1386"/>
      <c r="G94" s="1386"/>
      <c r="H94" s="1386"/>
      <c r="I94" s="1386"/>
      <c r="J94" s="1386"/>
      <c r="K94" s="1386"/>
      <c r="L94" s="1386"/>
      <c r="M94" s="1386"/>
      <c r="N94" s="1386"/>
      <c r="O94" s="1386"/>
      <c r="P94" s="1386"/>
      <c r="Q94" s="1386"/>
      <c r="R94" s="1386"/>
      <c r="S94" s="1386"/>
      <c r="T94" s="1386"/>
      <c r="U94" s="1386"/>
      <c r="V94" s="1386"/>
      <c r="W94" s="1386"/>
      <c r="X94" s="1386"/>
      <c r="Y94" s="1386"/>
      <c r="Z94" s="1386"/>
      <c r="AA94" s="1386"/>
      <c r="AB94" s="1386"/>
      <c r="AC94" s="1386"/>
      <c r="AD94" s="1386"/>
      <c r="AE94" s="1386"/>
      <c r="AF94" s="1386"/>
      <c r="AG94" s="1386"/>
      <c r="AH94" s="1386"/>
      <c r="AI94" s="1386"/>
      <c r="AJ94" s="1386"/>
      <c r="AK94" s="1386"/>
      <c r="AL94" s="1387"/>
      <c r="AM94" s="1387"/>
      <c r="AN94" s="1387"/>
      <c r="AO94" s="1387"/>
      <c r="AP94" s="1387"/>
      <c r="AQ94" s="1387"/>
      <c r="AR94" s="1387"/>
      <c r="AS94" s="1387"/>
      <c r="AT94" s="1387"/>
      <c r="AU94" s="1387"/>
      <c r="AV94" s="1387"/>
      <c r="AW94" s="1387"/>
    </row>
    <row r="95" spans="1:76">
      <c r="A95" s="1385">
        <v>15</v>
      </c>
      <c r="B95" s="1386"/>
      <c r="C95" s="1386"/>
      <c r="D95" s="1386"/>
      <c r="E95" s="1386"/>
      <c r="F95" s="1386"/>
      <c r="G95" s="1386"/>
      <c r="H95" s="1386"/>
      <c r="I95" s="1386"/>
      <c r="J95" s="1386"/>
      <c r="K95" s="1386"/>
      <c r="L95" s="1386"/>
      <c r="M95" s="1386"/>
      <c r="N95" s="1386"/>
      <c r="O95" s="1386"/>
      <c r="P95" s="1386"/>
      <c r="Q95" s="1386"/>
      <c r="R95" s="1386"/>
      <c r="S95" s="1386"/>
      <c r="T95" s="1386"/>
      <c r="U95" s="1386"/>
      <c r="V95" s="1386"/>
      <c r="W95" s="1386"/>
      <c r="X95" s="1386"/>
      <c r="Y95" s="1386"/>
      <c r="Z95" s="1386"/>
      <c r="AA95" s="1386"/>
      <c r="AB95" s="1386"/>
      <c r="AC95" s="1386"/>
      <c r="AD95" s="1386"/>
      <c r="AE95" s="1386"/>
      <c r="AF95" s="1386"/>
      <c r="AG95" s="1386"/>
      <c r="AH95" s="1386"/>
      <c r="AI95" s="1386"/>
      <c r="AJ95" s="1386"/>
      <c r="AK95" s="1386"/>
      <c r="AL95" s="1387"/>
      <c r="AM95" s="1387"/>
      <c r="AN95" s="1387"/>
      <c r="AO95" s="1387"/>
      <c r="AP95" s="1387"/>
      <c r="AQ95" s="1387"/>
      <c r="AR95" s="1387"/>
      <c r="AS95" s="1387"/>
      <c r="AT95" s="1387"/>
      <c r="AU95" s="1387"/>
      <c r="AV95" s="1387"/>
      <c r="AW95" s="1387"/>
      <c r="BX95" s="971"/>
    </row>
    <row r="96" spans="1:76">
      <c r="A96" s="1385">
        <v>16</v>
      </c>
      <c r="B96" s="1386"/>
      <c r="C96" s="1386"/>
      <c r="D96" s="1386"/>
      <c r="E96" s="1386"/>
      <c r="F96" s="1386"/>
      <c r="G96" s="1386"/>
      <c r="H96" s="1386"/>
      <c r="I96" s="1386"/>
      <c r="J96" s="1386"/>
      <c r="K96" s="1386"/>
      <c r="L96" s="1386"/>
      <c r="M96" s="1386"/>
      <c r="N96" s="1386"/>
      <c r="O96" s="1386"/>
      <c r="P96" s="1386"/>
      <c r="Q96" s="1386"/>
      <c r="R96" s="1386"/>
      <c r="S96" s="1386"/>
      <c r="T96" s="1386"/>
      <c r="U96" s="1386"/>
      <c r="V96" s="1386"/>
      <c r="W96" s="1386"/>
      <c r="X96" s="1386"/>
      <c r="Y96" s="1386"/>
      <c r="Z96" s="1386"/>
      <c r="AA96" s="1386"/>
      <c r="AB96" s="1386"/>
      <c r="AC96" s="1386"/>
      <c r="AD96" s="1386"/>
      <c r="AE96" s="1386"/>
      <c r="AF96" s="1386"/>
      <c r="AG96" s="1386"/>
      <c r="AH96" s="1386"/>
      <c r="AI96" s="1386"/>
      <c r="AJ96" s="1386"/>
      <c r="AK96" s="1386"/>
      <c r="AL96" s="1387"/>
      <c r="AM96" s="1387"/>
      <c r="AN96" s="1387"/>
      <c r="AO96" s="1387"/>
      <c r="AP96" s="1387"/>
      <c r="AQ96" s="1387"/>
      <c r="AR96" s="1387"/>
      <c r="AS96" s="1387"/>
      <c r="AT96" s="1387"/>
      <c r="AU96" s="1387"/>
      <c r="AV96" s="1387"/>
      <c r="AW96" s="1387"/>
      <c r="BX96" s="971"/>
    </row>
    <row r="97" spans="1:76">
      <c r="A97" s="1385">
        <v>17</v>
      </c>
      <c r="B97" s="1386"/>
      <c r="C97" s="1386"/>
      <c r="D97" s="1386"/>
      <c r="E97" s="1386"/>
      <c r="F97" s="1386"/>
      <c r="G97" s="1386"/>
      <c r="H97" s="1386"/>
      <c r="I97" s="1386"/>
      <c r="J97" s="1386"/>
      <c r="K97" s="1386"/>
      <c r="L97" s="1386"/>
      <c r="M97" s="1386"/>
      <c r="N97" s="1386"/>
      <c r="O97" s="1386"/>
      <c r="P97" s="1386"/>
      <c r="Q97" s="1386"/>
      <c r="R97" s="1386"/>
      <c r="S97" s="1386"/>
      <c r="T97" s="1386"/>
      <c r="U97" s="1386"/>
      <c r="V97" s="1386"/>
      <c r="W97" s="1386"/>
      <c r="X97" s="1386"/>
      <c r="Y97" s="1386"/>
      <c r="Z97" s="1386"/>
      <c r="AA97" s="1386"/>
      <c r="AB97" s="1386"/>
      <c r="AC97" s="1386"/>
      <c r="AD97" s="1386"/>
      <c r="AE97" s="1386"/>
      <c r="AF97" s="1386"/>
      <c r="AG97" s="1386"/>
      <c r="AH97" s="1386"/>
      <c r="AI97" s="1386"/>
      <c r="AJ97" s="1386"/>
      <c r="AK97" s="1386"/>
      <c r="AL97" s="1387"/>
      <c r="AM97" s="1387"/>
      <c r="AN97" s="1387"/>
      <c r="AO97" s="1387"/>
      <c r="AP97" s="1387"/>
      <c r="AQ97" s="1387"/>
      <c r="AR97" s="1387"/>
      <c r="AS97" s="1387"/>
      <c r="AT97" s="1387"/>
      <c r="AU97" s="1387"/>
      <c r="AV97" s="1387"/>
      <c r="AW97" s="1387"/>
      <c r="BX97" s="971"/>
    </row>
    <row r="98" spans="1:76">
      <c r="A98" s="1385">
        <v>18</v>
      </c>
      <c r="B98" s="1386"/>
      <c r="C98" s="1386"/>
      <c r="D98" s="1386"/>
      <c r="E98" s="1386"/>
      <c r="F98" s="1386"/>
      <c r="G98" s="1386"/>
      <c r="H98" s="1386"/>
      <c r="I98" s="1386"/>
      <c r="J98" s="1386"/>
      <c r="K98" s="1386"/>
      <c r="L98" s="1386"/>
      <c r="M98" s="1386"/>
      <c r="N98" s="1386"/>
      <c r="O98" s="1386"/>
      <c r="P98" s="1386"/>
      <c r="Q98" s="1386"/>
      <c r="R98" s="1386"/>
      <c r="S98" s="1386"/>
      <c r="T98" s="1386"/>
      <c r="U98" s="1386"/>
      <c r="V98" s="1386"/>
      <c r="W98" s="1386"/>
      <c r="X98" s="1386"/>
      <c r="Y98" s="1386"/>
      <c r="Z98" s="1386"/>
      <c r="AA98" s="1386"/>
      <c r="AB98" s="1386"/>
      <c r="AC98" s="1386"/>
      <c r="AD98" s="1386"/>
      <c r="AE98" s="1386"/>
      <c r="AF98" s="1386"/>
      <c r="AG98" s="1386"/>
      <c r="AH98" s="1386"/>
      <c r="AI98" s="1386"/>
      <c r="AJ98" s="1386"/>
      <c r="AK98" s="1386"/>
      <c r="AL98" s="1387"/>
      <c r="AM98" s="1387"/>
      <c r="AN98" s="1387"/>
      <c r="AO98" s="1387"/>
      <c r="AP98" s="1387"/>
      <c r="AQ98" s="1387"/>
      <c r="AR98" s="1387"/>
      <c r="AS98" s="1387"/>
      <c r="AT98" s="1387"/>
      <c r="AU98" s="1387"/>
      <c r="AV98" s="1387"/>
      <c r="AW98" s="1387"/>
      <c r="BX98" s="971"/>
    </row>
    <row r="99" spans="1:76">
      <c r="A99" s="1385">
        <v>19</v>
      </c>
      <c r="B99" s="1386"/>
      <c r="C99" s="1386"/>
      <c r="D99" s="1386"/>
      <c r="E99" s="1386"/>
      <c r="F99" s="1386"/>
      <c r="G99" s="1386"/>
      <c r="H99" s="1386"/>
      <c r="I99" s="1386"/>
      <c r="J99" s="1386"/>
      <c r="K99" s="1386"/>
      <c r="L99" s="1386"/>
      <c r="M99" s="1386"/>
      <c r="N99" s="1386"/>
      <c r="O99" s="1386"/>
      <c r="P99" s="1386"/>
      <c r="Q99" s="1386"/>
      <c r="R99" s="1386"/>
      <c r="S99" s="1386"/>
      <c r="T99" s="1386"/>
      <c r="U99" s="1386"/>
      <c r="V99" s="1386"/>
      <c r="W99" s="1386"/>
      <c r="X99" s="1386"/>
      <c r="Y99" s="1386"/>
      <c r="Z99" s="1386"/>
      <c r="AA99" s="1386"/>
      <c r="AB99" s="1386"/>
      <c r="AC99" s="1386"/>
      <c r="AD99" s="1386"/>
      <c r="AE99" s="1386"/>
      <c r="AF99" s="1386"/>
      <c r="AG99" s="1386"/>
      <c r="AH99" s="1386"/>
      <c r="AI99" s="1386"/>
      <c r="AJ99" s="1386"/>
      <c r="AK99" s="1386"/>
      <c r="AL99" s="1387"/>
      <c r="AM99" s="1387"/>
      <c r="AN99" s="1387"/>
      <c r="AO99" s="1387"/>
      <c r="AP99" s="1387"/>
      <c r="AQ99" s="1387"/>
      <c r="AR99" s="1387"/>
      <c r="AS99" s="1387"/>
      <c r="AT99" s="1387"/>
      <c r="AU99" s="1387"/>
      <c r="AV99" s="1387"/>
      <c r="AW99" s="1387"/>
    </row>
    <row r="100" spans="1:76">
      <c r="A100" s="1385">
        <v>20</v>
      </c>
      <c r="B100" s="1386"/>
      <c r="C100" s="1386"/>
      <c r="D100" s="1386"/>
      <c r="E100" s="1386"/>
      <c r="F100" s="1386"/>
      <c r="G100" s="1386"/>
      <c r="H100" s="1386"/>
      <c r="I100" s="1386"/>
      <c r="J100" s="1386"/>
      <c r="K100" s="1386"/>
      <c r="L100" s="1386"/>
      <c r="M100" s="1386"/>
      <c r="N100" s="1386"/>
      <c r="O100" s="1386"/>
      <c r="P100" s="1386"/>
      <c r="Q100" s="1386"/>
      <c r="R100" s="1386"/>
      <c r="S100" s="1386"/>
      <c r="T100" s="1386"/>
      <c r="U100" s="1386"/>
      <c r="V100" s="1386"/>
      <c r="W100" s="1386"/>
      <c r="X100" s="1386"/>
      <c r="Y100" s="1386"/>
      <c r="Z100" s="1386"/>
      <c r="AA100" s="1386"/>
      <c r="AB100" s="1386"/>
      <c r="AC100" s="1386"/>
      <c r="AD100" s="1386"/>
      <c r="AE100" s="1386"/>
      <c r="AF100" s="1386"/>
      <c r="AG100" s="1386"/>
      <c r="AH100" s="1386"/>
      <c r="AI100" s="1386"/>
      <c r="AJ100" s="1386"/>
      <c r="AK100" s="1386"/>
      <c r="AL100" s="1387"/>
      <c r="AM100" s="1387"/>
      <c r="AN100" s="1387"/>
      <c r="AO100" s="1387"/>
      <c r="AP100" s="1387"/>
      <c r="AQ100" s="1387"/>
      <c r="AR100" s="1387"/>
      <c r="AS100" s="1387"/>
      <c r="AT100" s="1387"/>
      <c r="AU100" s="1387"/>
      <c r="AV100" s="1387"/>
      <c r="AW100" s="1387"/>
      <c r="BX100" s="971"/>
    </row>
    <row r="101" spans="1:76">
      <c r="A101" s="1385">
        <v>21</v>
      </c>
      <c r="B101" s="1386"/>
      <c r="C101" s="1386"/>
      <c r="D101" s="1386"/>
      <c r="E101" s="1386"/>
      <c r="F101" s="1386"/>
      <c r="G101" s="1386"/>
      <c r="H101" s="1386"/>
      <c r="I101" s="1386"/>
      <c r="J101" s="1386"/>
      <c r="K101" s="1386"/>
      <c r="L101" s="1386"/>
      <c r="M101" s="1386"/>
      <c r="N101" s="1386"/>
      <c r="O101" s="1386"/>
      <c r="P101" s="1386"/>
      <c r="Q101" s="1386"/>
      <c r="R101" s="1386"/>
      <c r="S101" s="1386"/>
      <c r="T101" s="1386"/>
      <c r="U101" s="1386"/>
      <c r="V101" s="1386"/>
      <c r="W101" s="1386"/>
      <c r="X101" s="1386"/>
      <c r="Y101" s="1386"/>
      <c r="Z101" s="1386"/>
      <c r="AA101" s="1386"/>
      <c r="AB101" s="1386"/>
      <c r="AC101" s="1386"/>
      <c r="AD101" s="1386"/>
      <c r="AE101" s="1386"/>
      <c r="AF101" s="1386"/>
      <c r="AG101" s="1386"/>
      <c r="AH101" s="1386"/>
      <c r="AI101" s="1386"/>
      <c r="AJ101" s="1386"/>
      <c r="AK101" s="1386"/>
      <c r="AL101" s="1387"/>
      <c r="AM101" s="1387"/>
      <c r="AN101" s="1387"/>
      <c r="AO101" s="1387"/>
      <c r="AP101" s="1387"/>
      <c r="AQ101" s="1387"/>
      <c r="AR101" s="1387"/>
      <c r="AS101" s="1387"/>
      <c r="AT101" s="1387"/>
      <c r="AU101" s="1387"/>
      <c r="AV101" s="1387"/>
      <c r="AW101" s="1387"/>
      <c r="BX101" s="971"/>
    </row>
    <row r="102" spans="1:76">
      <c r="A102" s="1385">
        <v>22</v>
      </c>
      <c r="B102" s="1386"/>
      <c r="C102" s="1386"/>
      <c r="D102" s="1386"/>
      <c r="E102" s="1386"/>
      <c r="F102" s="1386"/>
      <c r="G102" s="1386"/>
      <c r="H102" s="1386"/>
      <c r="I102" s="1386"/>
      <c r="J102" s="1386"/>
      <c r="K102" s="1386"/>
      <c r="L102" s="1386"/>
      <c r="M102" s="1386"/>
      <c r="N102" s="1386"/>
      <c r="O102" s="1386"/>
      <c r="P102" s="1386"/>
      <c r="Q102" s="1386"/>
      <c r="R102" s="1386"/>
      <c r="S102" s="1386"/>
      <c r="T102" s="1386"/>
      <c r="U102" s="1386"/>
      <c r="V102" s="1386"/>
      <c r="W102" s="1386"/>
      <c r="X102" s="1386"/>
      <c r="Y102" s="1386"/>
      <c r="Z102" s="1386"/>
      <c r="AA102" s="1386"/>
      <c r="AB102" s="1386"/>
      <c r="AC102" s="1386"/>
      <c r="AD102" s="1386"/>
      <c r="AE102" s="1386"/>
      <c r="AF102" s="1386"/>
      <c r="AG102" s="1386"/>
      <c r="AH102" s="1386"/>
      <c r="AI102" s="1386"/>
      <c r="AJ102" s="1386"/>
      <c r="AK102" s="1386"/>
      <c r="AL102" s="1387"/>
      <c r="AM102" s="1387"/>
      <c r="AN102" s="1387"/>
      <c r="AO102" s="1387"/>
      <c r="AP102" s="1387"/>
      <c r="AQ102" s="1387"/>
      <c r="AR102" s="1387"/>
      <c r="AS102" s="1387"/>
      <c r="AT102" s="1387"/>
      <c r="AU102" s="1387"/>
      <c r="AV102" s="1387"/>
      <c r="AW102" s="1387"/>
      <c r="BX102" s="971"/>
    </row>
    <row r="103" spans="1:76">
      <c r="A103" s="1385">
        <v>23</v>
      </c>
      <c r="B103" s="1386"/>
      <c r="C103" s="1386"/>
      <c r="D103" s="1386"/>
      <c r="E103" s="1386"/>
      <c r="F103" s="1386"/>
      <c r="G103" s="1386"/>
      <c r="H103" s="1386"/>
      <c r="I103" s="1386"/>
      <c r="J103" s="1386"/>
      <c r="K103" s="1386"/>
      <c r="L103" s="1386"/>
      <c r="M103" s="1386"/>
      <c r="N103" s="1386"/>
      <c r="O103" s="1386"/>
      <c r="P103" s="1386"/>
      <c r="Q103" s="1386"/>
      <c r="R103" s="1386"/>
      <c r="S103" s="1386"/>
      <c r="T103" s="1386"/>
      <c r="U103" s="1386"/>
      <c r="V103" s="1386"/>
      <c r="W103" s="1386"/>
      <c r="X103" s="1386"/>
      <c r="Y103" s="1386"/>
      <c r="Z103" s="1386"/>
      <c r="AA103" s="1386"/>
      <c r="AB103" s="1386"/>
      <c r="AC103" s="1386"/>
      <c r="AD103" s="1386"/>
      <c r="AE103" s="1386"/>
      <c r="AF103" s="1386"/>
      <c r="AG103" s="1386"/>
      <c r="AH103" s="1386"/>
      <c r="AI103" s="1386"/>
      <c r="AJ103" s="1386"/>
      <c r="AK103" s="1386"/>
      <c r="AL103" s="1387"/>
      <c r="AM103" s="1387"/>
      <c r="AN103" s="1387"/>
      <c r="AO103" s="1387"/>
      <c r="AP103" s="1387"/>
      <c r="AQ103" s="1387"/>
      <c r="AR103" s="1387"/>
      <c r="AS103" s="1387"/>
      <c r="AT103" s="1387"/>
      <c r="AU103" s="1387"/>
      <c r="AV103" s="1387"/>
      <c r="AW103" s="1387"/>
      <c r="BX103" s="971"/>
    </row>
    <row r="104" spans="1:76">
      <c r="A104" s="1385">
        <v>24</v>
      </c>
      <c r="B104" s="1386"/>
      <c r="C104" s="1386"/>
      <c r="D104" s="1386"/>
      <c r="E104" s="1386"/>
      <c r="F104" s="1386"/>
      <c r="G104" s="1386"/>
      <c r="H104" s="1386"/>
      <c r="I104" s="1386"/>
      <c r="J104" s="1386"/>
      <c r="K104" s="1386"/>
      <c r="L104" s="1386"/>
      <c r="M104" s="1386"/>
      <c r="N104" s="1386"/>
      <c r="O104" s="1386"/>
      <c r="P104" s="1386"/>
      <c r="Q104" s="1386"/>
      <c r="R104" s="1386"/>
      <c r="S104" s="1386"/>
      <c r="T104" s="1386"/>
      <c r="U104" s="1386"/>
      <c r="V104" s="1386"/>
      <c r="W104" s="1386"/>
      <c r="X104" s="1386"/>
      <c r="Y104" s="1386"/>
      <c r="Z104" s="1386"/>
      <c r="AA104" s="1386"/>
      <c r="AB104" s="1386"/>
      <c r="AC104" s="1386"/>
      <c r="AD104" s="1386"/>
      <c r="AE104" s="1386"/>
      <c r="AF104" s="1386"/>
      <c r="AG104" s="1386"/>
      <c r="AH104" s="1386"/>
      <c r="AI104" s="1386"/>
      <c r="AJ104" s="1386"/>
      <c r="AK104" s="1386"/>
      <c r="AL104" s="1387"/>
      <c r="AM104" s="1387"/>
      <c r="AN104" s="1387"/>
      <c r="AO104" s="1387"/>
      <c r="AP104" s="1387"/>
      <c r="AQ104" s="1387"/>
      <c r="AR104" s="1387"/>
      <c r="AS104" s="1387"/>
      <c r="AT104" s="1387"/>
      <c r="AU104" s="1387"/>
      <c r="AV104" s="1387"/>
      <c r="AW104" s="1387"/>
      <c r="BX104" s="971" t="s">
        <v>977</v>
      </c>
    </row>
    <row r="105" spans="1:76">
      <c r="A105" s="1385">
        <v>25</v>
      </c>
      <c r="B105" s="1386"/>
      <c r="C105" s="1386"/>
      <c r="D105" s="1386"/>
      <c r="E105" s="1386"/>
      <c r="F105" s="1386"/>
      <c r="G105" s="1386"/>
      <c r="H105" s="1386"/>
      <c r="I105" s="1386"/>
      <c r="J105" s="1386"/>
      <c r="K105" s="1386"/>
      <c r="L105" s="1386"/>
      <c r="M105" s="1386"/>
      <c r="N105" s="1386"/>
      <c r="O105" s="1386"/>
      <c r="P105" s="1386"/>
      <c r="Q105" s="1386"/>
      <c r="R105" s="1386"/>
      <c r="S105" s="1386"/>
      <c r="T105" s="1386"/>
      <c r="U105" s="1386"/>
      <c r="V105" s="1386"/>
      <c r="W105" s="1386"/>
      <c r="X105" s="1386"/>
      <c r="Y105" s="1386"/>
      <c r="Z105" s="1386"/>
      <c r="AA105" s="1386"/>
      <c r="AB105" s="1386"/>
      <c r="AC105" s="1386"/>
      <c r="AD105" s="1386"/>
      <c r="AE105" s="1386"/>
      <c r="AF105" s="1386"/>
      <c r="AG105" s="1386"/>
      <c r="AH105" s="1386"/>
      <c r="AI105" s="1386"/>
      <c r="AJ105" s="1386"/>
      <c r="AK105" s="1386"/>
      <c r="AL105" s="1387"/>
      <c r="AM105" s="1387"/>
      <c r="AN105" s="1387"/>
      <c r="AO105" s="1387"/>
      <c r="AP105" s="1387"/>
      <c r="AQ105" s="1387"/>
      <c r="AR105" s="1387"/>
      <c r="AS105" s="1387"/>
      <c r="AT105" s="1387"/>
      <c r="AU105" s="1387"/>
      <c r="AV105" s="1387"/>
      <c r="AW105" s="1387"/>
      <c r="BX105" s="971" t="s">
        <v>977</v>
      </c>
    </row>
    <row r="106" spans="1:76">
      <c r="A106" s="1385">
        <v>26</v>
      </c>
      <c r="B106" s="1386"/>
      <c r="C106" s="1386"/>
      <c r="D106" s="1386"/>
      <c r="E106" s="1386"/>
      <c r="F106" s="1386"/>
      <c r="G106" s="1386"/>
      <c r="H106" s="1386"/>
      <c r="I106" s="1386"/>
      <c r="J106" s="1386"/>
      <c r="K106" s="1386"/>
      <c r="L106" s="1386"/>
      <c r="M106" s="1386"/>
      <c r="N106" s="1386"/>
      <c r="O106" s="1386"/>
      <c r="P106" s="1386"/>
      <c r="Q106" s="1386"/>
      <c r="R106" s="1386"/>
      <c r="S106" s="1386"/>
      <c r="T106" s="1386"/>
      <c r="U106" s="1386"/>
      <c r="V106" s="1386"/>
      <c r="W106" s="1386"/>
      <c r="X106" s="1386"/>
      <c r="Y106" s="1386"/>
      <c r="Z106" s="1386"/>
      <c r="AA106" s="1386"/>
      <c r="AB106" s="1386"/>
      <c r="AC106" s="1386"/>
      <c r="AD106" s="1386"/>
      <c r="AE106" s="1386"/>
      <c r="AF106" s="1386"/>
      <c r="AG106" s="1386"/>
      <c r="AH106" s="1386"/>
      <c r="AI106" s="1386"/>
      <c r="AJ106" s="1386"/>
      <c r="AK106" s="1386"/>
      <c r="AL106" s="1387"/>
      <c r="AM106" s="1387"/>
      <c r="AN106" s="1387"/>
      <c r="AO106" s="1387"/>
      <c r="AP106" s="1387"/>
      <c r="AQ106" s="1387"/>
      <c r="AR106" s="1387"/>
      <c r="AS106" s="1387"/>
      <c r="AT106" s="1387"/>
      <c r="AU106" s="1387"/>
      <c r="AV106" s="1387"/>
      <c r="AW106" s="1387"/>
      <c r="BX106" s="971" t="s">
        <v>977</v>
      </c>
    </row>
    <row r="107" spans="1:76">
      <c r="A107" s="1385">
        <v>27</v>
      </c>
      <c r="B107" s="1386"/>
      <c r="C107" s="1386"/>
      <c r="D107" s="1386"/>
      <c r="E107" s="1386"/>
      <c r="F107" s="1386"/>
      <c r="G107" s="1386"/>
      <c r="H107" s="1386"/>
      <c r="I107" s="1386"/>
      <c r="J107" s="1386"/>
      <c r="K107" s="1386"/>
      <c r="L107" s="1386"/>
      <c r="M107" s="1386"/>
      <c r="N107" s="1386"/>
      <c r="O107" s="1386"/>
      <c r="P107" s="1386"/>
      <c r="Q107" s="1386"/>
      <c r="R107" s="1386"/>
      <c r="S107" s="1386"/>
      <c r="T107" s="1386"/>
      <c r="U107" s="1386"/>
      <c r="V107" s="1386"/>
      <c r="W107" s="1386"/>
      <c r="X107" s="1386"/>
      <c r="Y107" s="1386"/>
      <c r="Z107" s="1386"/>
      <c r="AA107" s="1386"/>
      <c r="AB107" s="1386"/>
      <c r="AC107" s="1386"/>
      <c r="AD107" s="1386"/>
      <c r="AE107" s="1386"/>
      <c r="AF107" s="1386"/>
      <c r="AG107" s="1386"/>
      <c r="AH107" s="1386"/>
      <c r="AI107" s="1386"/>
      <c r="AJ107" s="1386"/>
      <c r="AK107" s="1386"/>
      <c r="AL107" s="1387"/>
      <c r="AM107" s="1387"/>
      <c r="AN107" s="1387"/>
      <c r="AO107" s="1387"/>
      <c r="AP107" s="1387"/>
      <c r="AQ107" s="1387"/>
      <c r="AR107" s="1387"/>
      <c r="AS107" s="1387"/>
      <c r="AT107" s="1387"/>
      <c r="AU107" s="1387"/>
      <c r="AV107" s="1387"/>
      <c r="AW107" s="1387"/>
      <c r="BX107" s="971" t="s">
        <v>977</v>
      </c>
    </row>
    <row r="108" spans="1:76">
      <c r="A108" s="1385">
        <v>28</v>
      </c>
      <c r="B108" s="1386"/>
      <c r="C108" s="1386"/>
      <c r="D108" s="1386"/>
      <c r="E108" s="1386"/>
      <c r="F108" s="1386"/>
      <c r="G108" s="1386"/>
      <c r="H108" s="1386"/>
      <c r="I108" s="1386"/>
      <c r="J108" s="1386"/>
      <c r="K108" s="1386"/>
      <c r="L108" s="1386"/>
      <c r="M108" s="1386"/>
      <c r="N108" s="1386"/>
      <c r="O108" s="1386"/>
      <c r="P108" s="1386"/>
      <c r="Q108" s="1386"/>
      <c r="R108" s="1386"/>
      <c r="S108" s="1386"/>
      <c r="T108" s="1386"/>
      <c r="U108" s="1386"/>
      <c r="V108" s="1386"/>
      <c r="W108" s="1386"/>
      <c r="X108" s="1386"/>
      <c r="Y108" s="1386"/>
      <c r="Z108" s="1386"/>
      <c r="AA108" s="1386"/>
      <c r="AB108" s="1386"/>
      <c r="AC108" s="1386"/>
      <c r="AD108" s="1386"/>
      <c r="AE108" s="1386"/>
      <c r="AF108" s="1386"/>
      <c r="AG108" s="1386"/>
      <c r="AH108" s="1386"/>
      <c r="AI108" s="1386"/>
      <c r="AJ108" s="1386"/>
      <c r="AK108" s="1386"/>
      <c r="AL108" s="1387"/>
      <c r="AM108" s="1387"/>
      <c r="AN108" s="1387"/>
      <c r="AO108" s="1387"/>
      <c r="AP108" s="1387"/>
      <c r="AQ108" s="1387"/>
      <c r="AR108" s="1387"/>
      <c r="AS108" s="1387"/>
      <c r="AT108" s="1387"/>
      <c r="AU108" s="1387"/>
      <c r="AV108" s="1387"/>
      <c r="AW108" s="1387"/>
      <c r="BX108" s="971" t="s">
        <v>977</v>
      </c>
    </row>
    <row r="109" spans="1:76">
      <c r="A109" s="1385">
        <v>29</v>
      </c>
      <c r="B109" s="1386"/>
      <c r="C109" s="1386"/>
      <c r="D109" s="1386"/>
      <c r="E109" s="1386"/>
      <c r="F109" s="1386"/>
      <c r="G109" s="1386"/>
      <c r="H109" s="1386"/>
      <c r="I109" s="1386"/>
      <c r="J109" s="1386"/>
      <c r="K109" s="1386"/>
      <c r="L109" s="1386"/>
      <c r="M109" s="1386"/>
      <c r="N109" s="1386"/>
      <c r="O109" s="1386"/>
      <c r="P109" s="1386"/>
      <c r="Q109" s="1386"/>
      <c r="R109" s="1386"/>
      <c r="S109" s="1386"/>
      <c r="T109" s="1386"/>
      <c r="U109" s="1386"/>
      <c r="V109" s="1386"/>
      <c r="W109" s="1386"/>
      <c r="X109" s="1386"/>
      <c r="Y109" s="1386"/>
      <c r="Z109" s="1386"/>
      <c r="AA109" s="1386"/>
      <c r="AB109" s="1386"/>
      <c r="AC109" s="1386"/>
      <c r="AD109" s="1386"/>
      <c r="AE109" s="1386"/>
      <c r="AF109" s="1386"/>
      <c r="AG109" s="1386"/>
      <c r="AH109" s="1386"/>
      <c r="AI109" s="1386"/>
      <c r="AJ109" s="1386"/>
      <c r="AK109" s="1386"/>
      <c r="AL109" s="1387"/>
      <c r="AM109" s="1387"/>
      <c r="AN109" s="1387"/>
      <c r="AO109" s="1387"/>
      <c r="AP109" s="1387"/>
      <c r="AQ109" s="1387"/>
      <c r="AR109" s="1387"/>
      <c r="AS109" s="1387"/>
      <c r="AT109" s="1387"/>
      <c r="AU109" s="1387"/>
      <c r="AV109" s="1387"/>
      <c r="AW109" s="1387"/>
      <c r="BX109" s="971" t="s">
        <v>977</v>
      </c>
    </row>
    <row r="110" spans="1:76">
      <c r="A110" s="1385">
        <v>30</v>
      </c>
      <c r="B110" s="1386"/>
      <c r="C110" s="1386"/>
      <c r="D110" s="1386"/>
      <c r="E110" s="1386"/>
      <c r="F110" s="1386"/>
      <c r="G110" s="1386"/>
      <c r="H110" s="1386"/>
      <c r="I110" s="1386"/>
      <c r="J110" s="1386"/>
      <c r="K110" s="1386"/>
      <c r="L110" s="1386"/>
      <c r="M110" s="1386"/>
      <c r="N110" s="1386"/>
      <c r="O110" s="1386"/>
      <c r="P110" s="1386"/>
      <c r="Q110" s="1386"/>
      <c r="R110" s="1386"/>
      <c r="S110" s="1386"/>
      <c r="T110" s="1386"/>
      <c r="U110" s="1386"/>
      <c r="V110" s="1386"/>
      <c r="W110" s="1386"/>
      <c r="X110" s="1386"/>
      <c r="Y110" s="1386"/>
      <c r="Z110" s="1386"/>
      <c r="AA110" s="1386"/>
      <c r="AB110" s="1386"/>
      <c r="AC110" s="1386"/>
      <c r="AD110" s="1386"/>
      <c r="AE110" s="1386"/>
      <c r="AF110" s="1386"/>
      <c r="AG110" s="1386"/>
      <c r="AH110" s="1386"/>
      <c r="AI110" s="1386"/>
      <c r="AJ110" s="1386"/>
      <c r="AK110" s="1386"/>
      <c r="AL110" s="1387"/>
      <c r="AM110" s="1387"/>
      <c r="AN110" s="1387"/>
      <c r="AO110" s="1387"/>
      <c r="AP110" s="1387"/>
      <c r="AQ110" s="1387"/>
      <c r="AR110" s="1387"/>
      <c r="AS110" s="1387"/>
      <c r="AT110" s="1387"/>
      <c r="AU110" s="1387"/>
      <c r="AV110" s="1387"/>
      <c r="AW110" s="1387"/>
      <c r="BX110" s="971"/>
    </row>
    <row r="111" spans="1:76">
      <c r="A111" s="1385">
        <v>31</v>
      </c>
      <c r="B111" s="1386"/>
      <c r="C111" s="1386"/>
      <c r="D111" s="1386"/>
      <c r="E111" s="1386"/>
      <c r="F111" s="1386"/>
      <c r="G111" s="1386"/>
      <c r="H111" s="1386"/>
      <c r="I111" s="1386"/>
      <c r="J111" s="1386"/>
      <c r="K111" s="1386"/>
      <c r="L111" s="1386"/>
      <c r="M111" s="1386"/>
      <c r="N111" s="1386"/>
      <c r="O111" s="1386"/>
      <c r="P111" s="1386"/>
      <c r="Q111" s="1386"/>
      <c r="R111" s="1386"/>
      <c r="S111" s="1386"/>
      <c r="T111" s="1386"/>
      <c r="U111" s="1386"/>
      <c r="V111" s="1386"/>
      <c r="W111" s="1386"/>
      <c r="X111" s="1386"/>
      <c r="Y111" s="1386"/>
      <c r="Z111" s="1386"/>
      <c r="AA111" s="1386"/>
      <c r="AB111" s="1386"/>
      <c r="AC111" s="1386"/>
      <c r="AD111" s="1386"/>
      <c r="AE111" s="1386"/>
      <c r="AF111" s="1386"/>
      <c r="AG111" s="1386"/>
      <c r="AH111" s="1386"/>
      <c r="AI111" s="1386"/>
      <c r="AJ111" s="1386"/>
      <c r="AK111" s="1386"/>
      <c r="AL111" s="1387"/>
      <c r="AM111" s="1387"/>
      <c r="AN111" s="1387"/>
      <c r="AO111" s="1387"/>
      <c r="AP111" s="1387"/>
      <c r="AQ111" s="1387"/>
      <c r="AR111" s="1387"/>
      <c r="AS111" s="1387"/>
      <c r="AT111" s="1387"/>
      <c r="AU111" s="1387"/>
      <c r="AV111" s="1387"/>
      <c r="AW111" s="1387"/>
      <c r="BX111" s="971"/>
    </row>
    <row r="112" spans="1:76">
      <c r="A112" s="1385">
        <v>32</v>
      </c>
      <c r="B112" s="1386"/>
      <c r="C112" s="1386"/>
      <c r="D112" s="1386"/>
      <c r="E112" s="1386"/>
      <c r="F112" s="1386"/>
      <c r="G112" s="1386"/>
      <c r="H112" s="1386"/>
      <c r="I112" s="1386"/>
      <c r="J112" s="1386"/>
      <c r="K112" s="1386"/>
      <c r="L112" s="1386"/>
      <c r="M112" s="1386"/>
      <c r="N112" s="1386"/>
      <c r="O112" s="1386"/>
      <c r="P112" s="1386"/>
      <c r="Q112" s="1386"/>
      <c r="R112" s="1386"/>
      <c r="S112" s="1386"/>
      <c r="T112" s="1386"/>
      <c r="U112" s="1386"/>
      <c r="V112" s="1386"/>
      <c r="W112" s="1386"/>
      <c r="X112" s="1386"/>
      <c r="Y112" s="1386"/>
      <c r="Z112" s="1386"/>
      <c r="AA112" s="1386"/>
      <c r="AB112" s="1386"/>
      <c r="AC112" s="1386"/>
      <c r="AD112" s="1386"/>
      <c r="AE112" s="1386"/>
      <c r="AF112" s="1386"/>
      <c r="AG112" s="1386"/>
      <c r="AH112" s="1386"/>
      <c r="AI112" s="1386"/>
      <c r="AJ112" s="1386"/>
      <c r="AK112" s="1386"/>
      <c r="AL112" s="1387"/>
      <c r="AM112" s="1387"/>
      <c r="AN112" s="1387"/>
      <c r="AO112" s="1387"/>
      <c r="AP112" s="1387"/>
      <c r="AQ112" s="1387"/>
      <c r="AR112" s="1387"/>
      <c r="AS112" s="1387"/>
      <c r="AT112" s="1387"/>
      <c r="AU112" s="1387"/>
      <c r="AV112" s="1387"/>
      <c r="AW112" s="1387"/>
    </row>
    <row r="113" spans="1:49">
      <c r="A113" s="1385">
        <v>33</v>
      </c>
      <c r="B113" s="1386"/>
      <c r="C113" s="1386"/>
      <c r="D113" s="1386"/>
      <c r="E113" s="1386"/>
      <c r="F113" s="1386"/>
      <c r="G113" s="1386"/>
      <c r="H113" s="1386"/>
      <c r="I113" s="1386"/>
      <c r="J113" s="1386"/>
      <c r="K113" s="1386"/>
      <c r="L113" s="1386"/>
      <c r="M113" s="1386"/>
      <c r="N113" s="1386"/>
      <c r="O113" s="1386"/>
      <c r="P113" s="1386"/>
      <c r="Q113" s="1386"/>
      <c r="R113" s="1386"/>
      <c r="S113" s="1386"/>
      <c r="T113" s="1386"/>
      <c r="U113" s="1386"/>
      <c r="V113" s="1386"/>
      <c r="W113" s="1386"/>
      <c r="X113" s="1386"/>
      <c r="Y113" s="1386"/>
      <c r="Z113" s="1386"/>
      <c r="AA113" s="1386"/>
      <c r="AB113" s="1386"/>
      <c r="AC113" s="1386"/>
      <c r="AD113" s="1386"/>
      <c r="AE113" s="1386"/>
      <c r="AF113" s="1386"/>
      <c r="AG113" s="1386"/>
      <c r="AH113" s="1386"/>
      <c r="AI113" s="1386"/>
      <c r="AJ113" s="1386"/>
      <c r="AK113" s="1386"/>
      <c r="AL113" s="1387"/>
      <c r="AM113" s="1387"/>
      <c r="AN113" s="1387"/>
      <c r="AO113" s="1387"/>
      <c r="AP113" s="1387"/>
      <c r="AQ113" s="1387"/>
      <c r="AR113" s="1387"/>
      <c r="AS113" s="1387"/>
      <c r="AT113" s="1387"/>
      <c r="AU113" s="1387"/>
      <c r="AV113" s="1387"/>
      <c r="AW113" s="1387"/>
    </row>
    <row r="114" spans="1:49">
      <c r="A114" s="1385">
        <v>34</v>
      </c>
      <c r="B114" s="1386"/>
      <c r="C114" s="1386"/>
      <c r="D114" s="1386"/>
      <c r="E114" s="1386"/>
      <c r="F114" s="1386"/>
      <c r="G114" s="1386"/>
      <c r="H114" s="1386"/>
      <c r="I114" s="1386"/>
      <c r="J114" s="1386"/>
      <c r="K114" s="1386"/>
      <c r="L114" s="1386"/>
      <c r="M114" s="1386"/>
      <c r="N114" s="1386"/>
      <c r="O114" s="1386"/>
      <c r="P114" s="1386"/>
      <c r="Q114" s="1386"/>
      <c r="R114" s="1386"/>
      <c r="S114" s="1386"/>
      <c r="T114" s="1386"/>
      <c r="U114" s="1386"/>
      <c r="V114" s="1386"/>
      <c r="W114" s="1386"/>
      <c r="X114" s="1386"/>
      <c r="Y114" s="1386"/>
      <c r="Z114" s="1386"/>
      <c r="AA114" s="1386"/>
      <c r="AB114" s="1386"/>
      <c r="AC114" s="1386"/>
      <c r="AD114" s="1386"/>
      <c r="AE114" s="1386"/>
      <c r="AF114" s="1386"/>
      <c r="AG114" s="1386"/>
      <c r="AH114" s="1386"/>
      <c r="AI114" s="1386"/>
      <c r="AJ114" s="1386"/>
      <c r="AK114" s="1386"/>
      <c r="AL114" s="1387"/>
      <c r="AM114" s="1387"/>
      <c r="AN114" s="1387"/>
      <c r="AO114" s="1387"/>
      <c r="AP114" s="1387"/>
      <c r="AQ114" s="1387"/>
      <c r="AR114" s="1387"/>
      <c r="AS114" s="1387"/>
      <c r="AT114" s="1387"/>
      <c r="AU114" s="1387"/>
      <c r="AV114" s="1387"/>
      <c r="AW114" s="1387"/>
    </row>
    <row r="115" spans="1:49">
      <c r="A115" s="1385">
        <v>35</v>
      </c>
      <c r="B115" s="1386"/>
      <c r="C115" s="1386"/>
      <c r="D115" s="1386"/>
      <c r="E115" s="1386"/>
      <c r="F115" s="1386"/>
      <c r="G115" s="1386"/>
      <c r="H115" s="1386"/>
      <c r="I115" s="1386"/>
      <c r="J115" s="1386"/>
      <c r="K115" s="1386"/>
      <c r="L115" s="1386"/>
      <c r="M115" s="1386"/>
      <c r="N115" s="1386"/>
      <c r="O115" s="1386"/>
      <c r="P115" s="1386"/>
      <c r="Q115" s="1386"/>
      <c r="R115" s="1386"/>
      <c r="S115" s="1386"/>
      <c r="T115" s="1386"/>
      <c r="U115" s="1386"/>
      <c r="V115" s="1386"/>
      <c r="W115" s="1386"/>
      <c r="X115" s="1386"/>
      <c r="Y115" s="1386"/>
      <c r="Z115" s="1386"/>
      <c r="AA115" s="1386"/>
      <c r="AB115" s="1386"/>
      <c r="AC115" s="1386"/>
      <c r="AD115" s="1386"/>
      <c r="AE115" s="1386"/>
      <c r="AF115" s="1386"/>
      <c r="AG115" s="1386"/>
      <c r="AH115" s="1386"/>
      <c r="AI115" s="1386"/>
      <c r="AJ115" s="1386"/>
      <c r="AK115" s="1386"/>
      <c r="AL115" s="1387"/>
      <c r="AM115" s="1387"/>
      <c r="AN115" s="1387"/>
      <c r="AO115" s="1387"/>
      <c r="AP115" s="1387"/>
      <c r="AQ115" s="1387"/>
      <c r="AR115" s="1387"/>
      <c r="AS115" s="1387"/>
      <c r="AT115" s="1387"/>
      <c r="AU115" s="1387"/>
      <c r="AV115" s="1387"/>
      <c r="AW115" s="1387"/>
    </row>
    <row r="116" spans="1:49">
      <c r="A116" s="1385">
        <v>36</v>
      </c>
      <c r="B116" s="1386"/>
      <c r="C116" s="1386"/>
      <c r="D116" s="1386"/>
      <c r="E116" s="1386"/>
      <c r="F116" s="1386"/>
      <c r="G116" s="1386"/>
      <c r="H116" s="1386"/>
      <c r="I116" s="1386"/>
      <c r="J116" s="1386"/>
      <c r="K116" s="1386"/>
      <c r="L116" s="1386"/>
      <c r="M116" s="1386"/>
      <c r="N116" s="1386"/>
      <c r="O116" s="1386"/>
      <c r="P116" s="1386"/>
      <c r="Q116" s="1386"/>
      <c r="R116" s="1386"/>
      <c r="S116" s="1386"/>
      <c r="T116" s="1386"/>
      <c r="U116" s="1386"/>
      <c r="V116" s="1386"/>
      <c r="W116" s="1386"/>
      <c r="X116" s="1386"/>
      <c r="Y116" s="1386"/>
      <c r="Z116" s="1386"/>
      <c r="AA116" s="1386"/>
      <c r="AB116" s="1386"/>
      <c r="AC116" s="1386"/>
      <c r="AD116" s="1386"/>
      <c r="AE116" s="1386"/>
      <c r="AF116" s="1386"/>
      <c r="AG116" s="1386"/>
      <c r="AH116" s="1386"/>
      <c r="AI116" s="1386"/>
      <c r="AJ116" s="1386"/>
      <c r="AK116" s="1386"/>
      <c r="AL116" s="1387"/>
      <c r="AM116" s="1387"/>
      <c r="AN116" s="1387"/>
      <c r="AO116" s="1387"/>
      <c r="AP116" s="1387"/>
      <c r="AQ116" s="1387"/>
      <c r="AR116" s="1387"/>
      <c r="AS116" s="1387"/>
      <c r="AT116" s="1387"/>
      <c r="AU116" s="1387"/>
      <c r="AV116" s="1387"/>
      <c r="AW116" s="1387"/>
    </row>
    <row r="117" spans="1:49">
      <c r="A117" s="1385">
        <v>37</v>
      </c>
      <c r="B117" s="1386"/>
      <c r="C117" s="1386"/>
      <c r="D117" s="1386"/>
      <c r="E117" s="1386"/>
      <c r="F117" s="1386"/>
      <c r="G117" s="1386"/>
      <c r="H117" s="1386"/>
      <c r="I117" s="1386"/>
      <c r="J117" s="1386"/>
      <c r="K117" s="1386"/>
      <c r="L117" s="1386"/>
      <c r="M117" s="1386"/>
      <c r="N117" s="1386"/>
      <c r="O117" s="1386"/>
      <c r="P117" s="1386"/>
      <c r="Q117" s="1386"/>
      <c r="R117" s="1386"/>
      <c r="S117" s="1386"/>
      <c r="T117" s="1386"/>
      <c r="U117" s="1386"/>
      <c r="V117" s="1386"/>
      <c r="W117" s="1386"/>
      <c r="X117" s="1386"/>
      <c r="Y117" s="1386"/>
      <c r="Z117" s="1386"/>
      <c r="AA117" s="1386"/>
      <c r="AB117" s="1386"/>
      <c r="AC117" s="1386"/>
      <c r="AD117" s="1386"/>
      <c r="AE117" s="1386"/>
      <c r="AF117" s="1386"/>
      <c r="AG117" s="1386"/>
      <c r="AH117" s="1386"/>
      <c r="AI117" s="1386"/>
      <c r="AJ117" s="1386"/>
      <c r="AK117" s="1386"/>
      <c r="AL117" s="1387"/>
      <c r="AM117" s="1387"/>
      <c r="AN117" s="1387"/>
      <c r="AO117" s="1387"/>
      <c r="AP117" s="1387"/>
      <c r="AQ117" s="1387"/>
      <c r="AR117" s="1387"/>
      <c r="AS117" s="1387"/>
      <c r="AT117" s="1387"/>
      <c r="AU117" s="1387"/>
      <c r="AV117" s="1387"/>
      <c r="AW117" s="1387"/>
    </row>
    <row r="118" spans="1:49">
      <c r="A118" s="1385">
        <v>38</v>
      </c>
      <c r="B118" s="1386"/>
      <c r="C118" s="1386"/>
      <c r="D118" s="1386"/>
      <c r="E118" s="1386"/>
      <c r="F118" s="1386"/>
      <c r="G118" s="1386"/>
      <c r="H118" s="1386"/>
      <c r="I118" s="1386"/>
      <c r="J118" s="1386"/>
      <c r="K118" s="1386"/>
      <c r="L118" s="1386"/>
      <c r="M118" s="1386"/>
      <c r="N118" s="1386"/>
      <c r="O118" s="1386"/>
      <c r="P118" s="1386"/>
      <c r="Q118" s="1386"/>
      <c r="R118" s="1386"/>
      <c r="S118" s="1386"/>
      <c r="T118" s="1386"/>
      <c r="U118" s="1386"/>
      <c r="V118" s="1386"/>
      <c r="W118" s="1386"/>
      <c r="X118" s="1386"/>
      <c r="Y118" s="1386"/>
      <c r="Z118" s="1386"/>
      <c r="AA118" s="1386"/>
      <c r="AB118" s="1386"/>
      <c r="AC118" s="1386"/>
      <c r="AD118" s="1386"/>
      <c r="AE118" s="1386"/>
      <c r="AF118" s="1386"/>
      <c r="AG118" s="1386"/>
      <c r="AH118" s="1386"/>
      <c r="AI118" s="1386"/>
      <c r="AJ118" s="1386"/>
      <c r="AK118" s="1386"/>
      <c r="AL118" s="1387"/>
      <c r="AM118" s="1387"/>
      <c r="AN118" s="1387"/>
      <c r="AO118" s="1387"/>
      <c r="AP118" s="1387"/>
      <c r="AQ118" s="1387"/>
      <c r="AR118" s="1387"/>
      <c r="AS118" s="1387"/>
      <c r="AT118" s="1387"/>
      <c r="AU118" s="1387"/>
      <c r="AV118" s="1387"/>
      <c r="AW118" s="1387"/>
    </row>
    <row r="119" spans="1:49">
      <c r="A119" s="1385">
        <v>39</v>
      </c>
      <c r="B119" s="1386"/>
      <c r="C119" s="1386"/>
      <c r="D119" s="1386"/>
      <c r="E119" s="1386"/>
      <c r="F119" s="1386"/>
      <c r="G119" s="1386"/>
      <c r="H119" s="1386"/>
      <c r="I119" s="1386"/>
      <c r="J119" s="1386"/>
      <c r="K119" s="1386"/>
      <c r="L119" s="1386"/>
      <c r="M119" s="1386"/>
      <c r="N119" s="1386"/>
      <c r="O119" s="1386"/>
      <c r="P119" s="1386"/>
      <c r="Q119" s="1386"/>
      <c r="R119" s="1386"/>
      <c r="S119" s="1386"/>
      <c r="T119" s="1386"/>
      <c r="U119" s="1386"/>
      <c r="V119" s="1386"/>
      <c r="W119" s="1386"/>
      <c r="X119" s="1386"/>
      <c r="Y119" s="1386"/>
      <c r="Z119" s="1386"/>
      <c r="AA119" s="1386"/>
      <c r="AB119" s="1386"/>
      <c r="AC119" s="1386"/>
      <c r="AD119" s="1386"/>
      <c r="AE119" s="1386"/>
      <c r="AF119" s="1386"/>
      <c r="AG119" s="1386"/>
      <c r="AH119" s="1386"/>
      <c r="AI119" s="1386"/>
      <c r="AJ119" s="1386"/>
      <c r="AK119" s="1386"/>
      <c r="AL119" s="1387"/>
      <c r="AM119" s="1387"/>
      <c r="AN119" s="1387"/>
      <c r="AO119" s="1387"/>
      <c r="AP119" s="1387"/>
      <c r="AQ119" s="1387"/>
      <c r="AR119" s="1387"/>
      <c r="AS119" s="1387"/>
      <c r="AT119" s="1387"/>
      <c r="AU119" s="1387"/>
      <c r="AV119" s="1387"/>
      <c r="AW119" s="1387"/>
    </row>
    <row r="120" spans="1:49">
      <c r="A120" s="1385">
        <v>40</v>
      </c>
      <c r="B120" s="1386"/>
      <c r="C120" s="1386"/>
      <c r="D120" s="1386"/>
      <c r="E120" s="1386"/>
      <c r="F120" s="1386"/>
      <c r="G120" s="1386"/>
      <c r="H120" s="1386"/>
      <c r="I120" s="1386"/>
      <c r="J120" s="1386"/>
      <c r="K120" s="1386"/>
      <c r="L120" s="1386"/>
      <c r="M120" s="1386"/>
      <c r="N120" s="1386"/>
      <c r="O120" s="1386"/>
      <c r="P120" s="1386"/>
      <c r="Q120" s="1386"/>
      <c r="R120" s="1386"/>
      <c r="S120" s="1386"/>
      <c r="T120" s="1386"/>
      <c r="U120" s="1386"/>
      <c r="V120" s="1386"/>
      <c r="W120" s="1386"/>
      <c r="X120" s="1386"/>
      <c r="Y120" s="1386"/>
      <c r="Z120" s="1386"/>
      <c r="AA120" s="1386"/>
      <c r="AB120" s="1386"/>
      <c r="AC120" s="1386"/>
      <c r="AD120" s="1386"/>
      <c r="AE120" s="1386"/>
      <c r="AF120" s="1386"/>
      <c r="AG120" s="1386"/>
      <c r="AH120" s="1386"/>
      <c r="AI120" s="1386"/>
      <c r="AJ120" s="1386"/>
      <c r="AK120" s="1386"/>
      <c r="AL120" s="1387"/>
      <c r="AM120" s="1387"/>
      <c r="AN120" s="1387"/>
      <c r="AO120" s="1387"/>
      <c r="AP120" s="1387"/>
      <c r="AQ120" s="1387"/>
      <c r="AR120" s="1387"/>
      <c r="AS120" s="1387"/>
      <c r="AT120" s="1387"/>
      <c r="AU120" s="1387"/>
      <c r="AV120" s="1387"/>
      <c r="AW120" s="1387"/>
    </row>
    <row r="148" spans="76:76">
      <c r="BX148" s="971" t="s">
        <v>977</v>
      </c>
    </row>
    <row r="149" spans="76:76">
      <c r="BX149" s="971" t="s">
        <v>977</v>
      </c>
    </row>
    <row r="150" spans="76:76">
      <c r="BX150" s="971" t="s">
        <v>977</v>
      </c>
    </row>
    <row r="151" spans="76:76">
      <c r="BX151" s="971" t="s">
        <v>977</v>
      </c>
    </row>
    <row r="153" spans="76:76">
      <c r="BX153" s="971" t="s">
        <v>977</v>
      </c>
    </row>
    <row r="154" spans="76:76">
      <c r="BX154" s="971" t="s">
        <v>977</v>
      </c>
    </row>
    <row r="155" spans="76:76">
      <c r="BX155" s="971" t="s">
        <v>977</v>
      </c>
    </row>
    <row r="156" spans="76:76">
      <c r="BX156" s="971" t="s">
        <v>977</v>
      </c>
    </row>
    <row r="157" spans="76:76">
      <c r="BX157" s="971" t="s">
        <v>977</v>
      </c>
    </row>
    <row r="158" spans="76:76">
      <c r="BX158" s="971" t="s">
        <v>977</v>
      </c>
    </row>
    <row r="159" spans="76:76">
      <c r="BX159" s="971" t="s">
        <v>977</v>
      </c>
    </row>
    <row r="160" spans="76:76">
      <c r="BX160" s="971" t="s">
        <v>977</v>
      </c>
    </row>
    <row r="161" spans="76:76">
      <c r="BX161" s="971" t="s">
        <v>977</v>
      </c>
    </row>
    <row r="162" spans="76:76">
      <c r="BX162" s="971" t="s">
        <v>977</v>
      </c>
    </row>
    <row r="163" spans="76:76">
      <c r="BX163" s="971"/>
    </row>
    <row r="165" spans="76:76">
      <c r="BX165" s="971"/>
    </row>
    <row r="166" spans="76:76">
      <c r="BX166" s="971"/>
    </row>
    <row r="167" spans="76:76">
      <c r="BX167" s="971"/>
    </row>
    <row r="168" spans="76:76">
      <c r="BX168" s="971"/>
    </row>
    <row r="170" spans="76:76">
      <c r="BX170" s="971" t="s">
        <v>977</v>
      </c>
    </row>
    <row r="171" spans="76:76">
      <c r="BX171" s="971" t="s">
        <v>977</v>
      </c>
    </row>
    <row r="172" spans="76:76">
      <c r="BX172" s="971" t="s">
        <v>977</v>
      </c>
    </row>
    <row r="173" spans="76:76">
      <c r="BX173" s="971" t="s">
        <v>977</v>
      </c>
    </row>
    <row r="175" spans="76:76">
      <c r="BX175" s="971" t="s">
        <v>977</v>
      </c>
    </row>
    <row r="176" spans="76:76">
      <c r="BX176" s="971" t="s">
        <v>977</v>
      </c>
    </row>
    <row r="177" spans="76:76">
      <c r="BX177" s="971" t="s">
        <v>977</v>
      </c>
    </row>
    <row r="178" spans="76:76">
      <c r="BX178" s="971" t="s">
        <v>977</v>
      </c>
    </row>
    <row r="179" spans="76:76">
      <c r="BX179" s="971" t="s">
        <v>977</v>
      </c>
    </row>
    <row r="180" spans="76:76">
      <c r="BX180" s="971" t="s">
        <v>977</v>
      </c>
    </row>
    <row r="181" spans="76:76">
      <c r="BX181" s="971" t="s">
        <v>977</v>
      </c>
    </row>
    <row r="182" spans="76:76">
      <c r="BX182" s="971" t="s">
        <v>977</v>
      </c>
    </row>
    <row r="183" spans="76:76">
      <c r="BX183" s="971" t="s">
        <v>977</v>
      </c>
    </row>
    <row r="184" spans="76:76">
      <c r="BX184" s="971" t="s">
        <v>977</v>
      </c>
    </row>
  </sheetData>
  <mergeCells count="348">
    <mergeCell ref="AQ66:BU66"/>
    <mergeCell ref="AX61:BF62"/>
    <mergeCell ref="BG61:BO62"/>
    <mergeCell ref="R62:X64"/>
    <mergeCell ref="AL62:AM64"/>
    <mergeCell ref="BP62:BV64"/>
    <mergeCell ref="B76:AL77"/>
    <mergeCell ref="AQ76:BU77"/>
    <mergeCell ref="AQ78:BU78"/>
    <mergeCell ref="AQ67:BU67"/>
    <mergeCell ref="AQ68:BU69"/>
    <mergeCell ref="AQ70:BU70"/>
    <mergeCell ref="AQ71:BU72"/>
    <mergeCell ref="AQ73:BU73"/>
    <mergeCell ref="AQ74:BU75"/>
    <mergeCell ref="Q63:Q64"/>
    <mergeCell ref="Y63:AD64"/>
    <mergeCell ref="AE63:AI64"/>
    <mergeCell ref="AP63:AW64"/>
    <mergeCell ref="AX63:BF64"/>
    <mergeCell ref="BG63:BO64"/>
    <mergeCell ref="B59:C64"/>
    <mergeCell ref="AX59:BF60"/>
    <mergeCell ref="BG59:BO60"/>
    <mergeCell ref="BP59:BV61"/>
    <mergeCell ref="D61:I62"/>
    <mergeCell ref="N61:N62"/>
    <mergeCell ref="O61:O62"/>
    <mergeCell ref="P61:P62"/>
    <mergeCell ref="Q61:Q62"/>
    <mergeCell ref="Y61:AD62"/>
    <mergeCell ref="AE61:AI62"/>
    <mergeCell ref="Q59:Q60"/>
    <mergeCell ref="R59:X61"/>
    <mergeCell ref="Y59:AD60"/>
    <mergeCell ref="AE59:AI60"/>
    <mergeCell ref="AL59:AM61"/>
    <mergeCell ref="AP59:AW60"/>
    <mergeCell ref="AP61:AW62"/>
    <mergeCell ref="D59:I60"/>
    <mergeCell ref="J59:M64"/>
    <mergeCell ref="N59:N60"/>
    <mergeCell ref="O59:O60"/>
    <mergeCell ref="P59:P60"/>
    <mergeCell ref="B53:C58"/>
    <mergeCell ref="D63:I64"/>
    <mergeCell ref="N63:N64"/>
    <mergeCell ref="O63:O64"/>
    <mergeCell ref="P63:P64"/>
    <mergeCell ref="D55:I56"/>
    <mergeCell ref="N55:N56"/>
    <mergeCell ref="O55:O56"/>
    <mergeCell ref="P55:P56"/>
    <mergeCell ref="Y57:AD58"/>
    <mergeCell ref="AP55:AW56"/>
    <mergeCell ref="AX55:BF56"/>
    <mergeCell ref="BG55:BO56"/>
    <mergeCell ref="R56:X58"/>
    <mergeCell ref="AL56:AM58"/>
    <mergeCell ref="BP56:BV58"/>
    <mergeCell ref="AE57:AI58"/>
    <mergeCell ref="AP57:AW58"/>
    <mergeCell ref="AX57:BF58"/>
    <mergeCell ref="BG57:BO58"/>
    <mergeCell ref="AL53:AM55"/>
    <mergeCell ref="AP53:AW54"/>
    <mergeCell ref="AX53:BF54"/>
    <mergeCell ref="BG53:BO54"/>
    <mergeCell ref="BP53:BV55"/>
    <mergeCell ref="Y53:AD54"/>
    <mergeCell ref="AE53:AI54"/>
    <mergeCell ref="Y55:AD56"/>
    <mergeCell ref="AE55:AI56"/>
    <mergeCell ref="Q55:Q56"/>
    <mergeCell ref="O53:O54"/>
    <mergeCell ref="P53:P54"/>
    <mergeCell ref="Q53:Q54"/>
    <mergeCell ref="R53:X55"/>
    <mergeCell ref="D53:I54"/>
    <mergeCell ref="J53:M58"/>
    <mergeCell ref="N53:N54"/>
    <mergeCell ref="Q57:Q58"/>
    <mergeCell ref="D57:I58"/>
    <mergeCell ref="N57:N58"/>
    <mergeCell ref="O57:O58"/>
    <mergeCell ref="P57:P58"/>
    <mergeCell ref="BP50:BV52"/>
    <mergeCell ref="BG51:BO52"/>
    <mergeCell ref="AP47:AW48"/>
    <mergeCell ref="AX47:BF48"/>
    <mergeCell ref="BG47:BO48"/>
    <mergeCell ref="BP47:BV49"/>
    <mergeCell ref="D49:I50"/>
    <mergeCell ref="N49:N50"/>
    <mergeCell ref="O49:O50"/>
    <mergeCell ref="P49:P50"/>
    <mergeCell ref="Q49:Q50"/>
    <mergeCell ref="Y49:AD50"/>
    <mergeCell ref="P47:P48"/>
    <mergeCell ref="Q47:Q48"/>
    <mergeCell ref="R47:X49"/>
    <mergeCell ref="Y47:AD48"/>
    <mergeCell ref="AE47:AI48"/>
    <mergeCell ref="AL47:AM49"/>
    <mergeCell ref="AE49:AI50"/>
    <mergeCell ref="P51:P52"/>
    <mergeCell ref="Q51:Q52"/>
    <mergeCell ref="Y51:AD52"/>
    <mergeCell ref="AE51:AI52"/>
    <mergeCell ref="AP51:AW52"/>
    <mergeCell ref="AP45:AW46"/>
    <mergeCell ref="AX45:BF46"/>
    <mergeCell ref="BG45:BO46"/>
    <mergeCell ref="B47:C52"/>
    <mergeCell ref="D47:I48"/>
    <mergeCell ref="J47:M52"/>
    <mergeCell ref="N47:N48"/>
    <mergeCell ref="O47:O48"/>
    <mergeCell ref="D51:I52"/>
    <mergeCell ref="N51:N52"/>
    <mergeCell ref="O51:O52"/>
    <mergeCell ref="AX51:BF52"/>
    <mergeCell ref="AP49:AW50"/>
    <mergeCell ref="AX49:BF50"/>
    <mergeCell ref="BG49:BO50"/>
    <mergeCell ref="R50:X52"/>
    <mergeCell ref="AL50:AM52"/>
    <mergeCell ref="B41:C46"/>
    <mergeCell ref="D41:I42"/>
    <mergeCell ref="J41:M46"/>
    <mergeCell ref="N41:N42"/>
    <mergeCell ref="O41:O42"/>
    <mergeCell ref="P41:P42"/>
    <mergeCell ref="Q41:Q42"/>
    <mergeCell ref="AP41:AW42"/>
    <mergeCell ref="AP43:AW44"/>
    <mergeCell ref="B35:C40"/>
    <mergeCell ref="D35:I36"/>
    <mergeCell ref="AX41:BF42"/>
    <mergeCell ref="BG41:BO42"/>
    <mergeCell ref="BP41:BV43"/>
    <mergeCell ref="D43:I44"/>
    <mergeCell ref="N43:N44"/>
    <mergeCell ref="O43:O44"/>
    <mergeCell ref="P43:P44"/>
    <mergeCell ref="Q43:Q44"/>
    <mergeCell ref="Y43:AD44"/>
    <mergeCell ref="AE43:AI44"/>
    <mergeCell ref="AX43:BF44"/>
    <mergeCell ref="BG43:BO44"/>
    <mergeCell ref="R44:X46"/>
    <mergeCell ref="AL44:AM46"/>
    <mergeCell ref="BP44:BV46"/>
    <mergeCell ref="D45:I46"/>
    <mergeCell ref="N45:N46"/>
    <mergeCell ref="O45:O46"/>
    <mergeCell ref="P45:P46"/>
    <mergeCell ref="Q45:Q46"/>
    <mergeCell ref="R41:X43"/>
    <mergeCell ref="AL38:AM40"/>
    <mergeCell ref="Y41:AD42"/>
    <mergeCell ref="AE41:AI42"/>
    <mergeCell ref="AL41:AM43"/>
    <mergeCell ref="Y45:AD46"/>
    <mergeCell ref="AE45:AI46"/>
    <mergeCell ref="D39:I40"/>
    <mergeCell ref="N39:N40"/>
    <mergeCell ref="O39:O40"/>
    <mergeCell ref="P39:P40"/>
    <mergeCell ref="Q39:Q40"/>
    <mergeCell ref="Y39:AD40"/>
    <mergeCell ref="AE39:AI40"/>
    <mergeCell ref="D37:I38"/>
    <mergeCell ref="N37:N38"/>
    <mergeCell ref="O37:O38"/>
    <mergeCell ref="P37:P38"/>
    <mergeCell ref="Q37:Q38"/>
    <mergeCell ref="Y37:AD38"/>
    <mergeCell ref="R38:X40"/>
    <mergeCell ref="J35:M40"/>
    <mergeCell ref="N35:N36"/>
    <mergeCell ref="O35:O36"/>
    <mergeCell ref="P35:P36"/>
    <mergeCell ref="Q35:Q36"/>
    <mergeCell ref="R35:X37"/>
    <mergeCell ref="Y35:AD36"/>
    <mergeCell ref="AX35:BF36"/>
    <mergeCell ref="BG35:BO36"/>
    <mergeCell ref="BP35:BV37"/>
    <mergeCell ref="AE37:AI38"/>
    <mergeCell ref="AP37:AW38"/>
    <mergeCell ref="AX37:BF38"/>
    <mergeCell ref="BG37:BO38"/>
    <mergeCell ref="BP38:BV40"/>
    <mergeCell ref="AX39:BF40"/>
    <mergeCell ref="BG39:BO40"/>
    <mergeCell ref="AP39:AW40"/>
    <mergeCell ref="AE35:AI36"/>
    <mergeCell ref="AL35:AM37"/>
    <mergeCell ref="AP35:AW36"/>
    <mergeCell ref="B23:C28"/>
    <mergeCell ref="AP29:AW30"/>
    <mergeCell ref="AX29:BF30"/>
    <mergeCell ref="BG29:BO30"/>
    <mergeCell ref="BP29:BV31"/>
    <mergeCell ref="D31:I32"/>
    <mergeCell ref="N31:N32"/>
    <mergeCell ref="O31:O32"/>
    <mergeCell ref="P31:P32"/>
    <mergeCell ref="Q31:Q32"/>
    <mergeCell ref="Y31:AD32"/>
    <mergeCell ref="P29:P30"/>
    <mergeCell ref="Q29:Q30"/>
    <mergeCell ref="R29:X31"/>
    <mergeCell ref="Y29:AD30"/>
    <mergeCell ref="AE29:AI30"/>
    <mergeCell ref="AL29:AM31"/>
    <mergeCell ref="AE31:AI32"/>
    <mergeCell ref="R32:X34"/>
    <mergeCell ref="AL32:AM34"/>
    <mergeCell ref="BP32:BV34"/>
    <mergeCell ref="D33:I34"/>
    <mergeCell ref="N33:N34"/>
    <mergeCell ref="O33:O34"/>
    <mergeCell ref="B29:C34"/>
    <mergeCell ref="D29:I30"/>
    <mergeCell ref="J29:M34"/>
    <mergeCell ref="N29:N30"/>
    <mergeCell ref="O29:O30"/>
    <mergeCell ref="BG33:BO34"/>
    <mergeCell ref="AP31:AW32"/>
    <mergeCell ref="AX31:BF32"/>
    <mergeCell ref="BG31:BO32"/>
    <mergeCell ref="P33:P34"/>
    <mergeCell ref="Q33:Q34"/>
    <mergeCell ref="Y33:AD34"/>
    <mergeCell ref="AE33:AI34"/>
    <mergeCell ref="AP33:AW34"/>
    <mergeCell ref="AX33:BF34"/>
    <mergeCell ref="D25:I26"/>
    <mergeCell ref="N25:N26"/>
    <mergeCell ref="O25:O26"/>
    <mergeCell ref="P25:P26"/>
    <mergeCell ref="Q25:Q26"/>
    <mergeCell ref="Y25:AD26"/>
    <mergeCell ref="AE25:AI26"/>
    <mergeCell ref="Q23:Q24"/>
    <mergeCell ref="R23:X25"/>
    <mergeCell ref="Y23:AD24"/>
    <mergeCell ref="AE23:AI24"/>
    <mergeCell ref="J23:M28"/>
    <mergeCell ref="N23:N24"/>
    <mergeCell ref="D23:I24"/>
    <mergeCell ref="O23:O24"/>
    <mergeCell ref="P23:P24"/>
    <mergeCell ref="R26:X28"/>
    <mergeCell ref="D27:I28"/>
    <mergeCell ref="N27:N28"/>
    <mergeCell ref="O27:O28"/>
    <mergeCell ref="P27:P28"/>
    <mergeCell ref="Q27:Q28"/>
    <mergeCell ref="Y27:AD28"/>
    <mergeCell ref="AE27:AI28"/>
    <mergeCell ref="AP19:AW20"/>
    <mergeCell ref="AX19:BF20"/>
    <mergeCell ref="BG19:BO20"/>
    <mergeCell ref="R20:X22"/>
    <mergeCell ref="AL20:AM22"/>
    <mergeCell ref="BG21:BO22"/>
    <mergeCell ref="AX23:BF24"/>
    <mergeCell ref="BG23:BO24"/>
    <mergeCell ref="BP23:BV25"/>
    <mergeCell ref="AL23:AM25"/>
    <mergeCell ref="AP23:AW24"/>
    <mergeCell ref="AP25:AW26"/>
    <mergeCell ref="AX25:BF26"/>
    <mergeCell ref="BG25:BO26"/>
    <mergeCell ref="AL26:AM28"/>
    <mergeCell ref="BP26:BV28"/>
    <mergeCell ref="AP27:AW28"/>
    <mergeCell ref="AX27:BF28"/>
    <mergeCell ref="BG27:BO28"/>
    <mergeCell ref="Y17:AD18"/>
    <mergeCell ref="AE17:AI18"/>
    <mergeCell ref="AL17:AM19"/>
    <mergeCell ref="AP17:AW18"/>
    <mergeCell ref="AX17:BF18"/>
    <mergeCell ref="BG17:BO18"/>
    <mergeCell ref="BP17:BV19"/>
    <mergeCell ref="D19:I20"/>
    <mergeCell ref="N19:N20"/>
    <mergeCell ref="O19:O20"/>
    <mergeCell ref="P19:P20"/>
    <mergeCell ref="Q19:Q20"/>
    <mergeCell ref="Y19:AD20"/>
    <mergeCell ref="BP20:BV22"/>
    <mergeCell ref="D21:I22"/>
    <mergeCell ref="N21:N22"/>
    <mergeCell ref="O21:O22"/>
    <mergeCell ref="P21:P22"/>
    <mergeCell ref="Q21:Q22"/>
    <mergeCell ref="Y21:AD22"/>
    <mergeCell ref="AE21:AI22"/>
    <mergeCell ref="AP21:AW22"/>
    <mergeCell ref="AX21:BF22"/>
    <mergeCell ref="AE19:AI20"/>
    <mergeCell ref="B17:C22"/>
    <mergeCell ref="D17:I18"/>
    <mergeCell ref="J17:M22"/>
    <mergeCell ref="N17:N18"/>
    <mergeCell ref="O17:O18"/>
    <mergeCell ref="P17:P18"/>
    <mergeCell ref="Q17:Q18"/>
    <mergeCell ref="B11:C16"/>
    <mergeCell ref="R17:X19"/>
    <mergeCell ref="AJ11:AO13"/>
    <mergeCell ref="AP11:BO13"/>
    <mergeCell ref="BP11:BV13"/>
    <mergeCell ref="D13:I14"/>
    <mergeCell ref="Y13:AI14"/>
    <mergeCell ref="R14:X16"/>
    <mergeCell ref="AJ14:AO16"/>
    <mergeCell ref="AP14:AW16"/>
    <mergeCell ref="AX14:BF16"/>
    <mergeCell ref="BG14:BO16"/>
    <mergeCell ref="D11:I12"/>
    <mergeCell ref="J11:M16"/>
    <mergeCell ref="N11:Q16"/>
    <mergeCell ref="R11:X13"/>
    <mergeCell ref="Y11:AI12"/>
    <mergeCell ref="BP14:BV16"/>
    <mergeCell ref="D15:I16"/>
    <mergeCell ref="Y15:AI16"/>
    <mergeCell ref="AL9:AW9"/>
    <mergeCell ref="BK9:BV9"/>
    <mergeCell ref="BJ4:BN5"/>
    <mergeCell ref="BO4:BV5"/>
    <mergeCell ref="C5:G5"/>
    <mergeCell ref="H5:V5"/>
    <mergeCell ref="W5:AE8"/>
    <mergeCell ref="C6:G6"/>
    <mergeCell ref="H6:V6"/>
    <mergeCell ref="BO6:BU6"/>
    <mergeCell ref="AL8:AW8"/>
    <mergeCell ref="BF8:BG8"/>
    <mergeCell ref="BH8:BJ8"/>
    <mergeCell ref="BK8:BV8"/>
    <mergeCell ref="AG4:AM4"/>
  </mergeCells>
  <phoneticPr fontId="1"/>
  <hyperlinks>
    <hyperlink ref="BX2" location="'0一覧表'!C11" display="一覧表に戻る"/>
  </hyperlinks>
  <printOptions horizontalCentered="1"/>
  <pageMargins left="0.70866141732283472" right="0.70866141732283472" top="0.83" bottom="0.51" header="0.31496062992125984" footer="0.31496062992125984"/>
  <pageSetup paperSize="8" scale="9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検索!$B$6:$B$7</xm:f>
          </x14:formula1>
          <xm:sqref>AL17:AM64</xm:sqref>
        </x14:dataValidation>
        <x14:dataValidation type="list" allowBlank="1" showInputMessage="1" showErrorMessage="1">
          <x14:formula1>
            <xm:f>検索!$C$2:$C$5</xm:f>
          </x14:formula1>
          <xm:sqref>BF8:BG8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W67"/>
  <sheetViews>
    <sheetView zoomScaleNormal="100" workbookViewId="0">
      <selection activeCell="B7" sqref="B7:S7"/>
    </sheetView>
  </sheetViews>
  <sheetFormatPr defaultColWidth="9.5" defaultRowHeight="13.5"/>
  <cols>
    <col min="1" max="1" width="5" style="35" customWidth="1"/>
    <col min="2" max="21" width="4.375" style="35" customWidth="1"/>
    <col min="22" max="16384" width="9.5" style="35"/>
  </cols>
  <sheetData>
    <row r="2" spans="2:23" ht="30" customHeight="1">
      <c r="B2" s="1785" t="s">
        <v>72</v>
      </c>
      <c r="C2" s="1785"/>
      <c r="D2" s="1785"/>
      <c r="E2" s="1785"/>
      <c r="F2" s="1785"/>
      <c r="G2" s="1785"/>
      <c r="H2" s="1785"/>
      <c r="I2" s="1785"/>
      <c r="J2" s="1785"/>
      <c r="K2" s="1785"/>
      <c r="L2" s="1785"/>
      <c r="M2" s="1785"/>
      <c r="N2" s="1785"/>
      <c r="O2" s="1785"/>
      <c r="P2" s="1785"/>
      <c r="Q2" s="1785"/>
      <c r="R2" s="1785"/>
      <c r="S2" s="1785"/>
      <c r="T2" s="1785"/>
      <c r="U2" s="1785"/>
      <c r="V2" s="29"/>
      <c r="W2" s="967" t="s">
        <v>1740</v>
      </c>
    </row>
    <row r="3" spans="2:23" ht="25.9" customHeight="1">
      <c r="B3" s="1776" t="s">
        <v>73</v>
      </c>
      <c r="C3" s="1778"/>
      <c r="D3" s="1777"/>
      <c r="E3" s="438" t="s">
        <v>1499</v>
      </c>
      <c r="F3" s="437" t="s">
        <v>1500</v>
      </c>
      <c r="G3" s="436"/>
      <c r="H3" s="436" t="s">
        <v>1501</v>
      </c>
      <c r="I3" s="437" t="s">
        <v>1502</v>
      </c>
      <c r="J3" s="437"/>
      <c r="K3" s="1776" t="s">
        <v>74</v>
      </c>
      <c r="L3" s="1778"/>
      <c r="M3" s="1777"/>
      <c r="N3" s="1778" t="s">
        <v>75</v>
      </c>
      <c r="O3" s="1778"/>
      <c r="P3" s="1778"/>
      <c r="Q3" s="1778"/>
      <c r="R3" s="1778"/>
      <c r="S3" s="1778"/>
      <c r="T3" s="1778"/>
      <c r="U3" s="1777"/>
      <c r="V3" s="659"/>
    </row>
    <row r="4" spans="2:23" ht="19.899999999999999" customHeight="1">
      <c r="B4" s="1786" t="s">
        <v>216</v>
      </c>
      <c r="C4" s="1787"/>
      <c r="D4" s="1788"/>
      <c r="E4" s="808" t="s">
        <v>1503</v>
      </c>
      <c r="F4" s="809" t="s">
        <v>1504</v>
      </c>
      <c r="G4" s="810" t="s">
        <v>1505</v>
      </c>
      <c r="H4" s="809" t="s">
        <v>1506</v>
      </c>
      <c r="I4" s="810" t="s">
        <v>1543</v>
      </c>
      <c r="J4" s="809" t="s">
        <v>1507</v>
      </c>
      <c r="K4" s="810" t="s">
        <v>1508</v>
      </c>
      <c r="L4" s="811" t="s">
        <v>1509</v>
      </c>
      <c r="M4" s="810" t="s">
        <v>1510</v>
      </c>
      <c r="N4" s="811" t="s">
        <v>1511</v>
      </c>
      <c r="O4" s="810" t="s">
        <v>1544</v>
      </c>
      <c r="P4" s="811" t="s">
        <v>1513</v>
      </c>
      <c r="Q4" s="811"/>
      <c r="R4" s="814"/>
      <c r="S4" s="663"/>
      <c r="T4" s="657"/>
      <c r="U4" s="36"/>
      <c r="V4" s="37"/>
    </row>
    <row r="5" spans="2:23" ht="19.899999999999999" customHeight="1">
      <c r="B5" s="1786"/>
      <c r="C5" s="1787"/>
      <c r="D5" s="1788"/>
      <c r="E5" s="439" t="s">
        <v>1514</v>
      </c>
      <c r="F5" s="1789" t="s">
        <v>1515</v>
      </c>
      <c r="G5" s="1790"/>
      <c r="H5" s="1783"/>
      <c r="I5" s="1784"/>
      <c r="J5" s="1784"/>
      <c r="K5" s="1784"/>
      <c r="L5" s="1784"/>
      <c r="M5" s="1784"/>
      <c r="N5" s="1784"/>
      <c r="O5" s="1784"/>
      <c r="P5" s="1784"/>
      <c r="Q5" s="1784"/>
      <c r="R5" s="1784"/>
      <c r="S5" s="1784"/>
      <c r="T5" s="1784"/>
      <c r="U5" s="36" t="s">
        <v>191</v>
      </c>
      <c r="V5" s="37"/>
    </row>
    <row r="6" spans="2:23" ht="19.899999999999999" customHeight="1">
      <c r="B6" s="1776" t="s">
        <v>76</v>
      </c>
      <c r="C6" s="1778"/>
      <c r="D6" s="1777"/>
      <c r="E6" s="1795" t="str">
        <f>本工事内容!$C$5&amp;本工事内容!$D$5&amp;本工事内容!$E$5&amp;"　"&amp;本工事内容!$C$8</f>
        <v>都計第100号　○○○道路修繕工事2</v>
      </c>
      <c r="F6" s="1795"/>
      <c r="G6" s="1795"/>
      <c r="H6" s="1795"/>
      <c r="I6" s="1795"/>
      <c r="J6" s="1795"/>
      <c r="K6" s="1795"/>
      <c r="L6" s="1795"/>
      <c r="M6" s="1795"/>
      <c r="N6" s="1795"/>
      <c r="O6" s="1795"/>
      <c r="P6" s="1795"/>
      <c r="Q6" s="1795"/>
      <c r="R6" s="1795"/>
      <c r="S6" s="1795"/>
      <c r="T6" s="656"/>
      <c r="U6" s="38"/>
      <c r="V6" s="37"/>
    </row>
    <row r="7" spans="2:23" ht="19.899999999999999" customHeight="1">
      <c r="B7" s="1796" t="str">
        <f>"請負者："&amp;請負者詳細!$C$2</f>
        <v>請負者：△△△△建設株式会社</v>
      </c>
      <c r="C7" s="1797"/>
      <c r="D7" s="1797"/>
      <c r="E7" s="1797"/>
      <c r="F7" s="1797"/>
      <c r="G7" s="1797"/>
      <c r="H7" s="1797"/>
      <c r="I7" s="1797"/>
      <c r="J7" s="1797"/>
      <c r="K7" s="1797"/>
      <c r="L7" s="1797"/>
      <c r="M7" s="1797"/>
      <c r="N7" s="1797"/>
      <c r="O7" s="1797"/>
      <c r="P7" s="1797"/>
      <c r="Q7" s="1797"/>
      <c r="R7" s="1797"/>
      <c r="S7" s="1797"/>
      <c r="T7" s="168"/>
      <c r="U7" s="36"/>
      <c r="V7" s="37"/>
    </row>
    <row r="8" spans="2:23" ht="19.899999999999999" customHeight="1">
      <c r="B8" s="1791" t="s">
        <v>179</v>
      </c>
      <c r="C8" s="1792"/>
      <c r="D8" s="1792"/>
      <c r="E8" s="1792"/>
      <c r="F8" s="1792"/>
      <c r="G8" s="1792"/>
      <c r="H8" s="1792"/>
      <c r="I8" s="1792"/>
      <c r="J8" s="1792"/>
      <c r="K8" s="1792"/>
      <c r="L8" s="1792"/>
      <c r="M8" s="1792"/>
      <c r="N8" s="1792"/>
      <c r="O8" s="1792"/>
      <c r="P8" s="1792"/>
      <c r="Q8" s="1792"/>
      <c r="R8" s="1792"/>
      <c r="S8" s="1792"/>
      <c r="T8" s="1792"/>
      <c r="U8" s="1793"/>
      <c r="V8" s="30"/>
    </row>
    <row r="9" spans="2:23" ht="19.899999999999999" customHeight="1">
      <c r="B9" s="1765" t="s">
        <v>196</v>
      </c>
      <c r="C9" s="1766"/>
      <c r="D9" s="1766"/>
      <c r="E9" s="1766"/>
      <c r="F9" s="1766"/>
      <c r="G9" s="1766"/>
      <c r="H9" s="1766"/>
      <c r="I9" s="1766"/>
      <c r="J9" s="1766"/>
      <c r="K9" s="1766"/>
      <c r="L9" s="1766"/>
      <c r="M9" s="1766"/>
      <c r="N9" s="1766"/>
      <c r="O9" s="1766"/>
      <c r="P9" s="1766"/>
      <c r="Q9" s="1766"/>
      <c r="R9" s="1766"/>
      <c r="S9" s="1766"/>
      <c r="T9" s="1766"/>
      <c r="U9" s="1794"/>
      <c r="V9" s="31"/>
      <c r="W9" s="39"/>
    </row>
    <row r="10" spans="2:23" ht="19.899999999999999" customHeight="1">
      <c r="B10" s="1765" t="s">
        <v>188</v>
      </c>
      <c r="C10" s="1766"/>
      <c r="D10" s="1766"/>
      <c r="E10" s="1766"/>
      <c r="F10" s="1766"/>
      <c r="G10" s="1766"/>
      <c r="H10" s="1766"/>
      <c r="I10" s="1766"/>
      <c r="J10" s="1766"/>
      <c r="K10" s="1766"/>
      <c r="L10" s="1766"/>
      <c r="M10" s="1766"/>
      <c r="N10" s="1766"/>
      <c r="O10" s="1766"/>
      <c r="P10" s="1766"/>
      <c r="Q10" s="1766"/>
      <c r="R10" s="1766"/>
      <c r="S10" s="1766"/>
      <c r="T10" s="1767"/>
      <c r="U10" s="1768"/>
      <c r="V10" s="40"/>
    </row>
    <row r="11" spans="2:23" ht="19.899999999999999" customHeight="1">
      <c r="B11" s="1765"/>
      <c r="C11" s="1766"/>
      <c r="D11" s="1766"/>
      <c r="E11" s="1766"/>
      <c r="F11" s="1766"/>
      <c r="G11" s="1766"/>
      <c r="H11" s="1766"/>
      <c r="I11" s="1766"/>
      <c r="J11" s="1766"/>
      <c r="K11" s="1766"/>
      <c r="L11" s="1766"/>
      <c r="M11" s="1766"/>
      <c r="N11" s="1766"/>
      <c r="O11" s="1766"/>
      <c r="P11" s="1766"/>
      <c r="Q11" s="1766"/>
      <c r="R11" s="1766"/>
      <c r="S11" s="1766"/>
      <c r="T11" s="1767"/>
      <c r="U11" s="1768"/>
      <c r="V11" s="40"/>
    </row>
    <row r="12" spans="2:23" ht="19.899999999999999" customHeight="1">
      <c r="B12" s="1765" t="s">
        <v>189</v>
      </c>
      <c r="C12" s="1766"/>
      <c r="D12" s="1766"/>
      <c r="E12" s="1766"/>
      <c r="F12" s="1766"/>
      <c r="G12" s="1766"/>
      <c r="H12" s="1766"/>
      <c r="I12" s="1766"/>
      <c r="J12" s="1766"/>
      <c r="K12" s="1766"/>
      <c r="L12" s="1766"/>
      <c r="M12" s="1766"/>
      <c r="N12" s="1766"/>
      <c r="O12" s="1766"/>
      <c r="P12" s="1766"/>
      <c r="Q12" s="1766"/>
      <c r="R12" s="1766"/>
      <c r="S12" s="1766"/>
      <c r="T12" s="1767"/>
      <c r="U12" s="1768"/>
      <c r="V12" s="40"/>
    </row>
    <row r="13" spans="2:23" ht="19.899999999999999" customHeight="1">
      <c r="B13" s="1765" t="s">
        <v>190</v>
      </c>
      <c r="C13" s="1766"/>
      <c r="D13" s="1766"/>
      <c r="E13" s="1766"/>
      <c r="F13" s="1766"/>
      <c r="G13" s="1766"/>
      <c r="H13" s="1766"/>
      <c r="I13" s="1766"/>
      <c r="J13" s="1766"/>
      <c r="K13" s="1766"/>
      <c r="L13" s="1766"/>
      <c r="M13" s="1766"/>
      <c r="N13" s="1766"/>
      <c r="O13" s="1766"/>
      <c r="P13" s="1766"/>
      <c r="Q13" s="1766"/>
      <c r="R13" s="1766"/>
      <c r="S13" s="1766"/>
      <c r="T13" s="1767"/>
      <c r="U13" s="1768"/>
      <c r="V13" s="40"/>
    </row>
    <row r="14" spans="2:23" ht="19.899999999999999" customHeight="1">
      <c r="B14" s="1765"/>
      <c r="C14" s="1766"/>
      <c r="D14" s="1766"/>
      <c r="E14" s="1766"/>
      <c r="F14" s="1766"/>
      <c r="G14" s="1766"/>
      <c r="H14" s="1766"/>
      <c r="I14" s="1766"/>
      <c r="J14" s="1766"/>
      <c r="K14" s="1766"/>
      <c r="L14" s="1766"/>
      <c r="M14" s="1766"/>
      <c r="N14" s="1766"/>
      <c r="O14" s="1766"/>
      <c r="P14" s="1766"/>
      <c r="Q14" s="1766"/>
      <c r="R14" s="1766"/>
      <c r="S14" s="1766"/>
      <c r="T14" s="1767"/>
      <c r="U14" s="1768"/>
      <c r="V14" s="40"/>
    </row>
    <row r="15" spans="2:23" ht="19.899999999999999" customHeight="1">
      <c r="B15" s="1765"/>
      <c r="C15" s="1766"/>
      <c r="D15" s="1766"/>
      <c r="E15" s="1766"/>
      <c r="F15" s="1766"/>
      <c r="G15" s="1766"/>
      <c r="H15" s="1766"/>
      <c r="I15" s="1766"/>
      <c r="J15" s="1766"/>
      <c r="K15" s="1766"/>
      <c r="L15" s="1766"/>
      <c r="M15" s="1766"/>
      <c r="N15" s="1766"/>
      <c r="O15" s="1766"/>
      <c r="P15" s="1766"/>
      <c r="Q15" s="1766"/>
      <c r="R15" s="1766"/>
      <c r="S15" s="1766"/>
      <c r="T15" s="1767"/>
      <c r="U15" s="1768"/>
      <c r="V15" s="40"/>
    </row>
    <row r="16" spans="2:23" ht="19.899999999999999" customHeight="1">
      <c r="B16" s="1765"/>
      <c r="C16" s="1766"/>
      <c r="D16" s="1766"/>
      <c r="E16" s="1766"/>
      <c r="F16" s="1766"/>
      <c r="G16" s="1766"/>
      <c r="H16" s="1766"/>
      <c r="I16" s="1766"/>
      <c r="J16" s="1766"/>
      <c r="K16" s="1766"/>
      <c r="L16" s="1766"/>
      <c r="M16" s="1766"/>
      <c r="N16" s="1766"/>
      <c r="O16" s="1766"/>
      <c r="P16" s="1766"/>
      <c r="Q16" s="1766"/>
      <c r="R16" s="1766"/>
      <c r="S16" s="1766"/>
      <c r="T16" s="1767"/>
      <c r="U16" s="1768"/>
      <c r="V16" s="40"/>
    </row>
    <row r="17" spans="2:22" ht="19.899999999999999" customHeight="1">
      <c r="B17" s="1765"/>
      <c r="C17" s="1766"/>
      <c r="D17" s="1766"/>
      <c r="E17" s="1766"/>
      <c r="F17" s="1766"/>
      <c r="G17" s="1766"/>
      <c r="H17" s="1766"/>
      <c r="I17" s="1766"/>
      <c r="J17" s="1766"/>
      <c r="K17" s="1766"/>
      <c r="L17" s="1766"/>
      <c r="M17" s="1766"/>
      <c r="N17" s="1766"/>
      <c r="O17" s="1766"/>
      <c r="P17" s="1766"/>
      <c r="Q17" s="1766"/>
      <c r="R17" s="1766"/>
      <c r="S17" s="1766"/>
      <c r="T17" s="1767"/>
      <c r="U17" s="1768"/>
      <c r="V17" s="40"/>
    </row>
    <row r="18" spans="2:22" ht="19.899999999999999" customHeight="1">
      <c r="B18" s="1765"/>
      <c r="C18" s="1766"/>
      <c r="D18" s="1766"/>
      <c r="E18" s="1766"/>
      <c r="F18" s="1766"/>
      <c r="G18" s="1766"/>
      <c r="H18" s="1766"/>
      <c r="I18" s="1766"/>
      <c r="J18" s="1766"/>
      <c r="K18" s="1766"/>
      <c r="L18" s="1766"/>
      <c r="M18" s="1766"/>
      <c r="N18" s="1766"/>
      <c r="O18" s="1766"/>
      <c r="P18" s="1766"/>
      <c r="Q18" s="1766"/>
      <c r="R18" s="1766"/>
      <c r="S18" s="1766"/>
      <c r="T18" s="1767"/>
      <c r="U18" s="1768"/>
      <c r="V18" s="40"/>
    </row>
    <row r="19" spans="2:22" ht="19.899999999999999" customHeight="1">
      <c r="B19" s="1765"/>
      <c r="C19" s="1766"/>
      <c r="D19" s="1766"/>
      <c r="E19" s="1766"/>
      <c r="F19" s="1766"/>
      <c r="G19" s="1766"/>
      <c r="H19" s="1766"/>
      <c r="I19" s="1766"/>
      <c r="J19" s="1766"/>
      <c r="K19" s="1766"/>
      <c r="L19" s="1766"/>
      <c r="M19" s="1766"/>
      <c r="N19" s="1766"/>
      <c r="O19" s="1766"/>
      <c r="P19" s="1766"/>
      <c r="Q19" s="1766"/>
      <c r="R19" s="1766"/>
      <c r="S19" s="1766"/>
      <c r="T19" s="1767"/>
      <c r="U19" s="1768"/>
      <c r="V19" s="40"/>
    </row>
    <row r="20" spans="2:22" ht="19.899999999999999" customHeight="1">
      <c r="B20" s="1765"/>
      <c r="C20" s="1766"/>
      <c r="D20" s="1766"/>
      <c r="E20" s="1766"/>
      <c r="F20" s="1766"/>
      <c r="G20" s="1766"/>
      <c r="H20" s="1766"/>
      <c r="I20" s="1766"/>
      <c r="J20" s="1766"/>
      <c r="K20" s="1766"/>
      <c r="L20" s="1766"/>
      <c r="M20" s="1766"/>
      <c r="N20" s="1766"/>
      <c r="O20" s="1766"/>
      <c r="P20" s="1766"/>
      <c r="Q20" s="1766"/>
      <c r="R20" s="1766"/>
      <c r="S20" s="1766"/>
      <c r="T20" s="1767"/>
      <c r="U20" s="1768"/>
      <c r="V20" s="40"/>
    </row>
    <row r="21" spans="2:22" ht="19.899999999999999" customHeight="1">
      <c r="B21" s="1765"/>
      <c r="C21" s="1766"/>
      <c r="D21" s="1766"/>
      <c r="E21" s="1766"/>
      <c r="F21" s="1766"/>
      <c r="G21" s="1766"/>
      <c r="H21" s="1766"/>
      <c r="I21" s="1766"/>
      <c r="J21" s="1766"/>
      <c r="K21" s="1766"/>
      <c r="L21" s="1766"/>
      <c r="M21" s="1766"/>
      <c r="N21" s="1766"/>
      <c r="O21" s="1766"/>
      <c r="P21" s="1766"/>
      <c r="Q21" s="1766"/>
      <c r="R21" s="1766"/>
      <c r="S21" s="1766"/>
      <c r="T21" s="1767"/>
      <c r="U21" s="1768"/>
      <c r="V21" s="40"/>
    </row>
    <row r="22" spans="2:22" ht="19.899999999999999" customHeight="1">
      <c r="B22" s="1765"/>
      <c r="C22" s="1766"/>
      <c r="D22" s="1766"/>
      <c r="E22" s="1766"/>
      <c r="F22" s="1766"/>
      <c r="G22" s="1766"/>
      <c r="H22" s="1766"/>
      <c r="I22" s="1766"/>
      <c r="J22" s="1766"/>
      <c r="K22" s="1766"/>
      <c r="L22" s="1766"/>
      <c r="M22" s="1766"/>
      <c r="N22" s="1766"/>
      <c r="O22" s="1766"/>
      <c r="P22" s="1766"/>
      <c r="Q22" s="1766"/>
      <c r="R22" s="1766"/>
      <c r="S22" s="1766"/>
      <c r="T22" s="1767"/>
      <c r="U22" s="1768"/>
      <c r="V22" s="40"/>
    </row>
    <row r="23" spans="2:22" ht="19.899999999999999" customHeight="1">
      <c r="B23" s="1765"/>
      <c r="C23" s="1766"/>
      <c r="D23" s="1766"/>
      <c r="E23" s="1766"/>
      <c r="F23" s="1766"/>
      <c r="G23" s="1766"/>
      <c r="H23" s="1766"/>
      <c r="I23" s="1766"/>
      <c r="J23" s="1766"/>
      <c r="K23" s="1766"/>
      <c r="L23" s="1766"/>
      <c r="M23" s="1766"/>
      <c r="N23" s="1766"/>
      <c r="O23" s="1766"/>
      <c r="P23" s="1766"/>
      <c r="Q23" s="1766"/>
      <c r="R23" s="1766"/>
      <c r="S23" s="1766"/>
      <c r="T23" s="1767"/>
      <c r="U23" s="1768"/>
      <c r="V23" s="40"/>
    </row>
    <row r="24" spans="2:22" ht="19.899999999999999" customHeight="1">
      <c r="B24" s="25"/>
      <c r="C24" s="27" t="s">
        <v>186</v>
      </c>
      <c r="D24" s="26"/>
      <c r="E24" s="26" t="s">
        <v>185</v>
      </c>
      <c r="F24" s="26"/>
      <c r="G24" s="26"/>
      <c r="H24" s="26"/>
      <c r="I24" s="26"/>
      <c r="J24" s="26"/>
      <c r="K24" s="26"/>
      <c r="L24" s="26"/>
      <c r="M24" s="26"/>
      <c r="N24" s="26"/>
      <c r="O24" s="26"/>
      <c r="P24" s="26"/>
      <c r="Q24" s="26"/>
      <c r="R24" s="26"/>
      <c r="S24" s="26"/>
      <c r="T24" s="26"/>
      <c r="U24" s="41"/>
      <c r="V24" s="42"/>
    </row>
    <row r="25" spans="2:22" ht="19.899999999999999" customHeight="1">
      <c r="B25" s="1762" t="s">
        <v>172</v>
      </c>
      <c r="C25" s="1762" t="s">
        <v>180</v>
      </c>
      <c r="D25" s="34" t="s">
        <v>77</v>
      </c>
      <c r="E25" s="34"/>
      <c r="F25" s="34"/>
      <c r="G25" s="34"/>
      <c r="H25" s="34"/>
      <c r="I25" s="34"/>
      <c r="J25" s="34"/>
      <c r="K25" s="34"/>
      <c r="L25" s="34"/>
      <c r="M25" s="34"/>
      <c r="N25" s="34"/>
      <c r="O25" s="34"/>
      <c r="P25" s="34"/>
      <c r="Q25" s="34"/>
      <c r="R25" s="34"/>
      <c r="S25" s="34"/>
      <c r="T25" s="32"/>
      <c r="U25" s="43"/>
      <c r="V25" s="37"/>
    </row>
    <row r="26" spans="2:22" ht="19.899999999999999" customHeight="1">
      <c r="B26" s="1763"/>
      <c r="C26" s="1763"/>
      <c r="D26" s="169" t="s">
        <v>78</v>
      </c>
      <c r="E26" s="169"/>
      <c r="F26" s="169"/>
      <c r="G26" s="169"/>
      <c r="H26" s="169"/>
      <c r="I26" s="169"/>
      <c r="J26" s="169"/>
      <c r="K26" s="169"/>
      <c r="L26" s="169"/>
      <c r="M26" s="169"/>
      <c r="N26" s="169"/>
      <c r="O26" s="169"/>
      <c r="P26" s="169"/>
      <c r="Q26" s="169"/>
      <c r="R26" s="169"/>
      <c r="S26" s="169"/>
      <c r="T26" s="176"/>
      <c r="U26" s="36"/>
      <c r="V26" s="37"/>
    </row>
    <row r="27" spans="2:22" ht="19.899999999999999" customHeight="1">
      <c r="B27" s="1763"/>
      <c r="C27" s="1763"/>
      <c r="D27" s="1759"/>
      <c r="E27" s="1759"/>
      <c r="F27" s="1759"/>
      <c r="G27" s="1759"/>
      <c r="H27" s="1759"/>
      <c r="I27" s="1759"/>
      <c r="J27" s="1759"/>
      <c r="K27" s="1759"/>
      <c r="L27" s="1759"/>
      <c r="M27" s="1759"/>
      <c r="N27" s="1759"/>
      <c r="O27" s="1759"/>
      <c r="P27" s="1759"/>
      <c r="Q27" s="1759"/>
      <c r="R27" s="1759"/>
      <c r="S27" s="1759"/>
      <c r="T27" s="168"/>
      <c r="U27" s="36"/>
      <c r="V27" s="37"/>
    </row>
    <row r="28" spans="2:22" ht="19.899999999999999" customHeight="1">
      <c r="B28" s="1763"/>
      <c r="C28" s="1763"/>
      <c r="D28" s="1760" t="s">
        <v>75</v>
      </c>
      <c r="E28" s="1760"/>
      <c r="F28" s="1760"/>
      <c r="G28" s="1760"/>
      <c r="H28" s="1760"/>
      <c r="I28" s="1760"/>
      <c r="J28" s="1760"/>
      <c r="K28" s="1760"/>
      <c r="L28" s="1760"/>
      <c r="M28" s="1760"/>
      <c r="N28" s="1760"/>
      <c r="O28" s="1760"/>
      <c r="P28" s="1760"/>
      <c r="Q28" s="1760"/>
      <c r="R28" s="1760"/>
      <c r="S28" s="1760"/>
      <c r="T28" s="1760"/>
      <c r="U28" s="1761"/>
      <c r="V28" s="170"/>
    </row>
    <row r="29" spans="2:22" ht="19.899999999999999" customHeight="1">
      <c r="B29" s="1763"/>
      <c r="C29" s="1762" t="s">
        <v>79</v>
      </c>
      <c r="D29" s="33" t="s">
        <v>218</v>
      </c>
      <c r="E29" s="34"/>
      <c r="F29" s="34"/>
      <c r="G29" s="34"/>
      <c r="H29" s="34"/>
      <c r="I29" s="34"/>
      <c r="J29" s="34"/>
      <c r="K29" s="34"/>
      <c r="L29" s="34"/>
      <c r="M29" s="34"/>
      <c r="N29" s="34"/>
      <c r="O29" s="34"/>
      <c r="P29" s="34"/>
      <c r="Q29" s="34"/>
      <c r="R29" s="34"/>
      <c r="S29" s="34"/>
      <c r="T29" s="32"/>
      <c r="U29" s="43"/>
      <c r="V29" s="37"/>
    </row>
    <row r="30" spans="2:22" ht="19.899999999999999" customHeight="1">
      <c r="B30" s="1763"/>
      <c r="C30" s="1763"/>
      <c r="D30" s="1796" t="s">
        <v>80</v>
      </c>
      <c r="E30" s="1797"/>
      <c r="F30" s="1797"/>
      <c r="G30" s="1797"/>
      <c r="H30" s="1797"/>
      <c r="I30" s="1797"/>
      <c r="J30" s="1797"/>
      <c r="K30" s="1797"/>
      <c r="L30" s="1797"/>
      <c r="M30" s="1797"/>
      <c r="N30" s="1797"/>
      <c r="O30" s="1797"/>
      <c r="P30" s="1797"/>
      <c r="Q30" s="1797"/>
      <c r="R30" s="1797"/>
      <c r="S30" s="1797"/>
      <c r="T30" s="176"/>
      <c r="U30" s="36"/>
      <c r="V30" s="37"/>
    </row>
    <row r="31" spans="2:22" ht="19.899999999999999" customHeight="1">
      <c r="B31" s="1763"/>
      <c r="C31" s="1763"/>
      <c r="D31" s="1774"/>
      <c r="E31" s="1775"/>
      <c r="F31" s="1775"/>
      <c r="G31" s="1775"/>
      <c r="H31" s="1775"/>
      <c r="I31" s="1775"/>
      <c r="J31" s="1775"/>
      <c r="K31" s="1775"/>
      <c r="L31" s="1775"/>
      <c r="M31" s="1775"/>
      <c r="N31" s="1775"/>
      <c r="O31" s="1775"/>
      <c r="P31" s="1775"/>
      <c r="Q31" s="1775"/>
      <c r="R31" s="1775"/>
      <c r="S31" s="1775"/>
      <c r="T31" s="177"/>
      <c r="U31" s="36"/>
      <c r="V31" s="37"/>
    </row>
    <row r="32" spans="2:22" ht="19.899999999999999" customHeight="1">
      <c r="B32" s="1764"/>
      <c r="C32" s="1764"/>
      <c r="D32" s="1771" t="s">
        <v>173</v>
      </c>
      <c r="E32" s="1772"/>
      <c r="F32" s="1772"/>
      <c r="G32" s="1772"/>
      <c r="H32" s="1772"/>
      <c r="I32" s="1772"/>
      <c r="J32" s="1772"/>
      <c r="K32" s="1772"/>
      <c r="L32" s="1772"/>
      <c r="M32" s="1772"/>
      <c r="N32" s="1772"/>
      <c r="O32" s="1772"/>
      <c r="P32" s="1772"/>
      <c r="Q32" s="1772"/>
      <c r="R32" s="1772"/>
      <c r="S32" s="1772"/>
      <c r="T32" s="1772"/>
      <c r="U32" s="1773"/>
      <c r="V32" s="170"/>
    </row>
    <row r="33" spans="2:22" ht="19.899999999999999" customHeight="1">
      <c r="B33" s="44"/>
      <c r="D33" s="45"/>
      <c r="E33" s="45"/>
      <c r="F33" s="46"/>
      <c r="G33" s="46"/>
    </row>
    <row r="34" spans="2:22" ht="13.15" customHeight="1">
      <c r="B34" s="168"/>
      <c r="C34" s="28"/>
      <c r="D34" s="2894" t="s">
        <v>181</v>
      </c>
      <c r="E34" s="2895"/>
      <c r="F34" s="2898" t="s">
        <v>182</v>
      </c>
      <c r="G34" s="2895"/>
      <c r="J34" s="168"/>
      <c r="K34" s="168"/>
      <c r="L34" s="168"/>
      <c r="M34" s="168"/>
      <c r="N34" s="168"/>
      <c r="O34" s="168"/>
      <c r="P34" s="2900" t="s">
        <v>183</v>
      </c>
      <c r="Q34" s="2901"/>
      <c r="R34" s="2904" t="s">
        <v>184</v>
      </c>
      <c r="S34" s="2905"/>
      <c r="T34" s="2904" t="s">
        <v>174</v>
      </c>
      <c r="U34" s="1648"/>
      <c r="V34" s="47"/>
    </row>
    <row r="35" spans="2:22">
      <c r="B35" s="168"/>
      <c r="C35" s="168"/>
      <c r="D35" s="2896"/>
      <c r="E35" s="2897"/>
      <c r="F35" s="2899"/>
      <c r="G35" s="2897"/>
      <c r="J35" s="168"/>
      <c r="K35" s="168"/>
      <c r="L35" s="168"/>
      <c r="M35" s="168"/>
      <c r="N35" s="168"/>
      <c r="O35" s="168"/>
      <c r="P35" s="2902"/>
      <c r="Q35" s="2903"/>
      <c r="R35" s="2906"/>
      <c r="S35" s="2907"/>
      <c r="T35" s="1644"/>
      <c r="U35" s="1650"/>
      <c r="V35" s="48"/>
    </row>
    <row r="36" spans="2:22">
      <c r="B36" s="168"/>
      <c r="C36" s="168"/>
      <c r="D36" s="162"/>
      <c r="E36" s="164"/>
      <c r="F36" s="163"/>
      <c r="G36" s="164"/>
      <c r="J36" s="168"/>
      <c r="K36" s="168"/>
      <c r="L36" s="1759"/>
      <c r="M36" s="168"/>
      <c r="N36" s="168"/>
      <c r="O36" s="168"/>
      <c r="P36" s="162"/>
      <c r="Q36" s="164"/>
      <c r="R36" s="162"/>
      <c r="S36" s="164"/>
      <c r="T36" s="178"/>
      <c r="U36" s="49"/>
      <c r="V36" s="42"/>
    </row>
    <row r="37" spans="2:22">
      <c r="B37" s="168"/>
      <c r="C37" s="168"/>
      <c r="D37" s="162"/>
      <c r="E37" s="164"/>
      <c r="F37" s="163"/>
      <c r="G37" s="164"/>
      <c r="J37" s="168"/>
      <c r="K37" s="168"/>
      <c r="L37" s="1759"/>
      <c r="M37" s="168"/>
      <c r="N37" s="168"/>
      <c r="O37" s="168"/>
      <c r="P37" s="162"/>
      <c r="Q37" s="164"/>
      <c r="R37" s="162"/>
      <c r="S37" s="164"/>
      <c r="T37" s="162"/>
      <c r="U37" s="50"/>
      <c r="V37" s="42"/>
    </row>
    <row r="38" spans="2:22">
      <c r="B38" s="168"/>
      <c r="C38" s="168"/>
      <c r="D38" s="179"/>
      <c r="E38" s="180"/>
      <c r="F38" s="181"/>
      <c r="G38" s="180"/>
      <c r="J38" s="168"/>
      <c r="K38" s="168"/>
      <c r="L38" s="1759"/>
      <c r="M38" s="168"/>
      <c r="N38" s="168"/>
      <c r="O38" s="168"/>
      <c r="P38" s="179"/>
      <c r="Q38" s="180"/>
      <c r="R38" s="179"/>
      <c r="S38" s="180"/>
      <c r="T38" s="179"/>
      <c r="U38" s="51"/>
      <c r="V38" s="42"/>
    </row>
    <row r="40" spans="2:22" ht="21">
      <c r="B40" s="52"/>
      <c r="C40" s="52"/>
      <c r="D40" s="53" t="s">
        <v>175</v>
      </c>
      <c r="E40" s="52"/>
      <c r="F40" s="54"/>
      <c r="G40" s="54"/>
      <c r="H40" s="54"/>
      <c r="I40" s="54"/>
      <c r="J40" s="54"/>
      <c r="K40" s="54"/>
      <c r="L40" s="54"/>
      <c r="M40" s="54"/>
      <c r="N40" s="54"/>
      <c r="O40" s="54"/>
      <c r="P40" s="54"/>
      <c r="Q40" s="54"/>
      <c r="R40" s="54"/>
      <c r="S40" s="54"/>
      <c r="T40" s="54"/>
      <c r="U40" s="54"/>
    </row>
    <row r="41" spans="2:22" ht="22.9" customHeight="1">
      <c r="B41" s="55" t="s">
        <v>187</v>
      </c>
      <c r="C41" s="2908" t="s">
        <v>176</v>
      </c>
      <c r="D41" s="2909"/>
      <c r="E41" s="2909"/>
      <c r="F41" s="2909"/>
      <c r="G41" s="2909"/>
      <c r="H41" s="2908" t="s">
        <v>177</v>
      </c>
      <c r="I41" s="2909"/>
      <c r="J41" s="2909"/>
      <c r="K41" s="2909"/>
      <c r="L41" s="2909"/>
      <c r="M41" s="2909"/>
      <c r="N41" s="2909"/>
      <c r="O41" s="2909"/>
      <c r="P41" s="2909"/>
      <c r="Q41" s="2908" t="s">
        <v>178</v>
      </c>
      <c r="R41" s="2909"/>
      <c r="S41" s="2909"/>
      <c r="T41" s="2909"/>
      <c r="U41" s="2910"/>
    </row>
    <row r="42" spans="2:22" ht="28.9" customHeight="1">
      <c r="B42" s="56"/>
      <c r="C42" s="2891"/>
      <c r="D42" s="1517"/>
      <c r="E42" s="1517"/>
      <c r="F42" s="1517"/>
      <c r="G42" s="1517"/>
      <c r="H42" s="2892"/>
      <c r="I42" s="1517"/>
      <c r="J42" s="1517"/>
      <c r="K42" s="1517"/>
      <c r="L42" s="1517"/>
      <c r="M42" s="1517"/>
      <c r="N42" s="1517"/>
      <c r="O42" s="1517"/>
      <c r="P42" s="1517"/>
      <c r="Q42" s="2892"/>
      <c r="R42" s="1517"/>
      <c r="S42" s="1517"/>
      <c r="T42" s="1517"/>
      <c r="U42" s="2893"/>
    </row>
    <row r="43" spans="2:22" ht="28.9" customHeight="1">
      <c r="B43" s="56"/>
      <c r="C43" s="2891"/>
      <c r="D43" s="1517"/>
      <c r="E43" s="1517"/>
      <c r="F43" s="1517"/>
      <c r="G43" s="1517"/>
      <c r="H43" s="2892"/>
      <c r="I43" s="1517"/>
      <c r="J43" s="1517"/>
      <c r="K43" s="1517"/>
      <c r="L43" s="1517"/>
      <c r="M43" s="1517"/>
      <c r="N43" s="1517"/>
      <c r="O43" s="1517"/>
      <c r="P43" s="1517"/>
      <c r="Q43" s="2892"/>
      <c r="R43" s="1517"/>
      <c r="S43" s="1517"/>
      <c r="T43" s="1517"/>
      <c r="U43" s="2893"/>
    </row>
    <row r="44" spans="2:22" ht="28.9" customHeight="1">
      <c r="B44" s="56"/>
      <c r="C44" s="2891"/>
      <c r="D44" s="1517"/>
      <c r="E44" s="1517"/>
      <c r="F44" s="1517"/>
      <c r="G44" s="1517"/>
      <c r="H44" s="2892"/>
      <c r="I44" s="1517"/>
      <c r="J44" s="1517"/>
      <c r="K44" s="1517"/>
      <c r="L44" s="1517"/>
      <c r="M44" s="1517"/>
      <c r="N44" s="1517"/>
      <c r="O44" s="1517"/>
      <c r="P44" s="1517"/>
      <c r="Q44" s="2892"/>
      <c r="R44" s="1517"/>
      <c r="S44" s="1517"/>
      <c r="T44" s="1517"/>
      <c r="U44" s="2893"/>
    </row>
    <row r="45" spans="2:22" ht="28.9" customHeight="1">
      <c r="B45" s="56"/>
      <c r="C45" s="2891"/>
      <c r="D45" s="1517"/>
      <c r="E45" s="1517"/>
      <c r="F45" s="1517"/>
      <c r="G45" s="1517"/>
      <c r="H45" s="2892"/>
      <c r="I45" s="1517"/>
      <c r="J45" s="1517"/>
      <c r="K45" s="1517"/>
      <c r="L45" s="1517"/>
      <c r="M45" s="1517"/>
      <c r="N45" s="1517"/>
      <c r="O45" s="1517"/>
      <c r="P45" s="1517"/>
      <c r="Q45" s="2892"/>
      <c r="R45" s="1517"/>
      <c r="S45" s="1517"/>
      <c r="T45" s="1517"/>
      <c r="U45" s="2893"/>
    </row>
    <row r="46" spans="2:22" ht="28.9" customHeight="1">
      <c r="B46" s="56"/>
      <c r="C46" s="2891"/>
      <c r="D46" s="1517"/>
      <c r="E46" s="1517"/>
      <c r="F46" s="1517"/>
      <c r="G46" s="1517"/>
      <c r="H46" s="2892"/>
      <c r="I46" s="1517"/>
      <c r="J46" s="1517"/>
      <c r="K46" s="1517"/>
      <c r="L46" s="1517"/>
      <c r="M46" s="1517"/>
      <c r="N46" s="1517"/>
      <c r="O46" s="1517"/>
      <c r="P46" s="1517"/>
      <c r="Q46" s="2892"/>
      <c r="R46" s="1517"/>
      <c r="S46" s="1517"/>
      <c r="T46" s="1517"/>
      <c r="U46" s="2893"/>
    </row>
    <row r="47" spans="2:22" ht="28.9" customHeight="1">
      <c r="B47" s="56"/>
      <c r="C47" s="2891"/>
      <c r="D47" s="1517"/>
      <c r="E47" s="1517"/>
      <c r="F47" s="1517"/>
      <c r="G47" s="1517"/>
      <c r="H47" s="2892"/>
      <c r="I47" s="1517"/>
      <c r="J47" s="1517"/>
      <c r="K47" s="1517"/>
      <c r="L47" s="1517"/>
      <c r="M47" s="1517"/>
      <c r="N47" s="1517"/>
      <c r="O47" s="1517"/>
      <c r="P47" s="1517"/>
      <c r="Q47" s="2892"/>
      <c r="R47" s="1517"/>
      <c r="S47" s="1517"/>
      <c r="T47" s="1517"/>
      <c r="U47" s="2893"/>
    </row>
    <row r="48" spans="2:22" ht="28.9" customHeight="1">
      <c r="B48" s="56"/>
      <c r="C48" s="2891"/>
      <c r="D48" s="1517"/>
      <c r="E48" s="1517"/>
      <c r="F48" s="1517"/>
      <c r="G48" s="1517"/>
      <c r="H48" s="2892"/>
      <c r="I48" s="1517"/>
      <c r="J48" s="1517"/>
      <c r="K48" s="1517"/>
      <c r="L48" s="1517"/>
      <c r="M48" s="1517"/>
      <c r="N48" s="1517"/>
      <c r="O48" s="1517"/>
      <c r="P48" s="1517"/>
      <c r="Q48" s="2892"/>
      <c r="R48" s="1517"/>
      <c r="S48" s="1517"/>
      <c r="T48" s="1517"/>
      <c r="U48" s="2893"/>
    </row>
    <row r="49" spans="2:21" ht="28.9" customHeight="1">
      <c r="B49" s="56"/>
      <c r="C49" s="2891"/>
      <c r="D49" s="1517"/>
      <c r="E49" s="1517"/>
      <c r="F49" s="1517"/>
      <c r="G49" s="1517"/>
      <c r="H49" s="2892"/>
      <c r="I49" s="1517"/>
      <c r="J49" s="1517"/>
      <c r="K49" s="1517"/>
      <c r="L49" s="1517"/>
      <c r="M49" s="1517"/>
      <c r="N49" s="1517"/>
      <c r="O49" s="1517"/>
      <c r="P49" s="1517"/>
      <c r="Q49" s="2892"/>
      <c r="R49" s="1517"/>
      <c r="S49" s="1517"/>
      <c r="T49" s="1517"/>
      <c r="U49" s="2893"/>
    </row>
    <row r="50" spans="2:21" ht="28.9" customHeight="1">
      <c r="B50" s="56"/>
      <c r="C50" s="2891"/>
      <c r="D50" s="1517"/>
      <c r="E50" s="1517"/>
      <c r="F50" s="1517"/>
      <c r="G50" s="1517"/>
      <c r="H50" s="2892"/>
      <c r="I50" s="1517"/>
      <c r="J50" s="1517"/>
      <c r="K50" s="1517"/>
      <c r="L50" s="1517"/>
      <c r="M50" s="1517"/>
      <c r="N50" s="1517"/>
      <c r="O50" s="1517"/>
      <c r="P50" s="1517"/>
      <c r="Q50" s="2892"/>
      <c r="R50" s="1517"/>
      <c r="S50" s="1517"/>
      <c r="T50" s="1517"/>
      <c r="U50" s="2893"/>
    </row>
    <row r="51" spans="2:21" ht="28.9" customHeight="1">
      <c r="B51" s="56"/>
      <c r="C51" s="2891"/>
      <c r="D51" s="1517"/>
      <c r="E51" s="1517"/>
      <c r="F51" s="1517"/>
      <c r="G51" s="1517"/>
      <c r="H51" s="2892"/>
      <c r="I51" s="1517"/>
      <c r="J51" s="1517"/>
      <c r="K51" s="1517"/>
      <c r="L51" s="1517"/>
      <c r="M51" s="1517"/>
      <c r="N51" s="1517"/>
      <c r="O51" s="1517"/>
      <c r="P51" s="1517"/>
      <c r="Q51" s="2892"/>
      <c r="R51" s="1517"/>
      <c r="S51" s="1517"/>
      <c r="T51" s="1517"/>
      <c r="U51" s="2893"/>
    </row>
    <row r="52" spans="2:21" ht="28.9" customHeight="1">
      <c r="B52" s="56"/>
      <c r="C52" s="2891"/>
      <c r="D52" s="1517"/>
      <c r="E52" s="1517"/>
      <c r="F52" s="1517"/>
      <c r="G52" s="1517"/>
      <c r="H52" s="2892"/>
      <c r="I52" s="1517"/>
      <c r="J52" s="1517"/>
      <c r="K52" s="1517"/>
      <c r="L52" s="1517"/>
      <c r="M52" s="1517"/>
      <c r="N52" s="1517"/>
      <c r="O52" s="1517"/>
      <c r="P52" s="1517"/>
      <c r="Q52" s="2892"/>
      <c r="R52" s="1517"/>
      <c r="S52" s="1517"/>
      <c r="T52" s="1517"/>
      <c r="U52" s="2893"/>
    </row>
    <row r="53" spans="2:21" ht="28.9" customHeight="1">
      <c r="B53" s="56"/>
      <c r="C53" s="2891"/>
      <c r="D53" s="1517"/>
      <c r="E53" s="1517"/>
      <c r="F53" s="1517"/>
      <c r="G53" s="1517"/>
      <c r="H53" s="2892"/>
      <c r="I53" s="1517"/>
      <c r="J53" s="1517"/>
      <c r="K53" s="1517"/>
      <c r="L53" s="1517"/>
      <c r="M53" s="1517"/>
      <c r="N53" s="1517"/>
      <c r="O53" s="1517"/>
      <c r="P53" s="1517"/>
      <c r="Q53" s="2892"/>
      <c r="R53" s="1517"/>
      <c r="S53" s="1517"/>
      <c r="T53" s="1517"/>
      <c r="U53" s="2893"/>
    </row>
    <row r="54" spans="2:21" ht="28.9" customHeight="1">
      <c r="B54" s="56"/>
      <c r="C54" s="2891"/>
      <c r="D54" s="1517"/>
      <c r="E54" s="1517"/>
      <c r="F54" s="1517"/>
      <c r="G54" s="1517"/>
      <c r="H54" s="2892"/>
      <c r="I54" s="1517"/>
      <c r="J54" s="1517"/>
      <c r="K54" s="1517"/>
      <c r="L54" s="1517"/>
      <c r="M54" s="1517"/>
      <c r="N54" s="1517"/>
      <c r="O54" s="1517"/>
      <c r="P54" s="1517"/>
      <c r="Q54" s="2892"/>
      <c r="R54" s="1517"/>
      <c r="S54" s="1517"/>
      <c r="T54" s="1517"/>
      <c r="U54" s="2893"/>
    </row>
    <row r="55" spans="2:21" ht="28.9" customHeight="1">
      <c r="B55" s="56"/>
      <c r="C55" s="2891"/>
      <c r="D55" s="1517"/>
      <c r="E55" s="1517"/>
      <c r="F55" s="1517"/>
      <c r="G55" s="1517"/>
      <c r="H55" s="2892"/>
      <c r="I55" s="1517"/>
      <c r="J55" s="1517"/>
      <c r="K55" s="1517"/>
      <c r="L55" s="1517"/>
      <c r="M55" s="1517"/>
      <c r="N55" s="1517"/>
      <c r="O55" s="1517"/>
      <c r="P55" s="1517"/>
      <c r="Q55" s="2892"/>
      <c r="R55" s="1517"/>
      <c r="S55" s="1517"/>
      <c r="T55" s="1517"/>
      <c r="U55" s="2893"/>
    </row>
    <row r="56" spans="2:21" ht="28.9" customHeight="1">
      <c r="B56" s="56"/>
      <c r="C56" s="2891"/>
      <c r="D56" s="1517"/>
      <c r="E56" s="1517"/>
      <c r="F56" s="1517"/>
      <c r="G56" s="1517"/>
      <c r="H56" s="2892"/>
      <c r="I56" s="1517"/>
      <c r="J56" s="1517"/>
      <c r="K56" s="1517"/>
      <c r="L56" s="1517"/>
      <c r="M56" s="1517"/>
      <c r="N56" s="1517"/>
      <c r="O56" s="1517"/>
      <c r="P56" s="1517"/>
      <c r="Q56" s="2892"/>
      <c r="R56" s="1517"/>
      <c r="S56" s="1517"/>
      <c r="T56" s="1517"/>
      <c r="U56" s="2893"/>
    </row>
    <row r="57" spans="2:21" ht="28.9" customHeight="1">
      <c r="B57" s="56"/>
      <c r="C57" s="2891"/>
      <c r="D57" s="1517"/>
      <c r="E57" s="1517"/>
      <c r="F57" s="1517"/>
      <c r="G57" s="1517"/>
      <c r="H57" s="2892"/>
      <c r="I57" s="1517"/>
      <c r="J57" s="1517"/>
      <c r="K57" s="1517"/>
      <c r="L57" s="1517"/>
      <c r="M57" s="1517"/>
      <c r="N57" s="1517"/>
      <c r="O57" s="1517"/>
      <c r="P57" s="1517"/>
      <c r="Q57" s="2892"/>
      <c r="R57" s="1517"/>
      <c r="S57" s="1517"/>
      <c r="T57" s="1517"/>
      <c r="U57" s="2893"/>
    </row>
    <row r="58" spans="2:21" ht="28.9" customHeight="1">
      <c r="B58" s="56"/>
      <c r="C58" s="2891"/>
      <c r="D58" s="1517"/>
      <c r="E58" s="1517"/>
      <c r="F58" s="1517"/>
      <c r="G58" s="1517"/>
      <c r="H58" s="2892"/>
      <c r="I58" s="1517"/>
      <c r="J58" s="1517"/>
      <c r="K58" s="1517"/>
      <c r="L58" s="1517"/>
      <c r="M58" s="1517"/>
      <c r="N58" s="1517"/>
      <c r="O58" s="1517"/>
      <c r="P58" s="1517"/>
      <c r="Q58" s="2892"/>
      <c r="R58" s="1517"/>
      <c r="S58" s="1517"/>
      <c r="T58" s="1517"/>
      <c r="U58" s="2893"/>
    </row>
    <row r="59" spans="2:21" ht="28.9" customHeight="1">
      <c r="B59" s="56"/>
      <c r="C59" s="2891"/>
      <c r="D59" s="1517"/>
      <c r="E59" s="1517"/>
      <c r="F59" s="1517"/>
      <c r="G59" s="1517"/>
      <c r="H59" s="2892"/>
      <c r="I59" s="1517"/>
      <c r="J59" s="1517"/>
      <c r="K59" s="1517"/>
      <c r="L59" s="1517"/>
      <c r="M59" s="1517"/>
      <c r="N59" s="1517"/>
      <c r="O59" s="1517"/>
      <c r="P59" s="1517"/>
      <c r="Q59" s="2892"/>
      <c r="R59" s="1517"/>
      <c r="S59" s="1517"/>
      <c r="T59" s="1517"/>
      <c r="U59" s="2893"/>
    </row>
    <row r="60" spans="2:21" ht="28.9" customHeight="1">
      <c r="B60" s="56"/>
      <c r="C60" s="2891"/>
      <c r="D60" s="1517"/>
      <c r="E60" s="1517"/>
      <c r="F60" s="1517"/>
      <c r="G60" s="1517"/>
      <c r="H60" s="2892"/>
      <c r="I60" s="1517"/>
      <c r="J60" s="1517"/>
      <c r="K60" s="1517"/>
      <c r="L60" s="1517"/>
      <c r="M60" s="1517"/>
      <c r="N60" s="1517"/>
      <c r="O60" s="1517"/>
      <c r="P60" s="1517"/>
      <c r="Q60" s="2892"/>
      <c r="R60" s="1517"/>
      <c r="S60" s="1517"/>
      <c r="T60" s="1517"/>
      <c r="U60" s="2893"/>
    </row>
    <row r="61" spans="2:21" ht="28.9" customHeight="1">
      <c r="B61" s="56"/>
      <c r="C61" s="2891"/>
      <c r="D61" s="1517"/>
      <c r="E61" s="1517"/>
      <c r="F61" s="1517"/>
      <c r="G61" s="1517"/>
      <c r="H61" s="2892"/>
      <c r="I61" s="1517"/>
      <c r="J61" s="1517"/>
      <c r="K61" s="1517"/>
      <c r="L61" s="1517"/>
      <c r="M61" s="1517"/>
      <c r="N61" s="1517"/>
      <c r="O61" s="1517"/>
      <c r="P61" s="1517"/>
      <c r="Q61" s="2892"/>
      <c r="R61" s="1517"/>
      <c r="S61" s="1517"/>
      <c r="T61" s="1517"/>
      <c r="U61" s="2893"/>
    </row>
    <row r="62" spans="2:21" ht="28.9" customHeight="1">
      <c r="B62" s="56"/>
      <c r="C62" s="2891"/>
      <c r="D62" s="1517"/>
      <c r="E62" s="1517"/>
      <c r="F62" s="1517"/>
      <c r="G62" s="1517"/>
      <c r="H62" s="2892"/>
      <c r="I62" s="1517"/>
      <c r="J62" s="1517"/>
      <c r="K62" s="1517"/>
      <c r="L62" s="1517"/>
      <c r="M62" s="1517"/>
      <c r="N62" s="1517"/>
      <c r="O62" s="1517"/>
      <c r="P62" s="1517"/>
      <c r="Q62" s="2892"/>
      <c r="R62" s="1517"/>
      <c r="S62" s="1517"/>
      <c r="T62" s="1517"/>
      <c r="U62" s="2893"/>
    </row>
    <row r="63" spans="2:21" ht="28.9" customHeight="1">
      <c r="B63" s="56"/>
      <c r="C63" s="2891"/>
      <c r="D63" s="1517"/>
      <c r="E63" s="1517"/>
      <c r="F63" s="1517"/>
      <c r="G63" s="1517"/>
      <c r="H63" s="2892"/>
      <c r="I63" s="1517"/>
      <c r="J63" s="1517"/>
      <c r="K63" s="1517"/>
      <c r="L63" s="1517"/>
      <c r="M63" s="1517"/>
      <c r="N63" s="1517"/>
      <c r="O63" s="1517"/>
      <c r="P63" s="1517"/>
      <c r="Q63" s="2892"/>
      <c r="R63" s="1517"/>
      <c r="S63" s="1517"/>
      <c r="T63" s="1517"/>
      <c r="U63" s="2893"/>
    </row>
    <row r="64" spans="2:21" ht="28.9" customHeight="1">
      <c r="B64" s="56"/>
      <c r="C64" s="2891"/>
      <c r="D64" s="1517"/>
      <c r="E64" s="1517"/>
      <c r="F64" s="1517"/>
      <c r="G64" s="1517"/>
      <c r="H64" s="2892"/>
      <c r="I64" s="1517"/>
      <c r="J64" s="1517"/>
      <c r="K64" s="1517"/>
      <c r="L64" s="1517"/>
      <c r="M64" s="1517"/>
      <c r="N64" s="1517"/>
      <c r="O64" s="1517"/>
      <c r="P64" s="1517"/>
      <c r="Q64" s="2892"/>
      <c r="R64" s="1517"/>
      <c r="S64" s="1517"/>
      <c r="T64" s="1517"/>
      <c r="U64" s="2893"/>
    </row>
    <row r="65" spans="2:21" ht="28.9" customHeight="1">
      <c r="B65" s="56"/>
      <c r="C65" s="2891"/>
      <c r="D65" s="1517"/>
      <c r="E65" s="1517"/>
      <c r="F65" s="1517"/>
      <c r="G65" s="1517"/>
      <c r="H65" s="2892"/>
      <c r="I65" s="1517"/>
      <c r="J65" s="1517"/>
      <c r="K65" s="1517"/>
      <c r="L65" s="1517"/>
      <c r="M65" s="1517"/>
      <c r="N65" s="1517"/>
      <c r="O65" s="1517"/>
      <c r="P65" s="1517"/>
      <c r="Q65" s="2892"/>
      <c r="R65" s="1517"/>
      <c r="S65" s="1517"/>
      <c r="T65" s="1517"/>
      <c r="U65" s="2893"/>
    </row>
    <row r="66" spans="2:21" ht="28.9" customHeight="1">
      <c r="B66" s="56"/>
      <c r="C66" s="2891"/>
      <c r="D66" s="1517"/>
      <c r="E66" s="1517"/>
      <c r="F66" s="1517"/>
      <c r="G66" s="1517"/>
      <c r="H66" s="2892"/>
      <c r="I66" s="1517"/>
      <c r="J66" s="1517"/>
      <c r="K66" s="1517"/>
      <c r="L66" s="1517"/>
      <c r="M66" s="1517"/>
      <c r="N66" s="1517"/>
      <c r="O66" s="1517"/>
      <c r="P66" s="1517"/>
      <c r="Q66" s="2892"/>
      <c r="R66" s="1517"/>
      <c r="S66" s="1517"/>
      <c r="T66" s="1517"/>
      <c r="U66" s="2893"/>
    </row>
    <row r="67" spans="2:21" ht="28.9" customHeight="1">
      <c r="B67" s="57"/>
      <c r="C67" s="2888"/>
      <c r="D67" s="1519"/>
      <c r="E67" s="1519"/>
      <c r="F67" s="1519"/>
      <c r="G67" s="1519"/>
      <c r="H67" s="2889"/>
      <c r="I67" s="1519"/>
      <c r="J67" s="1519"/>
      <c r="K67" s="1519"/>
      <c r="L67" s="1519"/>
      <c r="M67" s="1519"/>
      <c r="N67" s="1519"/>
      <c r="O67" s="1519"/>
      <c r="P67" s="1519"/>
      <c r="Q67" s="2889"/>
      <c r="R67" s="1519"/>
      <c r="S67" s="1519"/>
      <c r="T67" s="1519"/>
      <c r="U67" s="2890"/>
    </row>
  </sheetData>
  <mergeCells count="121">
    <mergeCell ref="F5:G5"/>
    <mergeCell ref="B25:B32"/>
    <mergeCell ref="C25:C28"/>
    <mergeCell ref="D27:S27"/>
    <mergeCell ref="D28:U28"/>
    <mergeCell ref="B17:U17"/>
    <mergeCell ref="B2:U2"/>
    <mergeCell ref="B3:D3"/>
    <mergeCell ref="K3:M3"/>
    <mergeCell ref="N3:U3"/>
    <mergeCell ref="B4:D5"/>
    <mergeCell ref="B18:U18"/>
    <mergeCell ref="B19:U19"/>
    <mergeCell ref="B8:U8"/>
    <mergeCell ref="B9:U9"/>
    <mergeCell ref="B6:D6"/>
    <mergeCell ref="E6:S6"/>
    <mergeCell ref="B7:S7"/>
    <mergeCell ref="C29:C32"/>
    <mergeCell ref="D30:S30"/>
    <mergeCell ref="D31:S31"/>
    <mergeCell ref="D32:U32"/>
    <mergeCell ref="B20:U20"/>
    <mergeCell ref="B21:U21"/>
    <mergeCell ref="C45:G45"/>
    <mergeCell ref="H45:P45"/>
    <mergeCell ref="Q45:U45"/>
    <mergeCell ref="C46:G46"/>
    <mergeCell ref="H46:P46"/>
    <mergeCell ref="Q46:U46"/>
    <mergeCell ref="D34:E35"/>
    <mergeCell ref="F34:G35"/>
    <mergeCell ref="P34:Q35"/>
    <mergeCell ref="R34:S35"/>
    <mergeCell ref="T34:U35"/>
    <mergeCell ref="C43:G43"/>
    <mergeCell ref="H43:P43"/>
    <mergeCell ref="Q43:U43"/>
    <mergeCell ref="C44:G44"/>
    <mergeCell ref="H44:P44"/>
    <mergeCell ref="Q44:U44"/>
    <mergeCell ref="L36:L38"/>
    <mergeCell ref="C41:G41"/>
    <mergeCell ref="H41:P41"/>
    <mergeCell ref="Q41:U41"/>
    <mergeCell ref="C42:G42"/>
    <mergeCell ref="H42:P42"/>
    <mergeCell ref="Q42:U42"/>
    <mergeCell ref="C49:G49"/>
    <mergeCell ref="H49:P49"/>
    <mergeCell ref="Q49:U49"/>
    <mergeCell ref="C50:G50"/>
    <mergeCell ref="H50:P50"/>
    <mergeCell ref="Q50:U50"/>
    <mergeCell ref="C47:G47"/>
    <mergeCell ref="H47:P47"/>
    <mergeCell ref="Q47:U47"/>
    <mergeCell ref="C48:G48"/>
    <mergeCell ref="H48:P48"/>
    <mergeCell ref="Q48:U48"/>
    <mergeCell ref="C53:G53"/>
    <mergeCell ref="H53:P53"/>
    <mergeCell ref="Q53:U53"/>
    <mergeCell ref="C54:G54"/>
    <mergeCell ref="H54:P54"/>
    <mergeCell ref="Q54:U54"/>
    <mergeCell ref="C51:G51"/>
    <mergeCell ref="H51:P51"/>
    <mergeCell ref="Q51:U51"/>
    <mergeCell ref="C52:G52"/>
    <mergeCell ref="H52:P52"/>
    <mergeCell ref="Q52:U52"/>
    <mergeCell ref="C57:G57"/>
    <mergeCell ref="H57:P57"/>
    <mergeCell ref="Q57:U57"/>
    <mergeCell ref="C58:G58"/>
    <mergeCell ref="H58:P58"/>
    <mergeCell ref="Q58:U58"/>
    <mergeCell ref="C55:G55"/>
    <mergeCell ref="H55:P55"/>
    <mergeCell ref="Q55:U55"/>
    <mergeCell ref="C56:G56"/>
    <mergeCell ref="H56:P56"/>
    <mergeCell ref="Q56:U56"/>
    <mergeCell ref="Q64:U64"/>
    <mergeCell ref="C61:G61"/>
    <mergeCell ref="H61:P61"/>
    <mergeCell ref="Q61:U61"/>
    <mergeCell ref="C62:G62"/>
    <mergeCell ref="H62:P62"/>
    <mergeCell ref="Q62:U62"/>
    <mergeCell ref="C59:G59"/>
    <mergeCell ref="H59:P59"/>
    <mergeCell ref="Q59:U59"/>
    <mergeCell ref="C60:G60"/>
    <mergeCell ref="H60:P60"/>
    <mergeCell ref="Q60:U60"/>
    <mergeCell ref="B22:U22"/>
    <mergeCell ref="B23:U23"/>
    <mergeCell ref="H5:T5"/>
    <mergeCell ref="C67:G67"/>
    <mergeCell ref="H67:P67"/>
    <mergeCell ref="Q67:U67"/>
    <mergeCell ref="B10:U10"/>
    <mergeCell ref="B11:U11"/>
    <mergeCell ref="B12:U12"/>
    <mergeCell ref="B13:U13"/>
    <mergeCell ref="B14:U14"/>
    <mergeCell ref="B15:U15"/>
    <mergeCell ref="B16:U16"/>
    <mergeCell ref="C65:G65"/>
    <mergeCell ref="H65:P65"/>
    <mergeCell ref="Q65:U65"/>
    <mergeCell ref="C66:G66"/>
    <mergeCell ref="H66:P66"/>
    <mergeCell ref="Q66:U66"/>
    <mergeCell ref="C63:G63"/>
    <mergeCell ref="H63:P63"/>
    <mergeCell ref="Q63:U63"/>
    <mergeCell ref="C64:G64"/>
    <mergeCell ref="H64:P64"/>
  </mergeCells>
  <phoneticPr fontId="1"/>
  <hyperlinks>
    <hyperlink ref="W2" location="'0一覧表'!C12" display="一覧表に戻る"/>
  </hyperlinks>
  <pageMargins left="0.70866141732283472" right="0.70866141732283472" top="0.74803149606299213" bottom="0.74803149606299213" header="0.31496062992125984" footer="0.31496062992125984"/>
  <pageSetup paperSize="9" orientation="portrait" r:id="rId1"/>
  <rowBreaks count="1" manualBreakCount="1">
    <brk id="39" min="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38"/>
  <sheetViews>
    <sheetView workbookViewId="0">
      <selection activeCell="C2" sqref="C2"/>
    </sheetView>
  </sheetViews>
  <sheetFormatPr defaultColWidth="8.875" defaultRowHeight="13.5"/>
  <cols>
    <col min="1" max="1" width="8.875" style="58"/>
    <col min="2" max="2" width="14.75" style="58" customWidth="1"/>
    <col min="3" max="3" width="10.75" style="392" customWidth="1"/>
    <col min="4" max="4" width="10.75" style="416" customWidth="1"/>
    <col min="5" max="6" width="10.5" style="58" customWidth="1"/>
    <col min="7" max="8" width="10.75" style="58" customWidth="1"/>
    <col min="9" max="9" width="7.75" style="58" customWidth="1"/>
    <col min="10" max="10" width="13.5" style="58" customWidth="1"/>
    <col min="11" max="11" width="17.5" style="58" customWidth="1"/>
    <col min="12" max="12" width="25.75" style="58" customWidth="1"/>
    <col min="13" max="16384" width="8.875" style="58"/>
  </cols>
  <sheetData>
    <row r="2" spans="2:11" ht="19.899999999999999" customHeight="1">
      <c r="B2" s="430" t="s">
        <v>1266</v>
      </c>
      <c r="C2" s="392" t="s">
        <v>1241</v>
      </c>
    </row>
    <row r="3" spans="2:11" ht="19.899999999999999" customHeight="1">
      <c r="B3" s="430" t="s">
        <v>1268</v>
      </c>
      <c r="C3" s="416" t="s">
        <v>1269</v>
      </c>
    </row>
    <row r="4" spans="2:11" ht="19.899999999999999" customHeight="1">
      <c r="B4" s="430" t="s">
        <v>885</v>
      </c>
      <c r="C4" s="392" t="s">
        <v>1242</v>
      </c>
    </row>
    <row r="5" spans="2:11" ht="19.899999999999999" customHeight="1">
      <c r="B5" s="430" t="s">
        <v>1239</v>
      </c>
      <c r="C5" s="392" t="s">
        <v>1243</v>
      </c>
    </row>
    <row r="6" spans="2:11" ht="19.899999999999999" customHeight="1">
      <c r="B6" s="430" t="s">
        <v>1240</v>
      </c>
      <c r="C6" s="392" t="s">
        <v>1270</v>
      </c>
    </row>
    <row r="7" spans="2:11" ht="19.899999999999999" customHeight="1">
      <c r="B7" s="480"/>
    </row>
    <row r="8" spans="2:11" ht="19.899999999999999" customHeight="1">
      <c r="B8" s="506"/>
      <c r="C8" s="507" t="s">
        <v>930</v>
      </c>
      <c r="D8" s="507"/>
      <c r="E8" s="507"/>
      <c r="F8" s="507"/>
      <c r="G8" s="508" t="s">
        <v>931</v>
      </c>
      <c r="H8" s="508"/>
      <c r="I8" s="508"/>
      <c r="J8" s="508"/>
      <c r="K8" s="509" t="s">
        <v>1248</v>
      </c>
    </row>
    <row r="9" spans="2:11" ht="31.9" customHeight="1">
      <c r="B9" s="440" t="s">
        <v>1244</v>
      </c>
      <c r="C9" s="1515" t="s">
        <v>1265</v>
      </c>
      <c r="D9" s="1516"/>
      <c r="E9" s="1516"/>
      <c r="F9" s="1516"/>
      <c r="G9" s="422" t="s">
        <v>974</v>
      </c>
      <c r="H9" s="422" t="s">
        <v>976</v>
      </c>
      <c r="I9" s="422">
        <v>31</v>
      </c>
      <c r="J9" s="422" t="s">
        <v>1249</v>
      </c>
      <c r="K9" s="510">
        <v>43556</v>
      </c>
    </row>
    <row r="10" spans="2:11" ht="31.9" customHeight="1">
      <c r="B10" s="440" t="s">
        <v>1245</v>
      </c>
      <c r="C10" s="1517"/>
      <c r="D10" s="1518"/>
      <c r="E10" s="1518"/>
      <c r="F10" s="1518"/>
      <c r="G10" s="511"/>
      <c r="H10" s="511"/>
      <c r="I10" s="511"/>
      <c r="J10" s="511"/>
      <c r="K10" s="512"/>
    </row>
    <row r="11" spans="2:11" ht="31.9" customHeight="1">
      <c r="B11" s="440" t="s">
        <v>1246</v>
      </c>
      <c r="C11" s="1517"/>
      <c r="D11" s="1518"/>
      <c r="E11" s="1518"/>
      <c r="F11" s="1518"/>
      <c r="G11" s="511"/>
      <c r="H11" s="511"/>
      <c r="I11" s="511"/>
      <c r="J11" s="511"/>
      <c r="K11" s="512"/>
    </row>
    <row r="12" spans="2:11" ht="31.9" customHeight="1">
      <c r="B12" s="427" t="s">
        <v>1247</v>
      </c>
      <c r="C12" s="1519"/>
      <c r="D12" s="1520"/>
      <c r="E12" s="1520"/>
      <c r="F12" s="1520"/>
      <c r="G12" s="513"/>
      <c r="H12" s="513"/>
      <c r="I12" s="513"/>
      <c r="J12" s="513"/>
      <c r="K12" s="514"/>
    </row>
    <row r="13" spans="2:11" ht="19.899999999999999" customHeight="1"/>
    <row r="14" spans="2:11" ht="18" customHeight="1">
      <c r="B14" s="58" t="s">
        <v>1250</v>
      </c>
      <c r="G14" s="506" t="s">
        <v>1699</v>
      </c>
      <c r="H14" s="1035"/>
      <c r="I14" s="517"/>
    </row>
    <row r="15" spans="2:11" ht="18" customHeight="1">
      <c r="B15" s="58" t="s">
        <v>1251</v>
      </c>
      <c r="G15" s="440" t="s">
        <v>1701</v>
      </c>
      <c r="H15" s="1036" t="s">
        <v>1700</v>
      </c>
      <c r="I15" s="519"/>
    </row>
    <row r="16" spans="2:11" ht="18" customHeight="1">
      <c r="B16" s="528" t="s">
        <v>1252</v>
      </c>
      <c r="C16" s="424" t="s">
        <v>1015</v>
      </c>
      <c r="G16" s="440" t="s">
        <v>1702</v>
      </c>
      <c r="H16" s="1036" t="s">
        <v>1703</v>
      </c>
      <c r="I16" s="519"/>
    </row>
    <row r="17" spans="2:11" ht="18" customHeight="1">
      <c r="B17" s="440" t="s">
        <v>1253</v>
      </c>
      <c r="C17" s="429" t="s">
        <v>1015</v>
      </c>
      <c r="G17" s="440" t="s">
        <v>1704</v>
      </c>
      <c r="H17" s="1036" t="s">
        <v>1705</v>
      </c>
      <c r="I17" s="519"/>
    </row>
    <row r="18" spans="2:11" ht="18" customHeight="1">
      <c r="B18" s="427" t="s">
        <v>1254</v>
      </c>
      <c r="C18" s="425" t="s">
        <v>1015</v>
      </c>
      <c r="G18" s="799" t="s">
        <v>1706</v>
      </c>
      <c r="H18" s="1037" t="s">
        <v>1707</v>
      </c>
      <c r="I18" s="521"/>
    </row>
    <row r="19" spans="2:11" ht="18" customHeight="1"/>
    <row r="20" spans="2:11" ht="18" customHeight="1">
      <c r="B20" s="58" t="s">
        <v>1255</v>
      </c>
      <c r="G20" s="1497" t="s">
        <v>2164</v>
      </c>
      <c r="H20" s="1038"/>
      <c r="I20" s="1038"/>
      <c r="J20" s="1041"/>
      <c r="K20" s="1446" t="s">
        <v>159</v>
      </c>
    </row>
    <row r="21" spans="2:11" ht="18" customHeight="1">
      <c r="B21" s="515" t="s">
        <v>1256</v>
      </c>
      <c r="C21" s="516" t="s">
        <v>1257</v>
      </c>
      <c r="D21" s="431"/>
      <c r="E21" s="517"/>
      <c r="G21" s="1443" t="s">
        <v>1820</v>
      </c>
      <c r="H21" s="1042"/>
      <c r="I21" s="1042"/>
      <c r="J21" s="1043"/>
      <c r="K21" s="1498" t="s">
        <v>1821</v>
      </c>
    </row>
    <row r="22" spans="2:11" ht="18" customHeight="1">
      <c r="B22" s="440" t="s">
        <v>1258</v>
      </c>
      <c r="C22" s="518" t="str">
        <f>C2</f>
        <v>△△△△建設株式会社</v>
      </c>
      <c r="D22" s="417"/>
      <c r="E22" s="519"/>
      <c r="G22" s="1444"/>
      <c r="H22" s="1499"/>
      <c r="I22" s="1445" t="s">
        <v>1822</v>
      </c>
      <c r="J22" s="1500"/>
      <c r="K22" s="1501"/>
    </row>
    <row r="23" spans="2:11" ht="18" customHeight="1">
      <c r="B23" s="440" t="s">
        <v>1252</v>
      </c>
      <c r="C23" s="518" t="s">
        <v>979</v>
      </c>
      <c r="D23" s="417"/>
      <c r="E23" s="519"/>
      <c r="G23" s="1493" t="s">
        <v>1750</v>
      </c>
      <c r="H23" s="1494"/>
      <c r="I23" s="1494"/>
      <c r="J23" s="1495"/>
      <c r="K23" s="1496" t="s">
        <v>159</v>
      </c>
    </row>
    <row r="24" spans="2:11" ht="18" customHeight="1">
      <c r="B24" s="440" t="s">
        <v>1253</v>
      </c>
      <c r="C24" s="518" t="s">
        <v>980</v>
      </c>
      <c r="D24" s="417"/>
      <c r="E24" s="519"/>
      <c r="G24" s="525" t="s">
        <v>1749</v>
      </c>
      <c r="H24" s="1039"/>
      <c r="I24" s="1039"/>
      <c r="J24" s="1040"/>
      <c r="K24" s="1044"/>
    </row>
    <row r="25" spans="2:11" ht="18" customHeight="1">
      <c r="B25" s="427" t="s">
        <v>1254</v>
      </c>
      <c r="C25" s="520" t="s">
        <v>981</v>
      </c>
      <c r="D25" s="433"/>
      <c r="E25" s="521"/>
    </row>
    <row r="26" spans="2:11" ht="18" customHeight="1"/>
    <row r="27" spans="2:11" ht="18" customHeight="1">
      <c r="B27" s="522" t="s">
        <v>1259</v>
      </c>
      <c r="C27" s="431"/>
      <c r="D27" s="431"/>
      <c r="E27" s="523"/>
      <c r="F27" s="428" t="s">
        <v>159</v>
      </c>
    </row>
    <row r="28" spans="2:11" ht="18" customHeight="1">
      <c r="B28" s="524" t="s">
        <v>1260</v>
      </c>
      <c r="C28" s="417"/>
      <c r="D28" s="417"/>
      <c r="E28" s="432"/>
      <c r="F28" s="423" t="s">
        <v>159</v>
      </c>
    </row>
    <row r="29" spans="2:11" ht="18" customHeight="1">
      <c r="B29" s="525" t="s">
        <v>1261</v>
      </c>
      <c r="C29" s="433"/>
      <c r="D29" s="433"/>
      <c r="E29" s="434"/>
      <c r="F29" s="426" t="s">
        <v>159</v>
      </c>
    </row>
    <row r="31" spans="2:11">
      <c r="B31" s="58" t="s">
        <v>1255</v>
      </c>
      <c r="C31" s="1392"/>
      <c r="D31" s="1392"/>
    </row>
    <row r="32" spans="2:11" ht="18" customHeight="1">
      <c r="B32" s="515" t="s">
        <v>1256</v>
      </c>
      <c r="C32" s="516" t="s">
        <v>2142</v>
      </c>
      <c r="D32" s="1394"/>
      <c r="E32" s="517"/>
    </row>
    <row r="33" spans="2:5" ht="18" customHeight="1">
      <c r="B33" s="440" t="s">
        <v>1258</v>
      </c>
      <c r="C33" s="518" t="s">
        <v>2143</v>
      </c>
      <c r="D33" s="1393"/>
      <c r="E33" s="519"/>
    </row>
    <row r="34" spans="2:5" ht="18" customHeight="1">
      <c r="B34" s="440" t="s">
        <v>2144</v>
      </c>
      <c r="C34" s="518" t="s">
        <v>2145</v>
      </c>
      <c r="D34" s="1393"/>
      <c r="E34" s="519"/>
    </row>
    <row r="35" spans="2:5" ht="22.9" customHeight="1">
      <c r="B35" s="440"/>
      <c r="C35" s="1395" t="s">
        <v>2146</v>
      </c>
      <c r="D35" s="1396" t="s">
        <v>1255</v>
      </c>
      <c r="E35" s="519"/>
    </row>
    <row r="36" spans="2:5" ht="18" customHeight="1">
      <c r="B36" s="440" t="s">
        <v>1252</v>
      </c>
      <c r="C36" s="518" t="s">
        <v>2148</v>
      </c>
      <c r="D36" s="1511" t="s">
        <v>2149</v>
      </c>
      <c r="E36" s="1512"/>
    </row>
    <row r="37" spans="2:5" ht="18" customHeight="1">
      <c r="B37" s="440" t="s">
        <v>1253</v>
      </c>
      <c r="C37" s="518" t="s">
        <v>2147</v>
      </c>
      <c r="D37" s="1511" t="s">
        <v>2150</v>
      </c>
      <c r="E37" s="1512"/>
    </row>
    <row r="38" spans="2:5" ht="18" customHeight="1">
      <c r="B38" s="799" t="s">
        <v>1254</v>
      </c>
      <c r="C38" s="520" t="s">
        <v>2147</v>
      </c>
      <c r="D38" s="1513" t="s">
        <v>2151</v>
      </c>
      <c r="E38" s="1514"/>
    </row>
  </sheetData>
  <mergeCells count="7">
    <mergeCell ref="D37:E37"/>
    <mergeCell ref="D38:E38"/>
    <mergeCell ref="C9:F9"/>
    <mergeCell ref="C10:F10"/>
    <mergeCell ref="C11:F11"/>
    <mergeCell ref="C12:F12"/>
    <mergeCell ref="D36:E36"/>
  </mergeCells>
  <phoneticPr fontId="1"/>
  <conditionalFormatting sqref="K24">
    <cfRule type="expression" dxfId="364" priority="2">
      <formula>AND($K$23="有",$K$24="")</formula>
    </cfRule>
  </conditionalFormatting>
  <dataValidations count="1">
    <dataValidation type="list" allowBlank="1" showInputMessage="1" showErrorMessage="1" sqref="K23 K20">
      <formula1>$B$5:$B$7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検索!$B$1:$B$4</xm:f>
          </x14:formula1>
          <xm:sqref>C16:C18</xm:sqref>
        </x14:dataValidation>
        <x14:dataValidation type="list" allowBlank="1" showInputMessage="1" showErrorMessage="1">
          <x14:formula1>
            <xm:f>検索!$B$5:$B$7</xm:f>
          </x14:formula1>
          <xm:sqref>F27:F29</xm:sqref>
        </x14:dataValidation>
        <x14:dataValidation type="list" allowBlank="1" showInputMessage="1" showErrorMessage="1">
          <x14:formula1>
            <xm:f>検索!$B$9:$B$11</xm:f>
          </x14:formula1>
          <xm:sqref>G9:G12</xm:sqref>
        </x14:dataValidation>
        <x14:dataValidation type="list" allowBlank="1" showInputMessage="1" showErrorMessage="1">
          <x14:formula1>
            <xm:f>検索!$B$12:$B$14</xm:f>
          </x14:formula1>
          <xm:sqref>H9:H12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AD1028"/>
  <sheetViews>
    <sheetView zoomScaleNormal="100" workbookViewId="0">
      <selection activeCell="AC2" sqref="AC2"/>
    </sheetView>
  </sheetViews>
  <sheetFormatPr defaultColWidth="9.5" defaultRowHeight="13.5"/>
  <cols>
    <col min="1" max="1" width="5" style="35" customWidth="1"/>
    <col min="2" max="28" width="3.75" style="35" customWidth="1"/>
    <col min="29" max="16384" width="9.5" style="35"/>
  </cols>
  <sheetData>
    <row r="2" spans="4:29" ht="30" customHeight="1">
      <c r="D2" s="1785" t="s">
        <v>72</v>
      </c>
      <c r="E2" s="1785"/>
      <c r="F2" s="1785"/>
      <c r="G2" s="1785"/>
      <c r="H2" s="1785"/>
      <c r="I2" s="1785"/>
      <c r="J2" s="1785"/>
      <c r="K2" s="1785"/>
      <c r="L2" s="1785"/>
      <c r="M2" s="1785"/>
      <c r="N2" s="1785"/>
      <c r="O2" s="1785"/>
      <c r="P2" s="1785"/>
      <c r="Q2" s="1785"/>
      <c r="R2" s="1785"/>
      <c r="S2" s="1785"/>
      <c r="T2" s="1785"/>
      <c r="U2" s="1785"/>
      <c r="V2" s="1785"/>
      <c r="W2" s="1785"/>
      <c r="X2" s="1785"/>
      <c r="Y2" s="1785"/>
      <c r="Z2" s="1785"/>
      <c r="AA2" s="29"/>
      <c r="AB2" s="29"/>
      <c r="AC2" s="967" t="s">
        <v>1739</v>
      </c>
    </row>
    <row r="3" spans="4:29" ht="25.9" customHeight="1">
      <c r="D3" s="1776" t="s">
        <v>73</v>
      </c>
      <c r="E3" s="1778"/>
      <c r="F3" s="1777"/>
      <c r="G3" s="438" t="s">
        <v>1499</v>
      </c>
      <c r="H3" s="437" t="s">
        <v>1500</v>
      </c>
      <c r="I3" s="436"/>
      <c r="J3" s="438" t="s">
        <v>1516</v>
      </c>
      <c r="K3" s="437" t="s">
        <v>1502</v>
      </c>
      <c r="L3" s="437"/>
      <c r="O3" s="1776" t="s">
        <v>74</v>
      </c>
      <c r="P3" s="1778"/>
      <c r="Q3" s="1777"/>
      <c r="R3" s="3161" t="s">
        <v>75</v>
      </c>
      <c r="S3" s="1826"/>
      <c r="T3" s="1826"/>
      <c r="U3" s="1826"/>
      <c r="V3" s="1826"/>
      <c r="W3" s="1826"/>
      <c r="X3" s="1826"/>
      <c r="Y3" s="1826"/>
      <c r="Z3" s="1827"/>
    </row>
    <row r="4" spans="4:29" ht="19.899999999999999" customHeight="1">
      <c r="D4" s="1786" t="s">
        <v>1806</v>
      </c>
      <c r="E4" s="1787"/>
      <c r="F4" s="1788"/>
      <c r="G4" s="808" t="s">
        <v>1503</v>
      </c>
      <c r="H4" s="809" t="s">
        <v>1504</v>
      </c>
      <c r="I4" s="810" t="s">
        <v>1505</v>
      </c>
      <c r="J4" s="809" t="s">
        <v>1506</v>
      </c>
      <c r="K4" s="810" t="s">
        <v>1508</v>
      </c>
      <c r="L4" s="809" t="s">
        <v>1507</v>
      </c>
      <c r="M4" s="810" t="s">
        <v>1508</v>
      </c>
      <c r="N4" s="811" t="s">
        <v>1509</v>
      </c>
      <c r="O4" s="810" t="s">
        <v>1510</v>
      </c>
      <c r="P4" s="811" t="s">
        <v>1511</v>
      </c>
      <c r="Q4" s="810" t="s">
        <v>1545</v>
      </c>
      <c r="R4" s="666" t="s">
        <v>1513</v>
      </c>
      <c r="S4" s="666"/>
      <c r="T4" s="812"/>
      <c r="U4" s="663"/>
      <c r="V4" s="657"/>
      <c r="X4" s="37"/>
      <c r="Z4" s="36"/>
    </row>
    <row r="5" spans="4:29" ht="19.899999999999999" customHeight="1">
      <c r="D5" s="1786"/>
      <c r="E5" s="1787"/>
      <c r="F5" s="1788"/>
      <c r="G5" s="439" t="s">
        <v>1514</v>
      </c>
      <c r="H5" s="3396" t="s">
        <v>1515</v>
      </c>
      <c r="I5" s="3141"/>
      <c r="J5" s="3398"/>
      <c r="K5" s="3130"/>
      <c r="L5" s="3130"/>
      <c r="M5" s="3130"/>
      <c r="N5" s="3130"/>
      <c r="O5" s="3130"/>
      <c r="P5" s="3130"/>
      <c r="Q5" s="3130"/>
      <c r="R5" s="3130"/>
      <c r="S5" s="3130"/>
      <c r="T5" s="3130"/>
      <c r="U5" s="3130"/>
      <c r="V5" s="3130"/>
      <c r="W5" s="3399"/>
      <c r="X5" s="3399"/>
      <c r="Y5" s="3399"/>
      <c r="Z5" s="36" t="s">
        <v>191</v>
      </c>
    </row>
    <row r="6" spans="4:29" ht="19.899999999999999" customHeight="1">
      <c r="D6" s="1776" t="s">
        <v>76</v>
      </c>
      <c r="E6" s="1778"/>
      <c r="F6" s="1777"/>
      <c r="G6" s="3397" t="str">
        <f>本工事内容!$C$5&amp;本工事内容!$D$5&amp;本工事内容!$E$5&amp;"　"&amp;本工事内容!$C$8</f>
        <v>都計第100号　○○○道路修繕工事2</v>
      </c>
      <c r="H6" s="1795"/>
      <c r="I6" s="1795"/>
      <c r="J6" s="1795"/>
      <c r="K6" s="1795"/>
      <c r="L6" s="1795"/>
      <c r="M6" s="1795"/>
      <c r="N6" s="1795"/>
      <c r="O6" s="1795"/>
      <c r="P6" s="1795"/>
      <c r="Q6" s="1795"/>
      <c r="R6" s="1795"/>
      <c r="S6" s="1795"/>
      <c r="T6" s="1795"/>
      <c r="U6" s="1795"/>
      <c r="V6" s="656"/>
      <c r="W6" s="46"/>
      <c r="X6" s="46"/>
      <c r="Y6" s="46"/>
      <c r="Z6" s="38"/>
    </row>
    <row r="7" spans="4:29" ht="19.899999999999999" customHeight="1">
      <c r="D7" s="1796" t="str">
        <f>"請負者："&amp;請負者詳細!$C$2</f>
        <v>請負者：△△△△建設株式会社</v>
      </c>
      <c r="E7" s="1797"/>
      <c r="F7" s="1797"/>
      <c r="G7" s="1797"/>
      <c r="H7" s="1797"/>
      <c r="I7" s="1797"/>
      <c r="J7" s="1797"/>
      <c r="K7" s="1797"/>
      <c r="L7" s="1797"/>
      <c r="M7" s="1797"/>
      <c r="N7" s="1797"/>
      <c r="O7" s="1797"/>
      <c r="P7" s="1797"/>
      <c r="Q7" s="1797"/>
      <c r="R7" s="1797"/>
      <c r="S7" s="1797"/>
      <c r="T7" s="1797"/>
      <c r="U7" s="1797"/>
      <c r="V7" s="1797"/>
      <c r="W7" s="1797"/>
      <c r="X7" s="1797"/>
      <c r="Y7" s="661"/>
      <c r="Z7" s="36"/>
      <c r="AA7" s="37"/>
      <c r="AB7" s="37"/>
    </row>
    <row r="8" spans="4:29" ht="19.899999999999999" customHeight="1">
      <c r="D8" s="1791" t="s">
        <v>179</v>
      </c>
      <c r="E8" s="1792"/>
      <c r="F8" s="1792"/>
      <c r="G8" s="1792"/>
      <c r="H8" s="1792"/>
      <c r="I8" s="1792"/>
      <c r="J8" s="1792"/>
      <c r="K8" s="1792"/>
      <c r="L8" s="1792"/>
      <c r="M8" s="1792"/>
      <c r="N8" s="1792"/>
      <c r="O8" s="1792"/>
      <c r="P8" s="1792"/>
      <c r="Q8" s="1792"/>
      <c r="R8" s="1792"/>
      <c r="S8" s="1792"/>
      <c r="T8" s="1792"/>
      <c r="U8" s="1792"/>
      <c r="V8" s="1792"/>
      <c r="W8" s="1792"/>
      <c r="X8" s="1792"/>
      <c r="Y8" s="1792"/>
      <c r="Z8" s="1793"/>
      <c r="AA8" s="30"/>
      <c r="AB8" s="30"/>
    </row>
    <row r="9" spans="4:29" ht="19.899999999999999" customHeight="1">
      <c r="D9" s="1765" t="s">
        <v>195</v>
      </c>
      <c r="E9" s="1766"/>
      <c r="F9" s="1766"/>
      <c r="G9" s="1766"/>
      <c r="H9" s="1766"/>
      <c r="I9" s="1766"/>
      <c r="J9" s="1766"/>
      <c r="K9" s="1766"/>
      <c r="L9" s="1766"/>
      <c r="M9" s="1766"/>
      <c r="N9" s="1766"/>
      <c r="O9" s="1766"/>
      <c r="P9" s="1766"/>
      <c r="Q9" s="1766"/>
      <c r="R9" s="1766"/>
      <c r="S9" s="1766"/>
      <c r="T9" s="1766"/>
      <c r="U9" s="1766"/>
      <c r="V9" s="1766"/>
      <c r="W9" s="1766"/>
      <c r="X9" s="1766"/>
      <c r="Y9" s="1766"/>
      <c r="Z9" s="1794"/>
      <c r="AA9" s="31"/>
      <c r="AB9" s="31"/>
    </row>
    <row r="10" spans="4:29" ht="19.899999999999999" customHeight="1">
      <c r="D10" s="1765"/>
      <c r="E10" s="1766"/>
      <c r="F10" s="1766"/>
      <c r="G10" s="1766"/>
      <c r="H10" s="1766"/>
      <c r="I10" s="1766"/>
      <c r="J10" s="1766"/>
      <c r="K10" s="1766"/>
      <c r="L10" s="1766"/>
      <c r="M10" s="1766"/>
      <c r="N10" s="1766"/>
      <c r="O10" s="1766"/>
      <c r="P10" s="1766"/>
      <c r="Q10" s="1766"/>
      <c r="R10" s="1766"/>
      <c r="S10" s="1766"/>
      <c r="T10" s="1766"/>
      <c r="U10" s="1766"/>
      <c r="V10" s="1766"/>
      <c r="W10" s="1766"/>
      <c r="X10" s="1766"/>
      <c r="Y10" s="1767"/>
      <c r="Z10" s="1768"/>
      <c r="AA10" s="40"/>
      <c r="AB10" s="40"/>
    </row>
    <row r="11" spans="4:29" ht="19.899999999999999" customHeight="1">
      <c r="D11" s="1765"/>
      <c r="E11" s="1766"/>
      <c r="F11" s="1766"/>
      <c r="G11" s="1766"/>
      <c r="H11" s="1766"/>
      <c r="I11" s="1766"/>
      <c r="J11" s="1766"/>
      <c r="K11" s="1766"/>
      <c r="L11" s="1766"/>
      <c r="M11" s="1766"/>
      <c r="N11" s="1766"/>
      <c r="O11" s="1766"/>
      <c r="P11" s="1766"/>
      <c r="Q11" s="1766"/>
      <c r="R11" s="1766"/>
      <c r="S11" s="1766"/>
      <c r="T11" s="1766"/>
      <c r="U11" s="1766"/>
      <c r="V11" s="1766"/>
      <c r="W11" s="1766"/>
      <c r="X11" s="1766"/>
      <c r="Y11" s="1767"/>
      <c r="Z11" s="1768"/>
      <c r="AA11" s="40"/>
      <c r="AB11" s="40"/>
    </row>
    <row r="12" spans="4:29" ht="19.899999999999999" customHeight="1">
      <c r="D12" s="1765"/>
      <c r="E12" s="1766"/>
      <c r="F12" s="1766"/>
      <c r="G12" s="1766"/>
      <c r="H12" s="1766"/>
      <c r="I12" s="1766"/>
      <c r="J12" s="1766"/>
      <c r="K12" s="1766"/>
      <c r="L12" s="1766"/>
      <c r="M12" s="1766"/>
      <c r="N12" s="1766"/>
      <c r="O12" s="1766"/>
      <c r="P12" s="1766"/>
      <c r="Q12" s="1766"/>
      <c r="R12" s="1766"/>
      <c r="S12" s="1766"/>
      <c r="T12" s="1766"/>
      <c r="U12" s="1766"/>
      <c r="V12" s="1766"/>
      <c r="W12" s="1766"/>
      <c r="X12" s="1766"/>
      <c r="Y12" s="1767"/>
      <c r="Z12" s="1768"/>
      <c r="AA12" s="40"/>
      <c r="AB12" s="40"/>
    </row>
    <row r="13" spans="4:29" ht="19.899999999999999" customHeight="1">
      <c r="D13" s="1765"/>
      <c r="E13" s="1766"/>
      <c r="F13" s="1766"/>
      <c r="G13" s="1766"/>
      <c r="H13" s="1766"/>
      <c r="I13" s="1766"/>
      <c r="J13" s="1766"/>
      <c r="K13" s="1766"/>
      <c r="L13" s="1766"/>
      <c r="M13" s="1766"/>
      <c r="N13" s="1766"/>
      <c r="O13" s="1766"/>
      <c r="P13" s="1766"/>
      <c r="Q13" s="1766"/>
      <c r="R13" s="1766"/>
      <c r="S13" s="1766"/>
      <c r="T13" s="1766"/>
      <c r="U13" s="1766"/>
      <c r="V13" s="1766"/>
      <c r="W13" s="1766"/>
      <c r="X13" s="1766"/>
      <c r="Y13" s="1767"/>
      <c r="Z13" s="1768"/>
      <c r="AA13" s="40"/>
      <c r="AB13" s="40"/>
    </row>
    <row r="14" spans="4:29" ht="19.899999999999999" customHeight="1">
      <c r="D14" s="1765"/>
      <c r="E14" s="1766"/>
      <c r="F14" s="1766"/>
      <c r="G14" s="1766"/>
      <c r="H14" s="1766"/>
      <c r="I14" s="1766"/>
      <c r="J14" s="1766"/>
      <c r="K14" s="1766"/>
      <c r="L14" s="1766"/>
      <c r="M14" s="1766"/>
      <c r="N14" s="1766"/>
      <c r="O14" s="1766"/>
      <c r="P14" s="1766"/>
      <c r="Q14" s="1766"/>
      <c r="R14" s="1766"/>
      <c r="S14" s="1766"/>
      <c r="T14" s="1766"/>
      <c r="U14" s="1766"/>
      <c r="V14" s="1766"/>
      <c r="W14" s="1766"/>
      <c r="X14" s="1766"/>
      <c r="Y14" s="1767"/>
      <c r="Z14" s="1768"/>
      <c r="AA14" s="40"/>
      <c r="AB14" s="40"/>
    </row>
    <row r="15" spans="4:29" ht="19.899999999999999" customHeight="1">
      <c r="D15" s="1765"/>
      <c r="E15" s="1766"/>
      <c r="F15" s="1766"/>
      <c r="G15" s="1766"/>
      <c r="H15" s="1766"/>
      <c r="I15" s="1766"/>
      <c r="J15" s="1766"/>
      <c r="K15" s="1766"/>
      <c r="L15" s="1766"/>
      <c r="M15" s="1766"/>
      <c r="N15" s="1766"/>
      <c r="O15" s="1766"/>
      <c r="P15" s="1766"/>
      <c r="Q15" s="1766"/>
      <c r="R15" s="1766"/>
      <c r="S15" s="1766"/>
      <c r="T15" s="1766"/>
      <c r="U15" s="1766"/>
      <c r="V15" s="1766"/>
      <c r="W15" s="1766"/>
      <c r="X15" s="1766"/>
      <c r="Y15" s="1767"/>
      <c r="Z15" s="1768"/>
      <c r="AA15" s="40"/>
      <c r="AB15" s="40"/>
    </row>
    <row r="16" spans="4:29" ht="19.899999999999999" customHeight="1">
      <c r="D16" s="1765"/>
      <c r="E16" s="1766"/>
      <c r="F16" s="1766"/>
      <c r="G16" s="1766"/>
      <c r="H16" s="1766"/>
      <c r="I16" s="1766"/>
      <c r="J16" s="1766"/>
      <c r="K16" s="1766"/>
      <c r="L16" s="1766"/>
      <c r="M16" s="1766"/>
      <c r="N16" s="1766"/>
      <c r="O16" s="1766"/>
      <c r="P16" s="1766"/>
      <c r="Q16" s="1766"/>
      <c r="R16" s="1766"/>
      <c r="S16" s="1766"/>
      <c r="T16" s="1766"/>
      <c r="U16" s="1766"/>
      <c r="V16" s="1766"/>
      <c r="W16" s="1766"/>
      <c r="X16" s="1766"/>
      <c r="Y16" s="1767"/>
      <c r="Z16" s="1768"/>
      <c r="AA16" s="40"/>
      <c r="AB16" s="40"/>
    </row>
    <row r="17" spans="4:28" ht="19.899999999999999" customHeight="1">
      <c r="D17" s="1765"/>
      <c r="E17" s="1766"/>
      <c r="F17" s="1766"/>
      <c r="G17" s="1766"/>
      <c r="H17" s="1766"/>
      <c r="I17" s="1766"/>
      <c r="J17" s="1766"/>
      <c r="K17" s="1766"/>
      <c r="L17" s="1766"/>
      <c r="M17" s="1766"/>
      <c r="N17" s="1766"/>
      <c r="O17" s="1766"/>
      <c r="P17" s="1766"/>
      <c r="Q17" s="1766"/>
      <c r="R17" s="1766"/>
      <c r="S17" s="1766"/>
      <c r="T17" s="1766"/>
      <c r="U17" s="1766"/>
      <c r="V17" s="1766"/>
      <c r="W17" s="1766"/>
      <c r="X17" s="1766"/>
      <c r="Y17" s="1767"/>
      <c r="Z17" s="1768"/>
      <c r="AA17" s="40"/>
      <c r="AB17" s="40"/>
    </row>
    <row r="18" spans="4:28" ht="19.899999999999999" customHeight="1">
      <c r="D18" s="1765"/>
      <c r="E18" s="1766"/>
      <c r="F18" s="1766"/>
      <c r="G18" s="1766"/>
      <c r="H18" s="1766"/>
      <c r="I18" s="1766"/>
      <c r="J18" s="1766"/>
      <c r="K18" s="1766"/>
      <c r="L18" s="1766"/>
      <c r="M18" s="1766"/>
      <c r="N18" s="1766"/>
      <c r="O18" s="1766"/>
      <c r="P18" s="1766"/>
      <c r="Q18" s="1766"/>
      <c r="R18" s="1766"/>
      <c r="S18" s="1766"/>
      <c r="T18" s="1766"/>
      <c r="U18" s="1766"/>
      <c r="V18" s="1766"/>
      <c r="W18" s="1766"/>
      <c r="X18" s="1766"/>
      <c r="Y18" s="1767"/>
      <c r="Z18" s="1768"/>
      <c r="AA18" s="40"/>
      <c r="AB18" s="40"/>
    </row>
    <row r="19" spans="4:28" ht="19.899999999999999" customHeight="1">
      <c r="D19" s="1765"/>
      <c r="E19" s="1766"/>
      <c r="F19" s="1766"/>
      <c r="G19" s="1766"/>
      <c r="H19" s="1766"/>
      <c r="I19" s="1766"/>
      <c r="J19" s="1766"/>
      <c r="K19" s="1766"/>
      <c r="L19" s="1766"/>
      <c r="M19" s="1766"/>
      <c r="N19" s="1766"/>
      <c r="O19" s="1766"/>
      <c r="P19" s="1766"/>
      <c r="Q19" s="1766"/>
      <c r="R19" s="1766"/>
      <c r="S19" s="1766"/>
      <c r="T19" s="1766"/>
      <c r="U19" s="1766"/>
      <c r="V19" s="1766"/>
      <c r="W19" s="1766"/>
      <c r="X19" s="1766"/>
      <c r="Y19" s="1767"/>
      <c r="Z19" s="1768"/>
      <c r="AA19" s="40"/>
      <c r="AB19" s="40"/>
    </row>
    <row r="20" spans="4:28" ht="19.899999999999999" customHeight="1">
      <c r="D20" s="1765"/>
      <c r="E20" s="1766"/>
      <c r="F20" s="1766"/>
      <c r="G20" s="1766"/>
      <c r="H20" s="1766"/>
      <c r="I20" s="1766"/>
      <c r="J20" s="1766"/>
      <c r="K20" s="1766"/>
      <c r="L20" s="1766"/>
      <c r="M20" s="1766"/>
      <c r="N20" s="1766"/>
      <c r="O20" s="1766"/>
      <c r="P20" s="1766"/>
      <c r="Q20" s="1766"/>
      <c r="R20" s="1766"/>
      <c r="S20" s="1766"/>
      <c r="T20" s="1766"/>
      <c r="U20" s="1766"/>
      <c r="V20" s="1766"/>
      <c r="W20" s="1766"/>
      <c r="X20" s="1766"/>
      <c r="Y20" s="1767"/>
      <c r="Z20" s="1768"/>
      <c r="AA20" s="40"/>
      <c r="AB20" s="40"/>
    </row>
    <row r="21" spans="4:28" ht="19.899999999999999" customHeight="1">
      <c r="D21" s="1765"/>
      <c r="E21" s="1766"/>
      <c r="F21" s="1766"/>
      <c r="G21" s="1766"/>
      <c r="H21" s="1766"/>
      <c r="I21" s="1766"/>
      <c r="J21" s="1766"/>
      <c r="K21" s="1766"/>
      <c r="L21" s="1766"/>
      <c r="M21" s="1766"/>
      <c r="N21" s="1766"/>
      <c r="O21" s="1766"/>
      <c r="P21" s="1766"/>
      <c r="Q21" s="1766"/>
      <c r="R21" s="1766"/>
      <c r="S21" s="1766"/>
      <c r="T21" s="1766"/>
      <c r="U21" s="1766"/>
      <c r="V21" s="1766"/>
      <c r="W21" s="1766"/>
      <c r="X21" s="1766"/>
      <c r="Y21" s="1767"/>
      <c r="Z21" s="1768"/>
      <c r="AA21" s="40"/>
      <c r="AB21" s="40"/>
    </row>
    <row r="22" spans="4:28" ht="19.899999999999999" customHeight="1">
      <c r="D22" s="1765"/>
      <c r="E22" s="1766"/>
      <c r="F22" s="1766"/>
      <c r="G22" s="1766"/>
      <c r="H22" s="1766"/>
      <c r="I22" s="1766"/>
      <c r="J22" s="1766"/>
      <c r="K22" s="1766"/>
      <c r="L22" s="1766"/>
      <c r="M22" s="1766"/>
      <c r="N22" s="1766"/>
      <c r="O22" s="1766"/>
      <c r="P22" s="1766"/>
      <c r="Q22" s="1766"/>
      <c r="R22" s="1766"/>
      <c r="S22" s="1766"/>
      <c r="T22" s="1766"/>
      <c r="U22" s="1766"/>
      <c r="V22" s="1766"/>
      <c r="W22" s="1766"/>
      <c r="X22" s="1766"/>
      <c r="Y22" s="1767"/>
      <c r="Z22" s="1768"/>
      <c r="AA22" s="40"/>
      <c r="AB22" s="40"/>
    </row>
    <row r="23" spans="4:28" ht="19.899999999999999" customHeight="1">
      <c r="D23" s="1765"/>
      <c r="E23" s="1766"/>
      <c r="F23" s="1766"/>
      <c r="G23" s="1766"/>
      <c r="H23" s="1766"/>
      <c r="I23" s="1766"/>
      <c r="J23" s="1766"/>
      <c r="K23" s="1766"/>
      <c r="L23" s="1766"/>
      <c r="M23" s="1766"/>
      <c r="N23" s="1766"/>
      <c r="O23" s="1766"/>
      <c r="P23" s="1766"/>
      <c r="Q23" s="1766"/>
      <c r="R23" s="1766"/>
      <c r="S23" s="1766"/>
      <c r="T23" s="1766"/>
      <c r="U23" s="1766"/>
      <c r="V23" s="1766"/>
      <c r="W23" s="1766"/>
      <c r="X23" s="1766"/>
      <c r="Y23" s="1767"/>
      <c r="Z23" s="1768"/>
      <c r="AA23" s="40"/>
      <c r="AB23" s="40"/>
    </row>
    <row r="24" spans="4:28" ht="19.899999999999999" customHeight="1">
      <c r="D24" s="25"/>
      <c r="E24" s="27" t="s">
        <v>186</v>
      </c>
      <c r="F24" s="27"/>
      <c r="G24" s="26"/>
      <c r="H24" s="26" t="s">
        <v>185</v>
      </c>
      <c r="I24" s="26"/>
      <c r="J24" s="26"/>
      <c r="K24" s="26"/>
      <c r="L24" s="26"/>
      <c r="M24" s="26"/>
      <c r="N24" s="26"/>
      <c r="O24" s="26"/>
      <c r="P24" s="26"/>
      <c r="Q24" s="26"/>
      <c r="R24" s="26"/>
      <c r="S24" s="26"/>
      <c r="T24" s="26"/>
      <c r="U24" s="26"/>
      <c r="V24" s="26"/>
      <c r="W24" s="26"/>
      <c r="X24" s="26"/>
      <c r="Y24" s="26"/>
      <c r="Z24" s="41"/>
      <c r="AA24" s="42"/>
      <c r="AB24" s="42"/>
    </row>
    <row r="25" spans="4:28" ht="19.899999999999999" customHeight="1">
      <c r="D25" s="1762" t="s">
        <v>217</v>
      </c>
      <c r="E25" s="1762" t="s">
        <v>180</v>
      </c>
      <c r="F25" s="130"/>
      <c r="G25" s="138" t="s">
        <v>77</v>
      </c>
      <c r="H25" s="138"/>
      <c r="I25" s="138"/>
      <c r="J25" s="138"/>
      <c r="K25" s="138"/>
      <c r="L25" s="138"/>
      <c r="M25" s="138"/>
      <c r="N25" s="138"/>
      <c r="O25" s="138"/>
      <c r="P25" s="138"/>
      <c r="Q25" s="138"/>
      <c r="R25" s="138"/>
      <c r="S25" s="138"/>
      <c r="T25" s="138"/>
      <c r="U25" s="138"/>
      <c r="V25" s="138"/>
      <c r="W25" s="138"/>
      <c r="X25" s="138"/>
      <c r="Y25" s="139"/>
      <c r="Z25" s="49"/>
      <c r="AA25" s="37"/>
      <c r="AB25" s="37"/>
    </row>
    <row r="26" spans="4:28" ht="19.899999999999999" customHeight="1">
      <c r="D26" s="1763"/>
      <c r="E26" s="1763"/>
      <c r="F26" s="131"/>
      <c r="G26" s="711" t="s">
        <v>193</v>
      </c>
      <c r="H26" s="711"/>
      <c r="I26" s="711"/>
      <c r="J26" s="711"/>
      <c r="K26" s="3142"/>
      <c r="L26" s="1549"/>
      <c r="M26" s="1549"/>
      <c r="N26" s="1549"/>
      <c r="O26" s="1549"/>
      <c r="P26" s="1549"/>
      <c r="Q26" s="1549"/>
      <c r="R26" s="1549"/>
      <c r="S26" s="1549"/>
      <c r="T26" s="1549"/>
      <c r="U26" s="711" t="s">
        <v>192</v>
      </c>
      <c r="V26" s="711"/>
      <c r="W26" s="711"/>
      <c r="X26" s="711"/>
      <c r="Y26" s="712"/>
      <c r="Z26" s="50"/>
      <c r="AA26" s="37"/>
      <c r="AB26" s="37"/>
    </row>
    <row r="27" spans="4:28" ht="19.899999999999999" customHeight="1">
      <c r="D27" s="1763"/>
      <c r="E27" s="1763"/>
      <c r="F27" s="131"/>
      <c r="G27" s="3143"/>
      <c r="H27" s="3143"/>
      <c r="I27" s="3143"/>
      <c r="J27" s="3143"/>
      <c r="K27" s="3143"/>
      <c r="L27" s="3143"/>
      <c r="M27" s="3143"/>
      <c r="N27" s="3143"/>
      <c r="O27" s="3143"/>
      <c r="P27" s="3143"/>
      <c r="Q27" s="3143"/>
      <c r="R27" s="3143"/>
      <c r="S27" s="3143"/>
      <c r="T27" s="3143"/>
      <c r="U27" s="3143"/>
      <c r="V27" s="3143"/>
      <c r="W27" s="3143"/>
      <c r="X27" s="3143"/>
      <c r="Y27" s="712"/>
      <c r="Z27" s="50"/>
      <c r="AA27" s="37"/>
      <c r="AB27" s="37"/>
    </row>
    <row r="28" spans="4:28" ht="19.899999999999999" customHeight="1">
      <c r="D28" s="1763"/>
      <c r="E28" s="1763"/>
      <c r="F28" s="131"/>
      <c r="G28" s="1760" t="s">
        <v>83</v>
      </c>
      <c r="H28" s="1760"/>
      <c r="I28" s="1760"/>
      <c r="J28" s="1760"/>
      <c r="K28" s="1760"/>
      <c r="L28" s="1760"/>
      <c r="M28" s="1760"/>
      <c r="N28" s="1760"/>
      <c r="O28" s="1760"/>
      <c r="P28" s="1760"/>
      <c r="Q28" s="1760"/>
      <c r="R28" s="1760"/>
      <c r="S28" s="1760"/>
      <c r="T28" s="1760"/>
      <c r="U28" s="1760"/>
      <c r="V28" s="1760"/>
      <c r="W28" s="1760"/>
      <c r="X28" s="1760"/>
      <c r="Y28" s="1760"/>
      <c r="Z28" s="1761"/>
      <c r="AA28" s="662"/>
      <c r="AB28" s="662"/>
    </row>
    <row r="29" spans="4:28" ht="19.899999999999999" customHeight="1">
      <c r="D29" s="1763"/>
      <c r="E29" s="1762" t="s">
        <v>79</v>
      </c>
      <c r="F29" s="130"/>
      <c r="G29" s="138" t="s">
        <v>219</v>
      </c>
      <c r="H29" s="138"/>
      <c r="I29" s="138"/>
      <c r="J29" s="138"/>
      <c r="K29" s="138"/>
      <c r="L29" s="138"/>
      <c r="M29" s="138"/>
      <c r="N29" s="138"/>
      <c r="O29" s="138"/>
      <c r="P29" s="138"/>
      <c r="Q29" s="138"/>
      <c r="R29" s="138"/>
      <c r="S29" s="138"/>
      <c r="T29" s="138"/>
      <c r="U29" s="138"/>
      <c r="V29" s="138"/>
      <c r="W29" s="138"/>
      <c r="X29" s="138"/>
      <c r="Y29" s="139"/>
      <c r="Z29" s="49"/>
      <c r="AA29" s="37"/>
      <c r="AB29" s="37"/>
    </row>
    <row r="30" spans="4:28" ht="19.899999999999999" customHeight="1">
      <c r="D30" s="1763"/>
      <c r="E30" s="1763"/>
      <c r="F30" s="131"/>
      <c r="G30" s="711" t="s">
        <v>194</v>
      </c>
      <c r="H30" s="711"/>
      <c r="I30" s="711"/>
      <c r="J30" s="711"/>
      <c r="K30" s="3142"/>
      <c r="L30" s="1549"/>
      <c r="M30" s="1549"/>
      <c r="N30" s="1549"/>
      <c r="O30" s="1549"/>
      <c r="P30" s="1549"/>
      <c r="Q30" s="1549"/>
      <c r="R30" s="1549"/>
      <c r="S30" s="1549"/>
      <c r="T30" s="1549"/>
      <c r="U30" s="711" t="s">
        <v>192</v>
      </c>
      <c r="V30" s="711"/>
      <c r="W30" s="711"/>
      <c r="X30" s="711"/>
      <c r="Y30" s="712"/>
      <c r="Z30" s="50"/>
      <c r="AA30" s="37"/>
      <c r="AB30" s="37"/>
    </row>
    <row r="31" spans="4:28" ht="19.899999999999999" customHeight="1">
      <c r="D31" s="1763"/>
      <c r="E31" s="1763"/>
      <c r="F31" s="131"/>
      <c r="G31" s="1775"/>
      <c r="H31" s="1775"/>
      <c r="I31" s="1775"/>
      <c r="J31" s="1775"/>
      <c r="K31" s="1775"/>
      <c r="L31" s="1775"/>
      <c r="M31" s="1775"/>
      <c r="N31" s="1775"/>
      <c r="O31" s="1775"/>
      <c r="P31" s="1775"/>
      <c r="Q31" s="1775"/>
      <c r="R31" s="1775"/>
      <c r="S31" s="1775"/>
      <c r="T31" s="1775"/>
      <c r="U31" s="1775"/>
      <c r="V31" s="1775"/>
      <c r="W31" s="1775"/>
      <c r="X31" s="1775"/>
      <c r="Y31" s="665"/>
      <c r="Z31" s="36"/>
      <c r="AA31" s="37"/>
      <c r="AB31" s="37"/>
    </row>
    <row r="32" spans="4:28" ht="19.899999999999999" customHeight="1">
      <c r="D32" s="1764"/>
      <c r="E32" s="1764"/>
      <c r="F32" s="132"/>
      <c r="G32" s="1772" t="s">
        <v>82</v>
      </c>
      <c r="H32" s="1772"/>
      <c r="I32" s="1772"/>
      <c r="J32" s="1772"/>
      <c r="K32" s="1772"/>
      <c r="L32" s="1772"/>
      <c r="M32" s="1772"/>
      <c r="N32" s="1772"/>
      <c r="O32" s="1772"/>
      <c r="P32" s="1772"/>
      <c r="Q32" s="1772"/>
      <c r="R32" s="1772"/>
      <c r="S32" s="1772"/>
      <c r="T32" s="1772"/>
      <c r="U32" s="1772"/>
      <c r="V32" s="1772"/>
      <c r="W32" s="1772"/>
      <c r="X32" s="1772"/>
      <c r="Y32" s="1772"/>
      <c r="Z32" s="1773"/>
      <c r="AA32" s="662"/>
      <c r="AB32" s="662"/>
    </row>
    <row r="33" spans="3:28" ht="19.899999999999999" customHeight="1">
      <c r="D33" s="44"/>
      <c r="G33" s="45"/>
      <c r="H33" s="45"/>
      <c r="I33" s="46"/>
      <c r="J33" s="45"/>
    </row>
    <row r="34" spans="3:28" ht="13.15" customHeight="1">
      <c r="D34" s="661"/>
      <c r="E34" s="28"/>
      <c r="F34" s="2894" t="s">
        <v>181</v>
      </c>
      <c r="G34" s="2895"/>
      <c r="H34" s="2898" t="s">
        <v>182</v>
      </c>
      <c r="I34" s="2895"/>
      <c r="J34" s="140"/>
      <c r="L34" s="661"/>
      <c r="M34" s="661"/>
      <c r="N34" s="661"/>
      <c r="O34" s="661"/>
      <c r="P34" s="661"/>
      <c r="Q34" s="661"/>
      <c r="R34" s="661"/>
      <c r="S34" s="661"/>
      <c r="T34" s="661"/>
      <c r="U34" s="3146" t="s">
        <v>183</v>
      </c>
      <c r="V34" s="3147"/>
      <c r="W34" s="3146" t="s">
        <v>184</v>
      </c>
      <c r="X34" s="3147"/>
      <c r="Y34" s="3146" t="s">
        <v>174</v>
      </c>
      <c r="Z34" s="3147"/>
      <c r="AA34" s="47"/>
      <c r="AB34" s="47"/>
    </row>
    <row r="35" spans="3:28">
      <c r="D35" s="661"/>
      <c r="E35" s="661"/>
      <c r="F35" s="2896"/>
      <c r="G35" s="2897"/>
      <c r="H35" s="2899"/>
      <c r="I35" s="2897"/>
      <c r="L35" s="661"/>
      <c r="M35" s="661"/>
      <c r="N35" s="661"/>
      <c r="O35" s="661"/>
      <c r="P35" s="661"/>
      <c r="Q35" s="661"/>
      <c r="R35" s="661"/>
      <c r="S35" s="661"/>
      <c r="T35" s="661"/>
      <c r="U35" s="3148"/>
      <c r="V35" s="3149"/>
      <c r="W35" s="3148"/>
      <c r="X35" s="3149"/>
      <c r="Y35" s="3148"/>
      <c r="Z35" s="3149"/>
      <c r="AA35" s="48"/>
      <c r="AB35" s="48"/>
    </row>
    <row r="36" spans="3:28" ht="36.6" customHeight="1">
      <c r="D36" s="661"/>
      <c r="E36" s="661"/>
      <c r="F36" s="653"/>
      <c r="G36" s="655"/>
      <c r="H36" s="654"/>
      <c r="I36" s="655"/>
      <c r="L36" s="661"/>
      <c r="M36" s="661"/>
      <c r="N36" s="661"/>
      <c r="O36" s="661"/>
      <c r="P36" s="661"/>
      <c r="Q36" s="661"/>
      <c r="R36" s="661"/>
      <c r="S36" s="661"/>
      <c r="T36" s="661"/>
      <c r="U36" s="653"/>
      <c r="V36" s="655"/>
      <c r="W36" s="653"/>
      <c r="X36" s="655"/>
      <c r="Y36" s="653"/>
      <c r="Z36" s="141"/>
      <c r="AA36" s="42"/>
      <c r="AB36" s="42"/>
    </row>
    <row r="38" spans="3:28" ht="34.9" customHeight="1" thickBot="1">
      <c r="C38" s="574" t="s">
        <v>1034</v>
      </c>
    </row>
    <row r="39" spans="3:28" ht="25.15" customHeight="1">
      <c r="C39" s="97" t="s">
        <v>197</v>
      </c>
      <c r="D39" s="83"/>
      <c r="E39" s="83"/>
      <c r="F39" s="83"/>
      <c r="G39" s="83"/>
      <c r="H39" s="83"/>
      <c r="I39" s="83"/>
      <c r="J39" s="83"/>
      <c r="K39" s="83"/>
      <c r="L39" s="83"/>
      <c r="M39" s="83"/>
      <c r="N39" s="83"/>
      <c r="O39" s="83"/>
      <c r="P39" s="83"/>
      <c r="Q39" s="83"/>
      <c r="R39" s="83"/>
      <c r="S39" s="83"/>
      <c r="T39" s="83"/>
      <c r="U39" s="83"/>
      <c r="V39" s="83"/>
      <c r="W39" s="83"/>
      <c r="X39" s="83"/>
      <c r="Y39" s="83"/>
      <c r="Z39" s="264"/>
      <c r="AA39" s="133"/>
    </row>
    <row r="40" spans="3:28" ht="19.899999999999999" customHeight="1">
      <c r="C40" s="268"/>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70"/>
    </row>
    <row r="41" spans="3:28" ht="19.899999999999999" customHeight="1">
      <c r="C41" s="85"/>
      <c r="D41" s="3126" t="s">
        <v>213</v>
      </c>
      <c r="E41" s="3126"/>
      <c r="F41" s="1633"/>
      <c r="G41" s="1633"/>
      <c r="H41" s="82"/>
      <c r="I41" s="3129" t="str">
        <f>本工事内容!$C$5&amp;本工事内容!$D$5&amp;本工事内容!$E$5&amp;"  "&amp;本工事内容!$C$8</f>
        <v>都計第100号  ○○○道路修繕工事2</v>
      </c>
      <c r="J41" s="3130"/>
      <c r="K41" s="3130"/>
      <c r="L41" s="3130"/>
      <c r="M41" s="3130"/>
      <c r="N41" s="3130"/>
      <c r="O41" s="3130"/>
      <c r="P41" s="3130"/>
      <c r="Q41" s="3130"/>
      <c r="R41" s="3130"/>
      <c r="S41" s="3130"/>
      <c r="T41" s="3130"/>
      <c r="U41" s="3130"/>
      <c r="V41" s="3130"/>
      <c r="W41" s="3130"/>
      <c r="X41" s="3130"/>
      <c r="Y41" s="2991"/>
      <c r="Z41" s="82"/>
      <c r="AA41" s="84"/>
    </row>
    <row r="42" spans="3:28" ht="19.899999999999999" customHeight="1">
      <c r="C42" s="85"/>
      <c r="D42" s="86"/>
      <c r="E42" s="86"/>
      <c r="F42" s="37"/>
      <c r="G42" s="37"/>
      <c r="H42" s="37"/>
      <c r="I42" s="37"/>
      <c r="J42" s="37"/>
      <c r="K42" s="37"/>
      <c r="L42" s="37"/>
      <c r="M42" s="37"/>
      <c r="N42" s="37"/>
      <c r="O42" s="37"/>
      <c r="P42" s="37"/>
      <c r="Q42" s="37"/>
      <c r="R42" s="37"/>
      <c r="S42" s="37"/>
      <c r="T42" s="37"/>
      <c r="U42" s="37"/>
      <c r="V42" s="37"/>
      <c r="W42" s="37"/>
      <c r="X42" s="37"/>
      <c r="Y42" s="37"/>
      <c r="Z42" s="37"/>
      <c r="AA42" s="84"/>
    </row>
    <row r="43" spans="3:28" ht="19.899999999999999" customHeight="1">
      <c r="C43" s="85"/>
      <c r="D43" s="3126" t="s">
        <v>215</v>
      </c>
      <c r="E43" s="3126"/>
      <c r="F43" s="1633"/>
      <c r="G43" s="1633"/>
      <c r="H43" s="82"/>
      <c r="I43" s="3150" t="str">
        <f>""&amp;本工事内容!$C$10</f>
        <v>一宮22号線</v>
      </c>
      <c r="J43" s="1790"/>
      <c r="K43" s="1790"/>
      <c r="L43" s="1790"/>
      <c r="M43" s="1790"/>
      <c r="N43" s="1790"/>
      <c r="O43" s="1790"/>
      <c r="P43" s="1790"/>
      <c r="Q43" s="1790"/>
      <c r="R43" s="1790"/>
      <c r="S43" s="1790"/>
      <c r="T43" s="1790"/>
      <c r="U43" s="1790"/>
      <c r="V43" s="1790"/>
      <c r="W43" s="1790"/>
      <c r="X43" s="1790"/>
      <c r="Y43" s="2991"/>
      <c r="Z43" s="82"/>
      <c r="AA43" s="84"/>
    </row>
    <row r="44" spans="3:28" ht="19.899999999999999" customHeight="1">
      <c r="C44" s="85"/>
      <c r="D44" s="87"/>
      <c r="E44" s="87"/>
      <c r="F44" s="37"/>
      <c r="G44" s="37"/>
      <c r="H44" s="37"/>
      <c r="I44" s="37"/>
      <c r="J44" s="37"/>
      <c r="K44" s="37"/>
      <c r="L44" s="37"/>
      <c r="M44" s="37"/>
      <c r="N44" s="37"/>
      <c r="O44" s="37"/>
      <c r="P44" s="37"/>
      <c r="Q44" s="37"/>
      <c r="R44" s="37"/>
      <c r="S44" s="37"/>
      <c r="T44" s="37"/>
      <c r="U44" s="37"/>
      <c r="V44" s="37"/>
      <c r="W44" s="37"/>
      <c r="X44" s="37"/>
      <c r="Y44" s="37"/>
      <c r="Z44" s="37"/>
      <c r="AA44" s="84"/>
    </row>
    <row r="45" spans="3:28" ht="19.899999999999999" customHeight="1">
      <c r="C45" s="85"/>
      <c r="D45" s="3126" t="s">
        <v>220</v>
      </c>
      <c r="E45" s="3126"/>
      <c r="F45" s="1633"/>
      <c r="G45" s="1633"/>
      <c r="H45" s="82"/>
      <c r="I45" s="3151" t="str">
        <f>""&amp;本工事内容!$C$9</f>
        <v>一宮市本町二丁目5番６号2</v>
      </c>
      <c r="J45" s="2991"/>
      <c r="K45" s="2991"/>
      <c r="L45" s="2991"/>
      <c r="M45" s="2991"/>
      <c r="N45" s="2991"/>
      <c r="O45" s="2991"/>
      <c r="P45" s="2991"/>
      <c r="Q45" s="2991"/>
      <c r="R45" s="2991"/>
      <c r="S45" s="2991"/>
      <c r="T45" s="2991"/>
      <c r="U45" s="2991"/>
      <c r="V45" s="2991"/>
      <c r="W45" s="2991"/>
      <c r="X45" s="2991"/>
      <c r="Y45" s="2991"/>
      <c r="Z45" s="82"/>
      <c r="AA45" s="84"/>
    </row>
    <row r="46" spans="3:28" ht="19.899999999999999" customHeight="1">
      <c r="C46" s="85"/>
      <c r="D46" s="88"/>
      <c r="E46" s="88"/>
      <c r="F46" s="37"/>
      <c r="G46" s="37"/>
      <c r="H46" s="37"/>
      <c r="I46" s="37"/>
      <c r="J46" s="37"/>
      <c r="K46" s="37"/>
      <c r="L46" s="37"/>
      <c r="M46" s="37"/>
      <c r="N46" s="37"/>
      <c r="O46" s="37"/>
      <c r="P46" s="37"/>
      <c r="Q46" s="37"/>
      <c r="R46" s="37"/>
      <c r="S46" s="37"/>
      <c r="T46" s="37"/>
      <c r="U46" s="37"/>
      <c r="V46" s="37"/>
      <c r="W46" s="37"/>
      <c r="X46" s="37"/>
      <c r="Y46" s="37"/>
      <c r="Z46" s="37"/>
      <c r="AA46" s="84"/>
    </row>
    <row r="47" spans="3:28" ht="19.899999999999999" customHeight="1">
      <c r="C47" s="85"/>
      <c r="D47" s="3126" t="s">
        <v>221</v>
      </c>
      <c r="E47" s="3126"/>
      <c r="F47" s="1633"/>
      <c r="G47" s="1633"/>
      <c r="H47" s="82"/>
      <c r="I47" s="3144">
        <f>本工事内容!$C$12</f>
        <v>44867</v>
      </c>
      <c r="J47" s="3145"/>
      <c r="K47" s="3145"/>
      <c r="L47" s="3145"/>
      <c r="M47" s="3145"/>
      <c r="N47" s="3145"/>
      <c r="O47" s="3145"/>
      <c r="P47" s="677" t="s">
        <v>223</v>
      </c>
      <c r="Q47" s="3144">
        <f>本工事内容!$C$14</f>
        <v>45016</v>
      </c>
      <c r="R47" s="3145"/>
      <c r="S47" s="3145"/>
      <c r="T47" s="3145"/>
      <c r="U47" s="3145"/>
      <c r="V47" s="3145"/>
      <c r="W47" s="3145"/>
      <c r="X47" s="708"/>
      <c r="Y47" s="37"/>
      <c r="Z47" s="37"/>
      <c r="AA47" s="84"/>
    </row>
    <row r="48" spans="3:28" ht="19.899999999999999" customHeight="1">
      <c r="C48" s="85"/>
      <c r="D48" s="88"/>
      <c r="E48" s="88"/>
      <c r="F48" s="37"/>
      <c r="G48" s="37"/>
      <c r="H48" s="37"/>
      <c r="I48" s="37"/>
      <c r="J48" s="37"/>
      <c r="K48" s="37"/>
      <c r="L48" s="37"/>
      <c r="M48" s="37"/>
      <c r="N48" s="37"/>
      <c r="O48" s="37"/>
      <c r="P48" s="37"/>
      <c r="Q48" s="37"/>
      <c r="R48" s="37"/>
      <c r="S48" s="37"/>
      <c r="T48" s="37"/>
      <c r="U48" s="37"/>
      <c r="V48" s="37"/>
      <c r="W48" s="37"/>
      <c r="X48" s="37"/>
      <c r="Y48" s="37"/>
      <c r="Z48" s="37"/>
      <c r="AA48" s="84"/>
    </row>
    <row r="49" spans="3:27" ht="19.899999999999999" customHeight="1">
      <c r="C49" s="85"/>
      <c r="D49" s="3126" t="s">
        <v>222</v>
      </c>
      <c r="E49" s="3126"/>
      <c r="F49" s="1633"/>
      <c r="G49" s="1633"/>
      <c r="H49" s="82"/>
      <c r="I49" s="535" t="str">
        <f>"\"&amp;TEXT(本工事内容!$C$15,"#,###")&amp;"円（消費税を含む）"</f>
        <v>\2,000,000円（消費税を含む）</v>
      </c>
      <c r="J49" s="536"/>
      <c r="K49" s="536"/>
      <c r="L49" s="536"/>
      <c r="M49" s="536"/>
      <c r="N49" s="536"/>
      <c r="O49" s="536"/>
      <c r="P49" s="536"/>
      <c r="Q49" s="536"/>
      <c r="R49" s="82"/>
      <c r="S49" s="82"/>
      <c r="T49" s="82"/>
      <c r="U49" s="82"/>
      <c r="V49" s="82"/>
      <c r="W49" s="82"/>
      <c r="X49" s="37"/>
      <c r="Y49" s="37"/>
      <c r="Z49" s="37"/>
      <c r="AA49" s="84"/>
    </row>
    <row r="50" spans="3:27" ht="19.899999999999999" customHeight="1">
      <c r="C50" s="89"/>
      <c r="D50" s="37"/>
      <c r="E50" s="37"/>
      <c r="F50" s="37"/>
      <c r="G50" s="37"/>
      <c r="H50" s="37"/>
      <c r="I50" s="37"/>
      <c r="J50" s="37"/>
      <c r="K50" s="37"/>
      <c r="L50" s="37"/>
      <c r="M50" s="37"/>
      <c r="N50" s="37"/>
      <c r="O50" s="37"/>
      <c r="P50" s="37"/>
      <c r="Q50" s="37"/>
      <c r="R50" s="37"/>
      <c r="S50" s="37"/>
      <c r="T50" s="37"/>
      <c r="U50" s="37"/>
      <c r="V50" s="37"/>
      <c r="W50" s="37"/>
      <c r="X50" s="37"/>
      <c r="Y50" s="37"/>
      <c r="Z50" s="37"/>
      <c r="AA50" s="84"/>
    </row>
    <row r="51" spans="3:27" ht="19.899999999999999" customHeight="1">
      <c r="C51" s="85"/>
      <c r="D51" s="90" t="s">
        <v>198</v>
      </c>
      <c r="E51" s="90"/>
      <c r="F51" s="37"/>
      <c r="G51" s="37"/>
      <c r="H51" s="37"/>
      <c r="I51" s="37"/>
      <c r="J51" s="37"/>
      <c r="K51" s="37"/>
      <c r="L51" s="37"/>
      <c r="M51" s="37"/>
      <c r="N51" s="37"/>
      <c r="O51" s="37"/>
      <c r="P51" s="37"/>
      <c r="Q51" s="37"/>
      <c r="R51" s="37"/>
      <c r="S51" s="37"/>
      <c r="T51" s="37"/>
      <c r="U51" s="37"/>
      <c r="V51" s="37"/>
      <c r="W51" s="37"/>
      <c r="X51" s="37"/>
      <c r="Y51" s="37"/>
      <c r="Z51" s="37"/>
      <c r="AA51" s="84"/>
    </row>
    <row r="52" spans="3:27" ht="19.899999999999999" customHeight="1">
      <c r="C52" s="85"/>
      <c r="D52" s="90" t="s">
        <v>199</v>
      </c>
      <c r="E52" s="90"/>
      <c r="F52" s="37"/>
      <c r="G52" s="37"/>
      <c r="H52" s="37"/>
      <c r="I52" s="37"/>
      <c r="J52" s="37"/>
      <c r="K52" s="37"/>
      <c r="L52" s="37"/>
      <c r="M52" s="37"/>
      <c r="N52" s="37"/>
      <c r="O52" s="37"/>
      <c r="P52" s="37"/>
      <c r="Q52" s="37"/>
      <c r="R52" s="37"/>
      <c r="S52" s="37"/>
      <c r="T52" s="37"/>
      <c r="U52" s="37"/>
      <c r="V52" s="37"/>
      <c r="W52" s="37"/>
      <c r="X52" s="37"/>
      <c r="Y52" s="37"/>
      <c r="Z52" s="37"/>
      <c r="AA52" s="84"/>
    </row>
    <row r="53" spans="3:27" ht="19.899999999999999" customHeight="1">
      <c r="C53" s="85"/>
      <c r="D53" s="90" t="s">
        <v>200</v>
      </c>
      <c r="E53" s="90"/>
      <c r="F53" s="37"/>
      <c r="G53" s="37"/>
      <c r="H53" s="37"/>
      <c r="I53" s="37"/>
      <c r="J53" s="37"/>
      <c r="K53" s="37"/>
      <c r="L53" s="37"/>
      <c r="M53" s="37"/>
      <c r="N53" s="37"/>
      <c r="O53" s="37"/>
      <c r="P53" s="37"/>
      <c r="Q53" s="37"/>
      <c r="R53" s="37"/>
      <c r="S53" s="37"/>
      <c r="T53" s="37"/>
      <c r="U53" s="37"/>
      <c r="V53" s="37"/>
      <c r="W53" s="37"/>
      <c r="X53" s="37"/>
      <c r="Y53" s="37"/>
      <c r="Z53" s="37"/>
      <c r="AA53" s="84"/>
    </row>
    <row r="54" spans="3:27" ht="19.899999999999999" customHeight="1">
      <c r="C54" s="85"/>
      <c r="D54" s="90" t="s">
        <v>201</v>
      </c>
      <c r="E54" s="90"/>
      <c r="F54" s="37"/>
      <c r="G54" s="37"/>
      <c r="H54" s="37"/>
      <c r="I54" s="37"/>
      <c r="J54" s="37"/>
      <c r="K54" s="37"/>
      <c r="L54" s="37"/>
      <c r="M54" s="37"/>
      <c r="N54" s="37"/>
      <c r="O54" s="37"/>
      <c r="P54" s="37"/>
      <c r="Q54" s="37"/>
      <c r="R54" s="37"/>
      <c r="S54" s="37"/>
      <c r="T54" s="37"/>
      <c r="U54" s="37"/>
      <c r="V54" s="37"/>
      <c r="W54" s="37"/>
      <c r="X54" s="37"/>
      <c r="Y54" s="37"/>
      <c r="Z54" s="37"/>
      <c r="AA54" s="84"/>
    </row>
    <row r="55" spans="3:27" ht="19.899999999999999" customHeight="1">
      <c r="C55" s="85"/>
      <c r="D55" s="90" t="s">
        <v>202</v>
      </c>
      <c r="E55" s="90"/>
      <c r="F55" s="37"/>
      <c r="G55" s="37"/>
      <c r="H55" s="37"/>
      <c r="I55" s="37"/>
      <c r="J55" s="37"/>
      <c r="K55" s="37"/>
      <c r="L55" s="37"/>
      <c r="M55" s="37"/>
      <c r="N55" s="37"/>
      <c r="O55" s="37"/>
      <c r="P55" s="37"/>
      <c r="Q55" s="37"/>
      <c r="R55" s="37"/>
      <c r="S55" s="37"/>
      <c r="T55" s="37"/>
      <c r="U55" s="37"/>
      <c r="V55" s="37"/>
      <c r="W55" s="37"/>
      <c r="X55" s="37"/>
      <c r="Y55" s="37"/>
      <c r="Z55" s="37"/>
      <c r="AA55" s="84"/>
    </row>
    <row r="56" spans="3:27" ht="19.899999999999999" customHeight="1">
      <c r="C56" s="85"/>
      <c r="D56" s="90" t="s">
        <v>203</v>
      </c>
      <c r="E56" s="90"/>
      <c r="F56" s="37"/>
      <c r="G56" s="37"/>
      <c r="H56" s="37"/>
      <c r="I56" s="37"/>
      <c r="J56" s="37"/>
      <c r="K56" s="37"/>
      <c r="L56" s="37"/>
      <c r="M56" s="37"/>
      <c r="N56" s="37"/>
      <c r="O56" s="37"/>
      <c r="P56" s="37"/>
      <c r="Q56" s="37"/>
      <c r="R56" s="37"/>
      <c r="S56" s="37"/>
      <c r="T56" s="37"/>
      <c r="U56" s="37"/>
      <c r="V56" s="37"/>
      <c r="W56" s="37"/>
      <c r="X56" s="37"/>
      <c r="Y56" s="37"/>
      <c r="Z56" s="37"/>
      <c r="AA56" s="84"/>
    </row>
    <row r="57" spans="3:27" ht="19.899999999999999" customHeight="1">
      <c r="C57" s="85"/>
      <c r="D57" s="90" t="s">
        <v>204</v>
      </c>
      <c r="E57" s="90"/>
      <c r="F57" s="37"/>
      <c r="G57" s="37"/>
      <c r="H57" s="37"/>
      <c r="I57" s="37"/>
      <c r="J57" s="37"/>
      <c r="K57" s="37"/>
      <c r="L57" s="37"/>
      <c r="M57" s="37"/>
      <c r="N57" s="37"/>
      <c r="O57" s="37"/>
      <c r="P57" s="37"/>
      <c r="Q57" s="37"/>
      <c r="R57" s="37"/>
      <c r="S57" s="37"/>
      <c r="T57" s="37"/>
      <c r="U57" s="37"/>
      <c r="V57" s="37"/>
      <c r="W57" s="37"/>
      <c r="X57" s="37"/>
      <c r="Y57" s="37"/>
      <c r="Z57" s="37"/>
      <c r="AA57" s="84"/>
    </row>
    <row r="58" spans="3:27" ht="19.899999999999999" customHeight="1">
      <c r="C58" s="85"/>
      <c r="D58" s="90" t="s">
        <v>205</v>
      </c>
      <c r="E58" s="90"/>
      <c r="F58" s="37"/>
      <c r="G58" s="37"/>
      <c r="H58" s="37"/>
      <c r="I58" s="37"/>
      <c r="J58" s="37"/>
      <c r="K58" s="37"/>
      <c r="L58" s="37"/>
      <c r="M58" s="37"/>
      <c r="N58" s="37"/>
      <c r="O58" s="37"/>
      <c r="P58" s="37"/>
      <c r="Q58" s="37"/>
      <c r="R58" s="37"/>
      <c r="S58" s="37"/>
      <c r="T58" s="37"/>
      <c r="U58" s="37"/>
      <c r="V58" s="37"/>
      <c r="W58" s="37"/>
      <c r="X58" s="37"/>
      <c r="Y58" s="37"/>
      <c r="Z58" s="37"/>
      <c r="AA58" s="84"/>
    </row>
    <row r="59" spans="3:27" ht="19.899999999999999" customHeight="1">
      <c r="C59" s="85"/>
      <c r="D59" s="90" t="s">
        <v>206</v>
      </c>
      <c r="E59" s="90"/>
      <c r="F59" s="37"/>
      <c r="G59" s="37"/>
      <c r="H59" s="37"/>
      <c r="I59" s="37"/>
      <c r="J59" s="37"/>
      <c r="K59" s="37"/>
      <c r="L59" s="37"/>
      <c r="M59" s="37"/>
      <c r="N59" s="37"/>
      <c r="O59" s="37"/>
      <c r="P59" s="37"/>
      <c r="Q59" s="37"/>
      <c r="R59" s="37"/>
      <c r="S59" s="37"/>
      <c r="T59" s="37"/>
      <c r="U59" s="37"/>
      <c r="V59" s="37"/>
      <c r="W59" s="37"/>
      <c r="X59" s="37"/>
      <c r="Y59" s="37"/>
      <c r="Z59" s="37"/>
      <c r="AA59" s="84"/>
    </row>
    <row r="60" spans="3:27" ht="19.899999999999999" customHeight="1">
      <c r="C60" s="85"/>
      <c r="D60" s="90" t="s">
        <v>207</v>
      </c>
      <c r="E60" s="90"/>
      <c r="F60" s="37"/>
      <c r="G60" s="37"/>
      <c r="H60" s="37"/>
      <c r="I60" s="37"/>
      <c r="J60" s="37"/>
      <c r="K60" s="37"/>
      <c r="L60" s="37"/>
      <c r="M60" s="37"/>
      <c r="N60" s="37"/>
      <c r="O60" s="37"/>
      <c r="P60" s="37"/>
      <c r="Q60" s="37"/>
      <c r="R60" s="37"/>
      <c r="S60" s="37"/>
      <c r="T60" s="37"/>
      <c r="U60" s="37"/>
      <c r="V60" s="37"/>
      <c r="W60" s="37"/>
      <c r="X60" s="37"/>
      <c r="Y60" s="37"/>
      <c r="Z60" s="37"/>
      <c r="AA60" s="84"/>
    </row>
    <row r="61" spans="3:27" ht="19.899999999999999" customHeight="1">
      <c r="C61" s="85"/>
      <c r="D61" s="90" t="s">
        <v>208</v>
      </c>
      <c r="E61" s="90"/>
      <c r="F61" s="37"/>
      <c r="G61" s="37"/>
      <c r="H61" s="37"/>
      <c r="I61" s="37"/>
      <c r="J61" s="37"/>
      <c r="K61" s="37"/>
      <c r="L61" s="37"/>
      <c r="M61" s="37"/>
      <c r="N61" s="37"/>
      <c r="O61" s="37"/>
      <c r="P61" s="37"/>
      <c r="Q61" s="37"/>
      <c r="R61" s="37"/>
      <c r="S61" s="37"/>
      <c r="T61" s="37"/>
      <c r="U61" s="37"/>
      <c r="V61" s="37"/>
      <c r="W61" s="37"/>
      <c r="X61" s="37"/>
      <c r="Y61" s="37"/>
      <c r="Z61" s="37"/>
      <c r="AA61" s="84"/>
    </row>
    <row r="62" spans="3:27" ht="19.899999999999999" customHeight="1">
      <c r="C62" s="85"/>
      <c r="D62" s="90" t="s">
        <v>209</v>
      </c>
      <c r="E62" s="90"/>
      <c r="F62" s="37"/>
      <c r="G62" s="37"/>
      <c r="H62" s="37"/>
      <c r="I62" s="37"/>
      <c r="J62" s="37"/>
      <c r="K62" s="37"/>
      <c r="L62" s="37"/>
      <c r="M62" s="37"/>
      <c r="N62" s="37"/>
      <c r="O62" s="37"/>
      <c r="P62" s="37"/>
      <c r="Q62" s="37"/>
      <c r="R62" s="37"/>
      <c r="S62" s="37"/>
      <c r="T62" s="37"/>
      <c r="U62" s="37"/>
      <c r="V62" s="37"/>
      <c r="W62" s="37"/>
      <c r="X62" s="37"/>
      <c r="Y62" s="37"/>
      <c r="Z62" s="37"/>
      <c r="AA62" s="84"/>
    </row>
    <row r="63" spans="3:27" ht="19.899999999999999" customHeight="1">
      <c r="C63" s="85"/>
      <c r="D63" s="90" t="s">
        <v>210</v>
      </c>
      <c r="E63" s="90"/>
      <c r="F63" s="37"/>
      <c r="G63" s="37"/>
      <c r="H63" s="37"/>
      <c r="I63" s="37"/>
      <c r="J63" s="37"/>
      <c r="K63" s="37"/>
      <c r="L63" s="37"/>
      <c r="M63" s="37"/>
      <c r="N63" s="37"/>
      <c r="O63" s="37"/>
      <c r="P63" s="37"/>
      <c r="Q63" s="37"/>
      <c r="R63" s="37"/>
      <c r="S63" s="37"/>
      <c r="T63" s="37"/>
      <c r="U63" s="37"/>
      <c r="V63" s="37"/>
      <c r="W63" s="37"/>
      <c r="X63" s="37"/>
      <c r="Y63" s="37"/>
      <c r="Z63" s="37"/>
      <c r="AA63" s="84"/>
    </row>
    <row r="64" spans="3:27" ht="19.899999999999999" customHeight="1">
      <c r="C64" s="85"/>
      <c r="D64" s="90" t="s">
        <v>211</v>
      </c>
      <c r="E64" s="90"/>
      <c r="F64" s="37"/>
      <c r="G64" s="37"/>
      <c r="H64" s="37"/>
      <c r="I64" s="37"/>
      <c r="J64" s="37"/>
      <c r="K64" s="37"/>
      <c r="L64" s="37"/>
      <c r="M64" s="37"/>
      <c r="N64" s="37"/>
      <c r="O64" s="37"/>
      <c r="P64" s="37"/>
      <c r="Q64" s="37"/>
      <c r="R64" s="37"/>
      <c r="S64" s="37"/>
      <c r="T64" s="37"/>
      <c r="U64" s="37"/>
      <c r="V64" s="37"/>
      <c r="W64" s="37"/>
      <c r="X64" s="37"/>
      <c r="Y64" s="37"/>
      <c r="Z64" s="37"/>
      <c r="AA64" s="84"/>
    </row>
    <row r="65" spans="2:30" ht="19.899999999999999" customHeight="1">
      <c r="C65" s="91"/>
      <c r="D65" s="37"/>
      <c r="E65" s="37"/>
      <c r="F65" s="37"/>
      <c r="G65" s="37"/>
      <c r="H65" s="37"/>
      <c r="I65" s="37"/>
      <c r="J65" s="37"/>
      <c r="K65" s="37"/>
      <c r="L65" s="37"/>
      <c r="M65" s="37"/>
      <c r="N65" s="37"/>
      <c r="O65" s="37"/>
      <c r="P65" s="37"/>
      <c r="Q65" s="37"/>
      <c r="R65" s="37"/>
      <c r="S65" s="37"/>
      <c r="T65" s="37"/>
      <c r="U65" s="37"/>
      <c r="V65" s="37"/>
      <c r="W65" s="37"/>
      <c r="X65" s="37"/>
      <c r="Y65" s="37"/>
      <c r="Z65" s="37"/>
      <c r="AA65" s="84"/>
    </row>
    <row r="66" spans="2:30" ht="19.899999999999999" customHeight="1">
      <c r="C66" s="85"/>
      <c r="D66" s="3126" t="s">
        <v>224</v>
      </c>
      <c r="E66" s="3126"/>
      <c r="F66" s="1633"/>
      <c r="G66" s="686"/>
      <c r="H66" s="3129" t="str">
        <f>請負者詳細!$C$2</f>
        <v>△△△△建設株式会社</v>
      </c>
      <c r="I66" s="3130"/>
      <c r="J66" s="3130"/>
      <c r="K66" s="3130"/>
      <c r="L66" s="3130"/>
      <c r="M66" s="3130"/>
      <c r="N66" s="3130"/>
      <c r="O66" s="3130"/>
      <c r="P66" s="3130"/>
      <c r="Q66" s="3130"/>
      <c r="R66" s="3130"/>
      <c r="S66" s="3130"/>
      <c r="T66" s="3130"/>
      <c r="U66" s="3130"/>
      <c r="V66" s="3130"/>
      <c r="W66" s="3130"/>
      <c r="X66" s="3130"/>
      <c r="Y66" s="3130"/>
      <c r="Z66" s="82"/>
      <c r="AA66" s="84"/>
    </row>
    <row r="67" spans="2:30" ht="19.899999999999999" customHeight="1">
      <c r="C67" s="85"/>
      <c r="D67" s="92"/>
      <c r="E67" s="92"/>
      <c r="F67" s="37"/>
      <c r="G67" s="37"/>
      <c r="H67" s="37"/>
      <c r="I67" s="37"/>
      <c r="J67" s="37"/>
      <c r="K67" s="37"/>
      <c r="L67" s="37"/>
      <c r="M67" s="37"/>
      <c r="N67" s="37"/>
      <c r="O67" s="37"/>
      <c r="P67" s="37"/>
      <c r="Q67" s="37"/>
      <c r="R67" s="37"/>
      <c r="S67" s="37"/>
      <c r="T67" s="37"/>
      <c r="U67" s="37"/>
      <c r="V67" s="37"/>
      <c r="W67" s="37"/>
      <c r="X67" s="37"/>
      <c r="Y67" s="37"/>
      <c r="Z67" s="37"/>
      <c r="AA67" s="84"/>
    </row>
    <row r="68" spans="2:30" ht="19.899999999999999" customHeight="1">
      <c r="C68" s="85"/>
      <c r="D68" s="3126" t="s">
        <v>225</v>
      </c>
      <c r="E68" s="3126"/>
      <c r="F68" s="1633"/>
      <c r="G68" s="686"/>
      <c r="H68" s="3129" t="str">
        <f>請負者詳細!$C$4</f>
        <v>一宮市尾西町木曽川1-1-1</v>
      </c>
      <c r="I68" s="3130"/>
      <c r="J68" s="3130"/>
      <c r="K68" s="3130"/>
      <c r="L68" s="3130"/>
      <c r="M68" s="3130"/>
      <c r="N68" s="3130"/>
      <c r="O68" s="3130"/>
      <c r="P68" s="3130"/>
      <c r="Q68" s="708"/>
      <c r="R68" s="435" t="s">
        <v>227</v>
      </c>
      <c r="S68" s="3127" t="str">
        <f>請負者詳細!$C$6</f>
        <v>(0586)11-1234</v>
      </c>
      <c r="T68" s="3128"/>
      <c r="U68" s="3128"/>
      <c r="V68" s="3128"/>
      <c r="W68" s="3128"/>
      <c r="X68" s="3128"/>
      <c r="Y68" s="1784"/>
      <c r="Z68" s="82"/>
      <c r="AA68" s="84"/>
    </row>
    <row r="69" spans="2:30" ht="19.899999999999999" customHeight="1">
      <c r="C69" s="85"/>
      <c r="D69" s="93"/>
      <c r="E69" s="93"/>
      <c r="F69" s="37"/>
      <c r="G69" s="37"/>
      <c r="H69" s="37"/>
      <c r="I69" s="37"/>
      <c r="J69" s="37"/>
      <c r="K69" s="37"/>
      <c r="L69" s="37"/>
      <c r="M69" s="37"/>
      <c r="N69" s="37"/>
      <c r="O69" s="37"/>
      <c r="P69" s="37"/>
      <c r="Q69" s="42"/>
      <c r="R69" s="42"/>
      <c r="S69" s="42"/>
      <c r="T69" s="42"/>
      <c r="U69" s="42"/>
      <c r="V69" s="42"/>
      <c r="W69" s="42"/>
      <c r="X69" s="42"/>
      <c r="Y69" s="37"/>
      <c r="Z69" s="37"/>
      <c r="AA69" s="84"/>
    </row>
    <row r="70" spans="2:30" ht="19.899999999999999" customHeight="1">
      <c r="C70" s="85"/>
      <c r="D70" s="3126" t="s">
        <v>226</v>
      </c>
      <c r="E70" s="3126"/>
      <c r="F70" s="1633"/>
      <c r="G70" s="686"/>
      <c r="H70" s="3129" t="str">
        <f>本工事内容!$F$3&amp;"　"&amp;本工事内容!$C$3</f>
        <v>　</v>
      </c>
      <c r="I70" s="3130"/>
      <c r="J70" s="3130"/>
      <c r="K70" s="3130"/>
      <c r="L70" s="3130"/>
      <c r="M70" s="3130"/>
      <c r="N70" s="3130"/>
      <c r="O70" s="3130"/>
      <c r="P70" s="3130"/>
      <c r="Q70" s="708"/>
      <c r="R70" s="435" t="s">
        <v>227</v>
      </c>
      <c r="S70" s="3127" t="str">
        <f>本工事内容!$C$6</f>
        <v>(0586)28-○○○○</v>
      </c>
      <c r="T70" s="3128"/>
      <c r="U70" s="3128"/>
      <c r="V70" s="3128"/>
      <c r="W70" s="3128"/>
      <c r="X70" s="3128"/>
      <c r="Y70" s="1784"/>
      <c r="Z70" s="82"/>
      <c r="AA70" s="84"/>
    </row>
    <row r="71" spans="2:30" ht="14.25" thickBot="1">
      <c r="C71" s="94"/>
      <c r="D71" s="95"/>
      <c r="E71" s="95"/>
      <c r="F71" s="95"/>
      <c r="G71" s="95"/>
      <c r="H71" s="95"/>
      <c r="I71" s="95"/>
      <c r="J71" s="95"/>
      <c r="K71" s="95"/>
      <c r="L71" s="95"/>
      <c r="M71" s="95"/>
      <c r="N71" s="95"/>
      <c r="O71" s="95"/>
      <c r="P71" s="95"/>
      <c r="Q71" s="95"/>
      <c r="R71" s="95"/>
      <c r="S71" s="95"/>
      <c r="T71" s="95"/>
      <c r="U71" s="95"/>
      <c r="V71" s="95"/>
      <c r="W71" s="95"/>
      <c r="X71" s="95"/>
      <c r="Y71" s="95"/>
      <c r="Z71" s="95"/>
      <c r="AA71" s="96"/>
    </row>
    <row r="73" spans="2:30" s="709" customFormat="1" ht="14.25">
      <c r="B73" s="1" t="s">
        <v>228</v>
      </c>
      <c r="C73" s="679"/>
      <c r="D73" s="679"/>
      <c r="E73" s="679"/>
      <c r="F73" s="679"/>
      <c r="G73" s="679"/>
      <c r="H73" s="679"/>
      <c r="I73" s="679"/>
      <c r="J73" s="679"/>
      <c r="K73" s="679"/>
      <c r="L73" s="679"/>
      <c r="M73" s="679"/>
      <c r="N73" s="679"/>
    </row>
    <row r="74" spans="2:30" s="709" customFormat="1" ht="90" customHeight="1">
      <c r="C74" s="3131" t="s">
        <v>1517</v>
      </c>
      <c r="D74" s="3132"/>
      <c r="E74" s="3132"/>
      <c r="F74" s="3132"/>
      <c r="G74" s="3132"/>
      <c r="H74" s="3132"/>
      <c r="I74" s="3132"/>
      <c r="J74" s="3132"/>
      <c r="K74" s="3132"/>
      <c r="L74" s="3132"/>
      <c r="M74" s="3132"/>
      <c r="N74" s="3132"/>
      <c r="O74" s="3132"/>
      <c r="P74" s="3132"/>
      <c r="Q74" s="3132"/>
      <c r="R74" s="3132"/>
      <c r="S74" s="3132"/>
      <c r="T74" s="3132"/>
      <c r="U74" s="3132"/>
      <c r="V74" s="3132"/>
      <c r="W74" s="3132"/>
      <c r="X74" s="3132"/>
      <c r="Y74" s="1770"/>
      <c r="Z74" s="1770"/>
      <c r="AA74" s="1770"/>
      <c r="AD74" s="2"/>
    </row>
    <row r="75" spans="2:30" s="709" customFormat="1">
      <c r="C75" s="679" t="s">
        <v>229</v>
      </c>
      <c r="D75" s="679"/>
      <c r="E75" s="679"/>
      <c r="F75" s="679"/>
      <c r="G75" s="679"/>
      <c r="H75" s="679"/>
      <c r="I75" s="679"/>
      <c r="J75" s="679"/>
      <c r="K75" s="679"/>
      <c r="L75" s="679"/>
      <c r="M75" s="679"/>
      <c r="N75" s="679"/>
      <c r="AD75" s="664"/>
    </row>
    <row r="76" spans="2:30" s="709" customFormat="1">
      <c r="B76" s="679"/>
      <c r="C76" s="679"/>
      <c r="D76" s="679"/>
      <c r="E76" s="679"/>
      <c r="F76" s="679"/>
      <c r="G76" s="679"/>
      <c r="H76" s="679"/>
      <c r="I76" s="679"/>
      <c r="J76" s="679"/>
      <c r="K76" s="679"/>
      <c r="L76" s="679"/>
      <c r="M76" s="679"/>
      <c r="N76" s="679"/>
      <c r="AD76" s="731"/>
    </row>
    <row r="77" spans="2:30" s="709" customFormat="1">
      <c r="B77" s="679"/>
      <c r="C77" s="679"/>
      <c r="D77" s="679"/>
      <c r="E77" s="679"/>
      <c r="F77" s="679"/>
      <c r="G77" s="679"/>
      <c r="H77" s="679"/>
      <c r="I77" s="679"/>
      <c r="J77" s="679"/>
      <c r="K77" s="679"/>
      <c r="L77" s="679"/>
      <c r="M77" s="679"/>
      <c r="N77" s="679"/>
    </row>
    <row r="78" spans="2:30" s="709" customFormat="1" ht="14.25">
      <c r="B78" s="1" t="s">
        <v>230</v>
      </c>
      <c r="C78" s="679"/>
      <c r="D78" s="679"/>
      <c r="E78" s="679"/>
      <c r="F78" s="679"/>
      <c r="G78" s="679"/>
      <c r="H78" s="679"/>
      <c r="I78" s="679"/>
      <c r="J78" s="679"/>
      <c r="K78" s="679"/>
      <c r="L78" s="679"/>
      <c r="M78" s="679"/>
      <c r="N78" s="679"/>
    </row>
    <row r="79" spans="2:30" s="709" customFormat="1" ht="79.900000000000006" customHeight="1">
      <c r="C79" s="2920" t="s">
        <v>589</v>
      </c>
      <c r="D79" s="2921"/>
      <c r="E79" s="2921"/>
      <c r="F79" s="2921"/>
      <c r="G79" s="2921"/>
      <c r="H79" s="2921"/>
      <c r="I79" s="2921"/>
      <c r="J79" s="2921"/>
      <c r="K79" s="2921"/>
      <c r="L79" s="2921"/>
      <c r="M79" s="2921"/>
      <c r="N79" s="2921"/>
      <c r="O79" s="2921"/>
      <c r="P79" s="2921"/>
      <c r="Q79" s="2921"/>
      <c r="R79" s="2921"/>
      <c r="S79" s="2921"/>
      <c r="T79" s="2921"/>
      <c r="U79" s="2921"/>
      <c r="V79" s="2921"/>
      <c r="W79" s="2921"/>
      <c r="X79" s="2921"/>
      <c r="Y79" s="2921"/>
      <c r="Z79" s="2921"/>
      <c r="AA79" s="2921"/>
      <c r="AB79" s="679"/>
    </row>
    <row r="80" spans="2:30" s="709" customFormat="1" ht="14.25">
      <c r="B80" s="1"/>
      <c r="C80" s="679"/>
      <c r="D80" s="679"/>
      <c r="E80" s="679"/>
      <c r="F80" s="679"/>
      <c r="G80" s="679"/>
      <c r="H80" s="679"/>
      <c r="I80" s="679"/>
      <c r="J80" s="679"/>
      <c r="K80" s="679"/>
      <c r="L80" s="679"/>
      <c r="M80" s="679"/>
      <c r="N80" s="679"/>
    </row>
    <row r="81" spans="2:27" s="709" customFormat="1" ht="10.9" customHeight="1">
      <c r="B81" s="679"/>
      <c r="C81" s="679"/>
      <c r="D81" s="679"/>
      <c r="E81" s="679"/>
      <c r="F81" s="679"/>
      <c r="G81" s="679"/>
      <c r="H81" s="679"/>
      <c r="J81" s="679"/>
      <c r="K81" s="679"/>
      <c r="L81" s="679"/>
    </row>
    <row r="82" spans="2:27" s="709" customFormat="1" ht="10.9" customHeight="1">
      <c r="C82" s="702"/>
      <c r="D82" s="702"/>
      <c r="E82" s="702"/>
      <c r="F82" s="702"/>
      <c r="G82" s="702"/>
      <c r="H82" s="702"/>
      <c r="I82" s="702"/>
      <c r="J82" s="107" t="s">
        <v>232</v>
      </c>
      <c r="K82" s="702"/>
      <c r="L82" s="702"/>
      <c r="M82" s="702"/>
      <c r="N82" s="108"/>
      <c r="O82" s="109"/>
      <c r="P82" s="109"/>
      <c r="Q82" s="109"/>
      <c r="R82" s="109"/>
      <c r="S82" s="109"/>
      <c r="T82" s="3103" t="s">
        <v>611</v>
      </c>
      <c r="U82" s="3105"/>
      <c r="V82" s="3105"/>
      <c r="W82" s="3105"/>
      <c r="X82" s="109"/>
      <c r="Y82" s="3101" t="s">
        <v>602</v>
      </c>
      <c r="Z82" s="3101"/>
      <c r="AA82" s="3101"/>
    </row>
    <row r="83" spans="2:27" s="709" customFormat="1" ht="10.9" customHeight="1">
      <c r="C83" s="702"/>
      <c r="D83" s="702"/>
      <c r="E83" s="702"/>
      <c r="F83" s="110" t="s">
        <v>596</v>
      </c>
      <c r="G83" s="111"/>
      <c r="H83" s="111"/>
      <c r="I83" s="112"/>
      <c r="K83" s="702"/>
      <c r="L83" s="702"/>
      <c r="M83" s="702"/>
      <c r="N83" s="108"/>
      <c r="O83" s="701"/>
      <c r="P83" s="108"/>
      <c r="Q83" s="108"/>
      <c r="R83" s="108"/>
      <c r="S83" s="108"/>
      <c r="T83" s="3105"/>
      <c r="U83" s="3105"/>
      <c r="V83" s="3105"/>
      <c r="W83" s="3105"/>
      <c r="X83" s="108"/>
      <c r="Y83" s="3101"/>
      <c r="Z83" s="3101"/>
      <c r="AA83" s="3101"/>
    </row>
    <row r="84" spans="2:27" s="709" customFormat="1" ht="10.9" customHeight="1">
      <c r="C84" s="702"/>
      <c r="D84" s="702"/>
      <c r="E84" s="113"/>
      <c r="F84" s="3137" t="s">
        <v>1314</v>
      </c>
      <c r="G84" s="3138"/>
      <c r="H84" s="3138"/>
      <c r="I84" s="3139"/>
      <c r="J84" s="116"/>
      <c r="L84" s="702"/>
      <c r="M84" s="702"/>
      <c r="N84" s="108"/>
      <c r="O84" s="701"/>
      <c r="P84" s="108"/>
      <c r="Q84" s="108"/>
      <c r="S84" s="128"/>
      <c r="T84" s="109"/>
      <c r="U84" s="3105" t="s">
        <v>599</v>
      </c>
      <c r="V84" s="3104"/>
      <c r="W84" s="3104"/>
      <c r="X84" s="109"/>
      <c r="Y84" s="3101" t="s">
        <v>603</v>
      </c>
      <c r="Z84" s="3102"/>
      <c r="AA84" s="3102"/>
    </row>
    <row r="85" spans="2:27" s="709" customFormat="1" ht="10.9" customHeight="1">
      <c r="C85" s="702"/>
      <c r="D85" s="702"/>
      <c r="E85" s="110"/>
      <c r="F85" s="3370" t="e">
        <f>"TEL"&amp;VLOOKUP(F84,請負者詳細!#REF!,9,FALSE)</f>
        <v>#REF!</v>
      </c>
      <c r="G85" s="3371"/>
      <c r="H85" s="3371"/>
      <c r="I85" s="3372"/>
      <c r="K85" s="117"/>
      <c r="M85" s="702"/>
      <c r="N85" s="108"/>
      <c r="O85" s="701"/>
      <c r="P85" s="108"/>
      <c r="Q85" s="108"/>
      <c r="R85" s="108"/>
      <c r="S85" s="108"/>
      <c r="T85" s="688"/>
      <c r="U85" s="3104"/>
      <c r="V85" s="3104"/>
      <c r="W85" s="3104"/>
      <c r="X85" s="108"/>
      <c r="Y85" s="3102"/>
      <c r="Z85" s="3102"/>
      <c r="AA85" s="3102"/>
    </row>
    <row r="86" spans="2:27" s="709" customFormat="1" ht="10.9" customHeight="1">
      <c r="C86" s="702"/>
      <c r="D86" s="702"/>
      <c r="E86" s="117"/>
      <c r="F86" s="114"/>
      <c r="G86" s="702"/>
      <c r="H86" s="702"/>
      <c r="I86" s="702"/>
      <c r="K86" s="117"/>
      <c r="M86" s="702"/>
      <c r="N86" s="108"/>
      <c r="O86" s="701"/>
      <c r="P86" s="108"/>
      <c r="Q86" s="108"/>
      <c r="R86" s="108"/>
      <c r="S86" s="108"/>
      <c r="T86" s="120"/>
      <c r="U86" s="3105" t="s">
        <v>600</v>
      </c>
      <c r="V86" s="3104"/>
      <c r="W86" s="3104"/>
      <c r="X86" s="109"/>
      <c r="Y86" s="3101" t="s">
        <v>604</v>
      </c>
      <c r="Z86" s="3102"/>
      <c r="AA86" s="3102"/>
    </row>
    <row r="87" spans="2:27" s="709" customFormat="1" ht="10.9" customHeight="1">
      <c r="C87" s="2924" t="s">
        <v>588</v>
      </c>
      <c r="D87" s="2925"/>
      <c r="E87" s="2925"/>
      <c r="F87" s="690"/>
      <c r="G87" s="702"/>
      <c r="H87" s="108"/>
      <c r="I87" s="688" t="s">
        <v>594</v>
      </c>
      <c r="J87" s="689"/>
      <c r="K87" s="689"/>
      <c r="L87" s="690"/>
      <c r="M87" s="108"/>
      <c r="N87" s="108"/>
      <c r="O87" s="701"/>
      <c r="P87" s="108"/>
      <c r="Q87" s="108"/>
      <c r="R87" s="108"/>
      <c r="S87" s="108"/>
      <c r="T87" s="703"/>
      <c r="U87" s="3104"/>
      <c r="V87" s="3104"/>
      <c r="W87" s="3104"/>
      <c r="X87" s="108"/>
      <c r="Y87" s="3102"/>
      <c r="Z87" s="3102"/>
      <c r="AA87" s="3102"/>
    </row>
    <row r="88" spans="2:27" s="709" customFormat="1" ht="10.9" customHeight="1">
      <c r="C88" s="3133" t="s">
        <v>1314</v>
      </c>
      <c r="D88" s="3134"/>
      <c r="E88" s="3134"/>
      <c r="F88" s="3135"/>
      <c r="G88" s="420"/>
      <c r="H88" s="119"/>
      <c r="I88" s="3133" t="s">
        <v>601</v>
      </c>
      <c r="J88" s="3136"/>
      <c r="K88" s="3136"/>
      <c r="L88" s="3135"/>
      <c r="M88" s="120"/>
      <c r="N88" s="109"/>
      <c r="O88" s="120"/>
      <c r="P88" s="3103" t="s">
        <v>610</v>
      </c>
      <c r="Q88" s="3104"/>
      <c r="R88" s="3104"/>
      <c r="S88" s="119"/>
      <c r="T88" s="120"/>
      <c r="U88" s="3105" t="s">
        <v>605</v>
      </c>
      <c r="V88" s="3104"/>
      <c r="W88" s="3104"/>
      <c r="X88" s="109"/>
      <c r="Y88" s="3101" t="s">
        <v>604</v>
      </c>
      <c r="Z88" s="3102"/>
      <c r="AA88" s="3102"/>
    </row>
    <row r="89" spans="2:27" s="709" customFormat="1" ht="10.9" customHeight="1">
      <c r="C89" s="3140" t="str">
        <f>IFERROR("TEL"&amp;VLOOKUP(C88,請負者詳細!#REF!,9,FALSE),"")</f>
        <v/>
      </c>
      <c r="D89" s="3141"/>
      <c r="E89" s="3141"/>
      <c r="F89" s="2989"/>
      <c r="G89" s="702"/>
      <c r="H89" s="122"/>
      <c r="I89" s="3140" t="str">
        <f>IFERROR("TEL"&amp;VLOOKUP(I88,請負者詳細!#REF!,9,FALSE),"")</f>
        <v/>
      </c>
      <c r="J89" s="3141"/>
      <c r="K89" s="3141"/>
      <c r="L89" s="2989"/>
      <c r="M89" s="123"/>
      <c r="N89" s="128"/>
      <c r="O89" s="136"/>
      <c r="P89" s="3104"/>
      <c r="Q89" s="3104"/>
      <c r="R89" s="3104"/>
      <c r="S89" s="108"/>
      <c r="T89" s="703"/>
      <c r="U89" s="3104"/>
      <c r="V89" s="3104"/>
      <c r="W89" s="3104"/>
      <c r="X89" s="108"/>
      <c r="Y89" s="3102"/>
      <c r="Z89" s="3102"/>
      <c r="AA89" s="3102"/>
    </row>
    <row r="90" spans="2:27" s="709" customFormat="1" ht="10.9" customHeight="1">
      <c r="C90" s="2985" t="str">
        <f>IFERROR("夜間℡ "&amp;VLOOKUP(C88,請負者詳細!#REF!,11,FALSE),"")</f>
        <v/>
      </c>
      <c r="D90" s="1790"/>
      <c r="E90" s="1790"/>
      <c r="F90" s="2986"/>
      <c r="G90" s="702"/>
      <c r="H90" s="125"/>
      <c r="I90" s="2985" t="str">
        <f>IFERROR("夜間℡ "&amp;VLOOKUP(I88,請負者詳細!#REF!,11,FALSE),"")</f>
        <v/>
      </c>
      <c r="J90" s="1790"/>
      <c r="K90" s="1790"/>
      <c r="L90" s="2986"/>
      <c r="M90" s="126"/>
      <c r="N90" s="128"/>
      <c r="O90" s="701"/>
      <c r="P90" s="108"/>
      <c r="Q90" s="108"/>
      <c r="R90" s="108"/>
      <c r="S90" s="108"/>
      <c r="T90" s="120"/>
      <c r="U90" s="3105" t="s">
        <v>606</v>
      </c>
      <c r="V90" s="3104"/>
      <c r="W90" s="3104"/>
      <c r="X90" s="109"/>
      <c r="Y90" s="3101" t="s">
        <v>604</v>
      </c>
      <c r="Z90" s="3102"/>
      <c r="AA90" s="3102"/>
    </row>
    <row r="91" spans="2:27" s="709" customFormat="1" ht="10.9" customHeight="1">
      <c r="C91" s="702"/>
      <c r="D91" s="702"/>
      <c r="E91" s="702"/>
      <c r="F91" s="702"/>
      <c r="G91" s="702"/>
      <c r="H91" s="117"/>
      <c r="I91" s="702"/>
      <c r="J91" s="702"/>
      <c r="K91" s="702"/>
      <c r="L91" s="702"/>
      <c r="M91" s="126"/>
      <c r="N91" s="128"/>
      <c r="O91" s="701"/>
      <c r="P91" s="108"/>
      <c r="Q91" s="108"/>
      <c r="R91" s="108"/>
      <c r="S91" s="108"/>
      <c r="T91" s="703"/>
      <c r="U91" s="3104"/>
      <c r="V91" s="3104"/>
      <c r="W91" s="3104"/>
      <c r="X91" s="108"/>
      <c r="Y91" s="3102"/>
      <c r="Z91" s="3102"/>
      <c r="AA91" s="3102"/>
    </row>
    <row r="92" spans="2:27" s="709" customFormat="1" ht="10.9" customHeight="1">
      <c r="C92" s="702"/>
      <c r="D92" s="702"/>
      <c r="E92" s="702"/>
      <c r="F92" s="702"/>
      <c r="G92" s="702"/>
      <c r="H92" s="117"/>
      <c r="I92" s="110" t="s">
        <v>597</v>
      </c>
      <c r="J92" s="111"/>
      <c r="K92" s="111"/>
      <c r="L92" s="112"/>
      <c r="M92" s="126"/>
      <c r="N92" s="128"/>
      <c r="O92" s="701"/>
      <c r="P92" s="108"/>
      <c r="Q92" s="108"/>
      <c r="R92" s="108"/>
      <c r="S92" s="108"/>
      <c r="T92" s="120"/>
      <c r="U92" s="3105" t="s">
        <v>607</v>
      </c>
      <c r="V92" s="3104"/>
      <c r="W92" s="3104"/>
      <c r="X92" s="109"/>
      <c r="Y92" s="3101" t="s">
        <v>604</v>
      </c>
      <c r="Z92" s="3102"/>
      <c r="AA92" s="3102"/>
    </row>
    <row r="93" spans="2:27" s="709" customFormat="1" ht="10.9" customHeight="1">
      <c r="C93" s="702"/>
      <c r="D93" s="702"/>
      <c r="E93" s="702"/>
      <c r="F93" s="702"/>
      <c r="G93" s="702"/>
      <c r="H93" s="116"/>
      <c r="I93" s="117" t="s">
        <v>598</v>
      </c>
      <c r="J93" s="114"/>
      <c r="K93" s="114"/>
      <c r="L93" s="115"/>
      <c r="M93" s="127"/>
      <c r="N93" s="128"/>
      <c r="O93" s="701"/>
      <c r="P93" s="108"/>
      <c r="Q93" s="108"/>
      <c r="R93" s="108"/>
      <c r="S93" s="108"/>
      <c r="T93" s="703"/>
      <c r="U93" s="3104"/>
      <c r="V93" s="3104"/>
      <c r="W93" s="3104"/>
      <c r="X93" s="108"/>
      <c r="Y93" s="3102"/>
      <c r="Z93" s="3102"/>
      <c r="AA93" s="3102"/>
    </row>
    <row r="94" spans="2:27" s="709" customFormat="1" ht="10.9" customHeight="1">
      <c r="C94" s="702"/>
      <c r="D94" s="702"/>
      <c r="E94" s="702"/>
      <c r="F94" s="702"/>
      <c r="G94" s="702"/>
      <c r="H94" s="114"/>
      <c r="I94" s="3379" t="s">
        <v>595</v>
      </c>
      <c r="J94" s="3136"/>
      <c r="K94" s="3136"/>
      <c r="L94" s="3380"/>
      <c r="M94" s="128"/>
      <c r="N94" s="128"/>
      <c r="O94" s="701"/>
      <c r="P94" s="108"/>
      <c r="Q94" s="108"/>
      <c r="R94" s="108"/>
      <c r="S94" s="108"/>
      <c r="T94" s="120"/>
      <c r="U94" s="3105" t="s">
        <v>608</v>
      </c>
      <c r="V94" s="3104"/>
      <c r="W94" s="3104"/>
      <c r="X94" s="109"/>
      <c r="Y94" s="3101" t="s">
        <v>604</v>
      </c>
      <c r="Z94" s="3102"/>
      <c r="AA94" s="3102"/>
    </row>
    <row r="95" spans="2:27" s="709" customFormat="1" ht="10.9" customHeight="1">
      <c r="C95" s="702"/>
      <c r="D95" s="702"/>
      <c r="E95" s="702"/>
      <c r="F95" s="702"/>
      <c r="G95" s="702"/>
      <c r="H95" s="702"/>
      <c r="I95" s="3373" t="str">
        <f>IFERROR("TEL"&amp;VLOOKUP(I94,請負者詳細!#REF!,9,FALSE),"")</f>
        <v/>
      </c>
      <c r="J95" s="3141"/>
      <c r="K95" s="3141"/>
      <c r="L95" s="3374"/>
      <c r="M95" s="108"/>
      <c r="N95" s="108"/>
      <c r="O95" s="701"/>
      <c r="P95" s="108"/>
      <c r="Q95" s="108"/>
      <c r="R95" s="108"/>
      <c r="S95" s="108"/>
      <c r="T95" s="702"/>
      <c r="U95" s="3104"/>
      <c r="V95" s="3104"/>
      <c r="W95" s="3104"/>
      <c r="X95" s="108"/>
      <c r="Y95" s="3102"/>
      <c r="Z95" s="3102"/>
      <c r="AA95" s="3102"/>
    </row>
    <row r="96" spans="2:27" s="709" customFormat="1" ht="10.9" customHeight="1">
      <c r="C96" s="702"/>
      <c r="D96" s="702"/>
      <c r="E96" s="702"/>
      <c r="F96" s="702"/>
      <c r="G96" s="702"/>
      <c r="H96" s="702"/>
      <c r="I96" s="3375" t="str">
        <f>IFERROR("夜間℡ "&amp;VLOOKUP(I94,請負者詳細!#REF!,11,FALSE),"")</f>
        <v/>
      </c>
      <c r="J96" s="3371"/>
      <c r="K96" s="3371"/>
      <c r="L96" s="3372"/>
      <c r="M96" s="108"/>
      <c r="N96" s="108"/>
      <c r="O96" s="701"/>
      <c r="P96" s="108"/>
      <c r="Q96" s="108"/>
      <c r="R96" s="108"/>
      <c r="S96" s="108"/>
      <c r="T96" s="109"/>
      <c r="U96" s="3105" t="s">
        <v>609</v>
      </c>
      <c r="V96" s="3104"/>
      <c r="W96" s="3104"/>
      <c r="X96" s="109"/>
      <c r="Y96" s="3101" t="s">
        <v>604</v>
      </c>
      <c r="Z96" s="3102"/>
      <c r="AA96" s="3102"/>
    </row>
    <row r="97" spans="2:27" s="709" customFormat="1" ht="10.9" customHeight="1">
      <c r="C97" s="679"/>
      <c r="D97" s="679"/>
      <c r="E97" s="679"/>
      <c r="F97" s="679"/>
      <c r="G97" s="679"/>
      <c r="H97" s="679"/>
      <c r="I97" s="679"/>
      <c r="J97" s="679"/>
      <c r="K97" s="679"/>
      <c r="L97" s="679"/>
      <c r="M97" s="679"/>
      <c r="O97" s="106"/>
      <c r="P97" s="3103" t="s">
        <v>613</v>
      </c>
      <c r="Q97" s="3104"/>
      <c r="R97" s="3104"/>
      <c r="S97" s="51"/>
      <c r="T97" s="688"/>
      <c r="U97" s="3104"/>
      <c r="V97" s="3104"/>
      <c r="W97" s="3104"/>
      <c r="X97" s="108"/>
      <c r="Y97" s="3102"/>
      <c r="Z97" s="3102"/>
      <c r="AA97" s="3102"/>
    </row>
    <row r="98" spans="2:27" s="709" customFormat="1" ht="10.9" customHeight="1">
      <c r="C98" s="98"/>
      <c r="D98" s="679"/>
      <c r="E98" s="679"/>
      <c r="F98" s="679"/>
      <c r="G98" s="679"/>
      <c r="H98" s="679"/>
      <c r="I98" s="679"/>
      <c r="J98" s="679"/>
      <c r="K98" s="679"/>
      <c r="L98" s="679"/>
      <c r="M98" s="679"/>
      <c r="N98" s="679"/>
      <c r="O98" s="675"/>
      <c r="P98" s="3104"/>
      <c r="Q98" s="3104"/>
      <c r="R98" s="3104"/>
      <c r="T98" s="120"/>
      <c r="U98" s="3105" t="s">
        <v>612</v>
      </c>
      <c r="V98" s="3104"/>
      <c r="W98" s="3104"/>
      <c r="X98" s="109"/>
      <c r="Y98" s="3101" t="s">
        <v>604</v>
      </c>
      <c r="Z98" s="3102"/>
      <c r="AA98" s="3102"/>
    </row>
    <row r="99" spans="2:27" s="709" customFormat="1" ht="10.9" customHeight="1">
      <c r="C99" s="98"/>
      <c r="D99" s="679"/>
      <c r="E99" s="679"/>
      <c r="F99" s="679"/>
      <c r="G99" s="679"/>
      <c r="H99" s="679"/>
      <c r="I99" s="679"/>
      <c r="J99" s="679"/>
      <c r="K99" s="679"/>
      <c r="L99" s="679"/>
      <c r="M99" s="679"/>
      <c r="N99" s="679"/>
      <c r="O99" s="676"/>
      <c r="T99" s="702"/>
      <c r="U99" s="3104"/>
      <c r="V99" s="3104"/>
      <c r="W99" s="3104"/>
      <c r="X99" s="108"/>
      <c r="Y99" s="3102"/>
      <c r="Z99" s="3102"/>
      <c r="AA99" s="3102"/>
    </row>
    <row r="100" spans="2:27" s="709" customFormat="1" ht="10.9" customHeight="1">
      <c r="C100" s="98"/>
      <c r="D100" s="679"/>
      <c r="E100" s="679"/>
      <c r="F100" s="679"/>
      <c r="G100" s="679"/>
      <c r="H100" s="679"/>
      <c r="I100" s="679"/>
      <c r="J100" s="679"/>
      <c r="K100" s="679"/>
      <c r="L100" s="679"/>
      <c r="M100" s="679"/>
      <c r="N100" s="679"/>
      <c r="O100" s="676"/>
      <c r="T100" s="109"/>
      <c r="U100" s="3105" t="s">
        <v>614</v>
      </c>
      <c r="V100" s="3104"/>
      <c r="W100" s="3104"/>
      <c r="X100" s="109"/>
      <c r="Y100" s="3101" t="s">
        <v>604</v>
      </c>
      <c r="Z100" s="3102"/>
      <c r="AA100" s="3102"/>
    </row>
    <row r="101" spans="2:27" s="709" customFormat="1" ht="10.9" customHeight="1">
      <c r="C101" s="98"/>
      <c r="D101" s="679"/>
      <c r="E101" s="679"/>
      <c r="F101" s="679"/>
      <c r="G101" s="679"/>
      <c r="H101" s="679"/>
      <c r="I101" s="679"/>
      <c r="J101" s="679"/>
      <c r="K101" s="679"/>
      <c r="L101" s="679"/>
      <c r="M101" s="679"/>
      <c r="N101" s="679"/>
      <c r="O101" s="676"/>
      <c r="T101" s="688"/>
      <c r="U101" s="3104"/>
      <c r="V101" s="3104"/>
      <c r="W101" s="3104"/>
      <c r="X101" s="108"/>
      <c r="Y101" s="3102"/>
      <c r="Z101" s="3102"/>
      <c r="AA101" s="3102"/>
    </row>
    <row r="102" spans="2:27" s="709" customFormat="1" ht="10.9" customHeight="1">
      <c r="C102" s="98"/>
      <c r="D102" s="679"/>
      <c r="E102" s="679"/>
      <c r="F102" s="679"/>
      <c r="G102" s="679"/>
      <c r="H102" s="679"/>
      <c r="I102" s="679"/>
      <c r="J102" s="679"/>
      <c r="K102" s="679"/>
      <c r="L102" s="679"/>
      <c r="M102" s="679"/>
      <c r="N102" s="679"/>
      <c r="O102" s="106"/>
      <c r="P102" s="3103" t="s">
        <v>613</v>
      </c>
      <c r="Q102" s="3104"/>
      <c r="R102" s="3104"/>
      <c r="S102" s="51"/>
      <c r="T102" s="106"/>
      <c r="U102" s="3105" t="s">
        <v>615</v>
      </c>
      <c r="V102" s="3104"/>
      <c r="W102" s="3104"/>
      <c r="X102" s="109"/>
      <c r="Y102" s="3101" t="s">
        <v>604</v>
      </c>
      <c r="Z102" s="3102"/>
      <c r="AA102" s="3102"/>
    </row>
    <row r="103" spans="2:27" s="709" customFormat="1" ht="10.9" customHeight="1">
      <c r="C103" s="98"/>
      <c r="D103" s="679"/>
      <c r="E103" s="679"/>
      <c r="F103" s="679"/>
      <c r="G103" s="679"/>
      <c r="H103" s="679"/>
      <c r="I103" s="679"/>
      <c r="J103" s="679"/>
      <c r="K103" s="679"/>
      <c r="L103" s="679"/>
      <c r="M103" s="679"/>
      <c r="N103" s="679"/>
      <c r="O103" s="676"/>
      <c r="P103" s="3104"/>
      <c r="Q103" s="3104"/>
      <c r="R103" s="3104"/>
      <c r="T103" s="137"/>
      <c r="U103" s="3104"/>
      <c r="V103" s="3104"/>
      <c r="W103" s="3104"/>
      <c r="X103" s="108"/>
      <c r="Y103" s="3102"/>
      <c r="Z103" s="3102"/>
      <c r="AA103" s="3102"/>
    </row>
    <row r="104" spans="2:27" s="709" customFormat="1" ht="10.9" customHeight="1">
      <c r="C104" s="98"/>
      <c r="D104" s="679"/>
      <c r="E104" s="679"/>
      <c r="F104" s="679"/>
      <c r="G104" s="679"/>
      <c r="H104" s="679"/>
      <c r="I104" s="679"/>
      <c r="J104" s="679"/>
      <c r="K104" s="679"/>
      <c r="L104" s="679"/>
      <c r="M104" s="679"/>
      <c r="N104" s="679"/>
      <c r="O104" s="676"/>
      <c r="T104" s="106"/>
      <c r="U104" s="3105" t="s">
        <v>616</v>
      </c>
      <c r="V104" s="3104"/>
      <c r="W104" s="3104"/>
      <c r="X104" s="109"/>
      <c r="Y104" s="3101" t="s">
        <v>604</v>
      </c>
      <c r="Z104" s="3102"/>
      <c r="AA104" s="3102"/>
    </row>
    <row r="105" spans="2:27" s="709" customFormat="1" ht="10.9" customHeight="1">
      <c r="C105" s="98"/>
      <c r="D105" s="679"/>
      <c r="E105" s="679"/>
      <c r="F105" s="679"/>
      <c r="G105" s="679"/>
      <c r="H105" s="679"/>
      <c r="I105" s="679"/>
      <c r="J105" s="679"/>
      <c r="K105" s="679"/>
      <c r="L105" s="679"/>
      <c r="M105" s="679"/>
      <c r="N105" s="679"/>
      <c r="O105" s="676"/>
      <c r="U105" s="3104"/>
      <c r="V105" s="3104"/>
      <c r="W105" s="3104"/>
      <c r="X105" s="108"/>
      <c r="Y105" s="3102"/>
      <c r="Z105" s="3102"/>
      <c r="AA105" s="3102"/>
    </row>
    <row r="106" spans="2:27" s="709" customFormat="1" ht="10.9" customHeight="1">
      <c r="C106" s="98"/>
      <c r="D106" s="679"/>
      <c r="E106" s="679"/>
      <c r="F106" s="679"/>
      <c r="G106" s="679"/>
      <c r="H106" s="679"/>
      <c r="I106" s="679"/>
      <c r="J106" s="679"/>
      <c r="K106" s="679"/>
      <c r="L106" s="679"/>
      <c r="M106" s="679"/>
      <c r="N106" s="679"/>
      <c r="O106" s="676"/>
      <c r="T106" s="109"/>
      <c r="U106" s="3105" t="s">
        <v>618</v>
      </c>
      <c r="V106" s="3104"/>
      <c r="W106" s="3104"/>
      <c r="X106" s="109"/>
      <c r="Y106" s="3101" t="s">
        <v>604</v>
      </c>
      <c r="Z106" s="3102"/>
      <c r="AA106" s="3102"/>
    </row>
    <row r="107" spans="2:27" s="709" customFormat="1" ht="10.9" customHeight="1">
      <c r="C107" s="98"/>
      <c r="D107" s="679"/>
      <c r="E107" s="679"/>
      <c r="F107" s="679"/>
      <c r="G107" s="679"/>
      <c r="H107" s="679"/>
      <c r="I107" s="679"/>
      <c r="J107" s="679"/>
      <c r="K107" s="679"/>
      <c r="L107" s="679"/>
      <c r="M107" s="679"/>
      <c r="N107" s="679"/>
      <c r="O107" s="676"/>
      <c r="T107" s="688"/>
      <c r="U107" s="3104"/>
      <c r="V107" s="3104"/>
      <c r="W107" s="3104"/>
      <c r="X107" s="108"/>
      <c r="Y107" s="3102"/>
      <c r="Z107" s="3102"/>
      <c r="AA107" s="3102"/>
    </row>
    <row r="108" spans="2:27" s="709" customFormat="1" ht="10.9" customHeight="1">
      <c r="C108" s="98"/>
      <c r="D108" s="679"/>
      <c r="E108" s="679"/>
      <c r="F108" s="679"/>
      <c r="G108" s="679"/>
      <c r="H108" s="679"/>
      <c r="I108" s="679"/>
      <c r="J108" s="679"/>
      <c r="K108" s="679"/>
      <c r="L108" s="679"/>
      <c r="M108" s="679"/>
      <c r="N108" s="679"/>
      <c r="O108" s="106"/>
      <c r="P108" s="3103" t="s">
        <v>617</v>
      </c>
      <c r="Q108" s="3104"/>
      <c r="R108" s="3104"/>
      <c r="S108" s="51"/>
      <c r="T108" s="106"/>
      <c r="U108" s="3105" t="s">
        <v>619</v>
      </c>
      <c r="V108" s="3104"/>
      <c r="W108" s="3104"/>
      <c r="X108" s="109"/>
      <c r="Y108" s="3101" t="s">
        <v>604</v>
      </c>
      <c r="Z108" s="3102"/>
      <c r="AA108" s="3102"/>
    </row>
    <row r="109" spans="2:27" s="709" customFormat="1" ht="10.9" customHeight="1">
      <c r="C109" s="98"/>
      <c r="D109" s="679"/>
      <c r="E109" s="679"/>
      <c r="F109" s="679"/>
      <c r="G109" s="679"/>
      <c r="H109" s="679"/>
      <c r="I109" s="679"/>
      <c r="J109" s="679"/>
      <c r="K109" s="679"/>
      <c r="L109" s="679"/>
      <c r="M109" s="679"/>
      <c r="N109" s="679"/>
      <c r="O109" s="679"/>
      <c r="P109" s="3104"/>
      <c r="Q109" s="3104"/>
      <c r="R109" s="3104"/>
      <c r="T109" s="137"/>
      <c r="U109" s="3104"/>
      <c r="V109" s="3104"/>
      <c r="W109" s="3104"/>
      <c r="X109" s="108"/>
      <c r="Y109" s="3102"/>
      <c r="Z109" s="3102"/>
      <c r="AA109" s="3102"/>
    </row>
    <row r="110" spans="2:27" s="709" customFormat="1" ht="10.9" customHeight="1">
      <c r="C110" s="98"/>
      <c r="D110" s="679"/>
      <c r="E110" s="679"/>
      <c r="F110" s="679"/>
      <c r="G110" s="679"/>
      <c r="H110" s="679"/>
      <c r="I110" s="679"/>
      <c r="J110" s="679"/>
      <c r="K110" s="679"/>
      <c r="L110" s="679"/>
      <c r="M110" s="679"/>
      <c r="N110" s="679"/>
      <c r="O110" s="679"/>
      <c r="T110" s="106"/>
      <c r="U110" s="3105" t="s">
        <v>620</v>
      </c>
      <c r="V110" s="3104"/>
      <c r="W110" s="3104"/>
      <c r="X110" s="109"/>
      <c r="Y110" s="3101" t="s">
        <v>604</v>
      </c>
      <c r="Z110" s="3102"/>
      <c r="AA110" s="3102"/>
    </row>
    <row r="111" spans="2:27" s="709" customFormat="1" ht="10.9" customHeight="1">
      <c r="C111" s="679"/>
      <c r="D111" s="679"/>
      <c r="E111" s="679"/>
      <c r="F111" s="679"/>
      <c r="G111" s="679"/>
      <c r="H111" s="679"/>
      <c r="I111" s="679"/>
      <c r="J111" s="679"/>
      <c r="K111" s="679"/>
      <c r="L111" s="679"/>
      <c r="M111" s="679"/>
      <c r="N111" s="679"/>
      <c r="O111" s="679"/>
      <c r="U111" s="3104"/>
      <c r="V111" s="3104"/>
      <c r="W111" s="3104"/>
      <c r="X111" s="108"/>
      <c r="Y111" s="3102"/>
      <c r="Z111" s="3102"/>
      <c r="AA111" s="3102"/>
    </row>
    <row r="112" spans="2:27" s="709" customFormat="1" ht="14.25">
      <c r="B112" s="1"/>
      <c r="C112" s="679"/>
      <c r="D112" s="679"/>
      <c r="E112" s="679"/>
      <c r="F112" s="679"/>
      <c r="G112" s="679"/>
      <c r="H112" s="679"/>
      <c r="I112" s="679"/>
      <c r="J112" s="679"/>
      <c r="K112" s="679"/>
      <c r="L112" s="679"/>
      <c r="M112" s="679"/>
      <c r="N112" s="679"/>
    </row>
    <row r="113" spans="2:27" s="709" customFormat="1">
      <c r="C113" s="98" t="s">
        <v>233</v>
      </c>
      <c r="D113" s="679"/>
      <c r="E113" s="679"/>
      <c r="F113" s="679"/>
      <c r="G113" s="679"/>
      <c r="H113" s="679"/>
      <c r="I113" s="679"/>
      <c r="J113" s="679"/>
      <c r="K113" s="679"/>
      <c r="L113" s="679"/>
      <c r="M113" s="679"/>
      <c r="N113" s="679"/>
    </row>
    <row r="114" spans="2:27" s="709" customFormat="1" ht="30.6" customHeight="1">
      <c r="C114" s="2922" t="s">
        <v>875</v>
      </c>
      <c r="D114" s="2923"/>
      <c r="E114" s="2923"/>
      <c r="F114" s="2923"/>
      <c r="G114" s="2923"/>
      <c r="H114" s="2923"/>
      <c r="I114" s="2923"/>
      <c r="J114" s="2923"/>
      <c r="K114" s="2923"/>
      <c r="L114" s="2923"/>
      <c r="M114" s="2923"/>
      <c r="N114" s="2923"/>
      <c r="O114" s="2923"/>
      <c r="P114" s="2923"/>
      <c r="Q114" s="2923"/>
      <c r="R114" s="2923"/>
      <c r="S114" s="2923"/>
      <c r="T114" s="2923"/>
      <c r="U114" s="2923"/>
      <c r="V114" s="2923"/>
      <c r="W114" s="2923"/>
      <c r="X114" s="2923"/>
      <c r="Y114" s="2923"/>
      <c r="Z114" s="2923"/>
      <c r="AA114" s="2915"/>
    </row>
    <row r="115" spans="2:27" s="709" customFormat="1">
      <c r="B115" s="679"/>
      <c r="C115" s="679"/>
      <c r="D115" s="679"/>
      <c r="E115" s="679"/>
      <c r="F115" s="679"/>
      <c r="G115" s="679"/>
      <c r="H115" s="679"/>
      <c r="I115" s="679"/>
      <c r="J115" s="679"/>
      <c r="K115" s="679"/>
      <c r="L115" s="679"/>
      <c r="M115" s="679"/>
      <c r="N115" s="679"/>
    </row>
    <row r="116" spans="2:27" s="709" customFormat="1" ht="14.25">
      <c r="B116" s="1" t="s">
        <v>235</v>
      </c>
      <c r="C116" s="679"/>
      <c r="D116" s="679"/>
      <c r="E116" s="679"/>
      <c r="F116" s="679"/>
      <c r="G116" s="679"/>
      <c r="H116" s="679"/>
      <c r="I116" s="679"/>
      <c r="J116" s="679"/>
      <c r="K116" s="679"/>
      <c r="L116" s="679"/>
      <c r="M116" s="679"/>
      <c r="N116" s="679"/>
    </row>
    <row r="117" spans="2:27" s="709" customFormat="1" ht="60.6" customHeight="1">
      <c r="C117" s="2920" t="s">
        <v>874</v>
      </c>
      <c r="D117" s="2921"/>
      <c r="E117" s="2921"/>
      <c r="F117" s="2921"/>
      <c r="G117" s="2921"/>
      <c r="H117" s="2921"/>
      <c r="I117" s="2921"/>
      <c r="J117" s="2921"/>
      <c r="K117" s="2921"/>
      <c r="L117" s="2921"/>
      <c r="M117" s="2921"/>
      <c r="N117" s="2921"/>
      <c r="O117" s="2921"/>
      <c r="P117" s="2921"/>
      <c r="Q117" s="2921"/>
      <c r="R117" s="2921"/>
      <c r="S117" s="2921"/>
      <c r="T117" s="2921"/>
      <c r="U117" s="2921"/>
      <c r="V117" s="2921"/>
      <c r="W117" s="2921"/>
      <c r="X117" s="2921"/>
      <c r="Y117" s="2921"/>
      <c r="Z117" s="2921"/>
      <c r="AA117" s="2915"/>
    </row>
    <row r="118" spans="2:27" s="709" customFormat="1">
      <c r="B118" s="98"/>
      <c r="C118" s="702"/>
      <c r="D118" s="702"/>
      <c r="E118" s="702"/>
      <c r="F118" s="702"/>
      <c r="G118" s="702"/>
      <c r="H118" s="702"/>
      <c r="I118" s="702"/>
      <c r="J118" s="702"/>
      <c r="K118" s="702"/>
      <c r="L118" s="107"/>
      <c r="M118" s="702"/>
      <c r="N118" s="702"/>
      <c r="O118" s="679"/>
      <c r="P118" s="679"/>
    </row>
    <row r="119" spans="2:27" s="709" customFormat="1">
      <c r="B119" s="679"/>
      <c r="C119" s="702"/>
      <c r="D119" s="702"/>
      <c r="E119" s="702"/>
      <c r="F119" s="702"/>
      <c r="G119" s="110" t="s">
        <v>629</v>
      </c>
      <c r="H119" s="111"/>
      <c r="I119" s="111"/>
      <c r="J119" s="111"/>
      <c r="K119" s="112"/>
      <c r="M119" s="702"/>
      <c r="N119" s="702"/>
      <c r="O119" s="679"/>
      <c r="P119" s="679"/>
    </row>
    <row r="120" spans="2:27" s="709" customFormat="1" ht="14.25">
      <c r="B120" s="1"/>
      <c r="C120" s="702"/>
      <c r="D120" s="702"/>
      <c r="E120" s="702"/>
      <c r="F120" s="113"/>
      <c r="G120" s="117" t="s">
        <v>627</v>
      </c>
      <c r="H120" s="114"/>
      <c r="I120" s="114"/>
      <c r="J120" s="114"/>
      <c r="K120" s="115"/>
      <c r="L120" s="116"/>
      <c r="M120" s="147"/>
      <c r="N120" s="702"/>
      <c r="O120" s="679"/>
      <c r="P120" s="679"/>
    </row>
    <row r="121" spans="2:27" s="709" customFormat="1">
      <c r="B121" s="98"/>
      <c r="C121" s="702"/>
      <c r="D121" s="702"/>
      <c r="E121" s="110"/>
      <c r="G121" s="3376" t="s">
        <v>621</v>
      </c>
      <c r="H121" s="3377"/>
      <c r="I121" s="3377"/>
      <c r="J121" s="3377"/>
      <c r="K121" s="3378"/>
      <c r="N121" s="117"/>
      <c r="O121" s="679"/>
      <c r="P121" s="679"/>
    </row>
    <row r="122" spans="2:27" s="709" customFormat="1">
      <c r="B122" s="99"/>
      <c r="C122" s="702"/>
      <c r="D122" s="702"/>
      <c r="E122" s="117"/>
      <c r="G122" s="114"/>
      <c r="H122" s="114"/>
      <c r="I122" s="702"/>
      <c r="J122" s="702"/>
      <c r="K122" s="702"/>
      <c r="L122" s="702"/>
      <c r="M122" s="702"/>
      <c r="N122" s="117"/>
      <c r="R122" s="679"/>
      <c r="S122" s="679"/>
    </row>
    <row r="123" spans="2:27" s="709" customFormat="1">
      <c r="B123" s="98"/>
      <c r="C123" s="688" t="s">
        <v>623</v>
      </c>
      <c r="D123" s="689"/>
      <c r="E123" s="689"/>
      <c r="F123" s="689"/>
      <c r="G123" s="671"/>
      <c r="H123" s="702"/>
      <c r="I123" s="702"/>
      <c r="J123" s="702"/>
      <c r="K123" s="108"/>
      <c r="L123" s="2982" t="s">
        <v>622</v>
      </c>
      <c r="M123" s="3334"/>
      <c r="N123" s="3334"/>
      <c r="O123" s="3334"/>
      <c r="P123" s="2984"/>
      <c r="Q123" s="679"/>
      <c r="R123" s="679"/>
      <c r="S123" s="2982" t="s">
        <v>628</v>
      </c>
      <c r="T123" s="3334"/>
      <c r="U123" s="3334"/>
      <c r="V123" s="3334"/>
      <c r="W123" s="2984"/>
    </row>
    <row r="124" spans="2:27" s="709" customFormat="1">
      <c r="B124" s="99"/>
      <c r="C124" s="142" t="s">
        <v>624</v>
      </c>
      <c r="D124" s="121"/>
      <c r="E124" s="121"/>
      <c r="F124" s="121"/>
      <c r="G124" s="134"/>
      <c r="H124" s="420"/>
      <c r="I124" s="420"/>
      <c r="J124" s="420"/>
      <c r="K124" s="119"/>
      <c r="L124" s="703" t="s">
        <v>626</v>
      </c>
      <c r="M124" s="114"/>
      <c r="N124" s="114"/>
      <c r="O124" s="114"/>
      <c r="P124" s="118"/>
      <c r="Q124" s="672"/>
      <c r="R124" s="673"/>
      <c r="S124" s="703"/>
      <c r="T124" s="114"/>
      <c r="U124" s="114"/>
      <c r="V124" s="114"/>
      <c r="W124" s="118"/>
    </row>
    <row r="125" spans="2:27" s="709" customFormat="1">
      <c r="B125" s="98"/>
      <c r="C125" s="3133" t="s">
        <v>593</v>
      </c>
      <c r="D125" s="3136"/>
      <c r="E125" s="3136"/>
      <c r="F125" s="3136"/>
      <c r="G125" s="3135"/>
      <c r="H125" s="702"/>
      <c r="I125" s="688"/>
      <c r="J125" s="702"/>
      <c r="K125" s="144"/>
      <c r="L125" s="703" t="s">
        <v>627</v>
      </c>
      <c r="M125" s="114"/>
      <c r="N125" s="114"/>
      <c r="O125" s="114"/>
      <c r="P125" s="118"/>
      <c r="Q125" s="679"/>
      <c r="R125" s="679"/>
      <c r="S125" s="2979" t="s">
        <v>593</v>
      </c>
      <c r="T125" s="2980"/>
      <c r="U125" s="2980"/>
      <c r="V125" s="2980"/>
      <c r="W125" s="2981"/>
    </row>
    <row r="126" spans="2:27" s="709" customFormat="1">
      <c r="B126" s="98"/>
      <c r="C126" s="419"/>
      <c r="D126" s="124"/>
      <c r="E126" s="124"/>
      <c r="F126" s="124"/>
      <c r="G126" s="135"/>
      <c r="H126" s="702"/>
      <c r="I126" s="703"/>
      <c r="J126" s="702"/>
      <c r="K126" s="145"/>
      <c r="L126" s="3331" t="s">
        <v>593</v>
      </c>
      <c r="M126" s="3332"/>
      <c r="N126" s="3332"/>
      <c r="O126" s="3332"/>
      <c r="P126" s="3333"/>
      <c r="Q126" s="679"/>
      <c r="R126" s="679"/>
      <c r="S126" s="143"/>
      <c r="T126" s="420"/>
      <c r="U126" s="420"/>
      <c r="V126" s="420"/>
      <c r="W126" s="421"/>
    </row>
    <row r="127" spans="2:27" s="709" customFormat="1">
      <c r="B127" s="99"/>
      <c r="C127" s="679"/>
      <c r="D127" s="679"/>
      <c r="E127" s="679"/>
      <c r="F127" s="679"/>
      <c r="G127" s="679"/>
      <c r="H127" s="679"/>
      <c r="I127" s="672"/>
      <c r="J127" s="679"/>
      <c r="K127" s="676"/>
      <c r="L127" s="679"/>
      <c r="M127" s="679"/>
      <c r="N127" s="679"/>
      <c r="O127" s="679"/>
      <c r="P127" s="679"/>
      <c r="Q127" s="679"/>
    </row>
    <row r="128" spans="2:27" s="709" customFormat="1">
      <c r="B128" s="98"/>
      <c r="C128" s="679"/>
      <c r="D128" s="679"/>
      <c r="E128" s="688" t="s">
        <v>625</v>
      </c>
      <c r="F128" s="689"/>
      <c r="G128" s="689"/>
      <c r="H128" s="689"/>
      <c r="I128" s="671"/>
      <c r="J128" s="679"/>
      <c r="K128" s="676"/>
      <c r="L128" s="2982" t="s">
        <v>622</v>
      </c>
      <c r="M128" s="3334"/>
      <c r="N128" s="3334"/>
      <c r="O128" s="3334"/>
      <c r="P128" s="2984"/>
      <c r="Q128" s="679"/>
      <c r="R128" s="679"/>
      <c r="S128" s="2982" t="s">
        <v>628</v>
      </c>
      <c r="T128" s="3334"/>
      <c r="U128" s="3334"/>
      <c r="V128" s="3334"/>
      <c r="W128" s="2984"/>
    </row>
    <row r="129" spans="2:28" s="709" customFormat="1">
      <c r="B129" s="98"/>
      <c r="C129" s="679"/>
      <c r="D129" s="679"/>
      <c r="E129" s="142" t="s">
        <v>624</v>
      </c>
      <c r="F129" s="121"/>
      <c r="G129" s="121"/>
      <c r="H129" s="121"/>
      <c r="I129" s="134"/>
      <c r="J129" s="679"/>
      <c r="K129" s="672"/>
      <c r="L129" s="703" t="s">
        <v>626</v>
      </c>
      <c r="M129" s="114"/>
      <c r="N129" s="114"/>
      <c r="O129" s="114"/>
      <c r="P129" s="118"/>
      <c r="Q129" s="672"/>
      <c r="R129" s="673"/>
      <c r="S129" s="703"/>
      <c r="T129" s="114"/>
      <c r="U129" s="114"/>
      <c r="V129" s="114"/>
      <c r="W129" s="118"/>
    </row>
    <row r="130" spans="2:28" s="709" customFormat="1" ht="14.25">
      <c r="B130" s="1"/>
      <c r="C130" s="679"/>
      <c r="D130" s="679"/>
      <c r="E130" s="2979" t="s">
        <v>593</v>
      </c>
      <c r="F130" s="2980"/>
      <c r="G130" s="2980"/>
      <c r="H130" s="2980"/>
      <c r="I130" s="2981"/>
      <c r="J130" s="679"/>
      <c r="K130" s="675"/>
      <c r="L130" s="703" t="s">
        <v>627</v>
      </c>
      <c r="M130" s="114"/>
      <c r="N130" s="114"/>
      <c r="O130" s="114"/>
      <c r="P130" s="118"/>
      <c r="Q130" s="679"/>
      <c r="R130" s="679"/>
      <c r="S130" s="2979" t="s">
        <v>593</v>
      </c>
      <c r="T130" s="2980"/>
      <c r="U130" s="2980"/>
      <c r="V130" s="2980"/>
      <c r="W130" s="2981"/>
    </row>
    <row r="131" spans="2:28" s="709" customFormat="1" ht="14.25">
      <c r="B131" s="1"/>
      <c r="C131" s="679"/>
      <c r="D131" s="679"/>
      <c r="E131" s="419"/>
      <c r="F131" s="124"/>
      <c r="G131" s="124"/>
      <c r="H131" s="124"/>
      <c r="I131" s="135"/>
      <c r="J131" s="679"/>
      <c r="K131" s="676"/>
      <c r="L131" s="3331" t="s">
        <v>593</v>
      </c>
      <c r="M131" s="3332"/>
      <c r="N131" s="3332"/>
      <c r="O131" s="3332"/>
      <c r="P131" s="3333"/>
      <c r="Q131" s="679"/>
      <c r="R131" s="679"/>
      <c r="S131" s="143"/>
      <c r="T131" s="420"/>
      <c r="U131" s="420"/>
      <c r="V131" s="420"/>
      <c r="W131" s="421"/>
    </row>
    <row r="132" spans="2:28" s="709" customFormat="1" ht="14.25">
      <c r="B132" s="1"/>
      <c r="C132" s="679"/>
      <c r="D132" s="679"/>
      <c r="E132" s="679"/>
      <c r="F132" s="679"/>
      <c r="G132" s="679"/>
      <c r="H132" s="679"/>
      <c r="I132" s="679"/>
      <c r="J132" s="679"/>
      <c r="K132" s="676"/>
      <c r="L132" s="679"/>
      <c r="M132" s="679"/>
      <c r="N132" s="679"/>
    </row>
    <row r="133" spans="2:28" s="709" customFormat="1" ht="14.25">
      <c r="B133" s="1"/>
      <c r="C133" s="679"/>
      <c r="D133" s="679"/>
      <c r="E133" s="679"/>
      <c r="F133" s="679"/>
      <c r="G133" s="679"/>
      <c r="H133" s="679"/>
      <c r="I133" s="679"/>
      <c r="J133" s="679"/>
      <c r="K133" s="676"/>
      <c r="L133" s="3335" t="s">
        <v>622</v>
      </c>
      <c r="M133" s="3336"/>
      <c r="N133" s="3336"/>
      <c r="O133" s="3336"/>
      <c r="P133" s="3337"/>
      <c r="Q133" s="679"/>
      <c r="R133" s="679"/>
      <c r="S133" s="2982" t="s">
        <v>628</v>
      </c>
      <c r="T133" s="3334"/>
      <c r="U133" s="3334"/>
      <c r="V133" s="3334"/>
      <c r="W133" s="2984"/>
    </row>
    <row r="134" spans="2:28" s="709" customFormat="1" ht="14.25">
      <c r="B134" s="1"/>
      <c r="C134" s="679"/>
      <c r="D134" s="679"/>
      <c r="E134" s="679"/>
      <c r="F134" s="679"/>
      <c r="G134" s="679"/>
      <c r="H134" s="679"/>
      <c r="I134" s="679"/>
      <c r="J134" s="679"/>
      <c r="K134" s="672"/>
      <c r="L134" s="703" t="s">
        <v>626</v>
      </c>
      <c r="M134" s="114"/>
      <c r="N134" s="114"/>
      <c r="O134" s="114"/>
      <c r="P134" s="118"/>
      <c r="Q134" s="672"/>
      <c r="R134" s="673"/>
      <c r="S134" s="703"/>
      <c r="T134" s="114"/>
      <c r="U134" s="114"/>
      <c r="V134" s="114"/>
      <c r="W134" s="118"/>
    </row>
    <row r="135" spans="2:28" s="709" customFormat="1" ht="14.25">
      <c r="B135" s="1"/>
      <c r="C135" s="679"/>
      <c r="D135" s="679"/>
      <c r="E135" s="679"/>
      <c r="F135" s="679"/>
      <c r="G135" s="679"/>
      <c r="H135" s="679"/>
      <c r="I135" s="679"/>
      <c r="J135" s="679"/>
      <c r="K135" s="679"/>
      <c r="L135" s="703" t="s">
        <v>627</v>
      </c>
      <c r="M135" s="114"/>
      <c r="N135" s="114"/>
      <c r="O135" s="114"/>
      <c r="P135" s="118"/>
      <c r="Q135" s="679"/>
      <c r="R135" s="679"/>
      <c r="S135" s="2979" t="s">
        <v>593</v>
      </c>
      <c r="T135" s="2980"/>
      <c r="U135" s="2980"/>
      <c r="V135" s="2980"/>
      <c r="W135" s="2981"/>
    </row>
    <row r="136" spans="2:28" s="709" customFormat="1" ht="14.25">
      <c r="B136" s="1"/>
      <c r="C136" s="679"/>
      <c r="D136" s="679"/>
      <c r="E136" s="679"/>
      <c r="F136" s="679"/>
      <c r="G136" s="679"/>
      <c r="H136" s="679"/>
      <c r="I136" s="679"/>
      <c r="J136" s="679"/>
      <c r="K136" s="679"/>
      <c r="L136" s="3331" t="s">
        <v>593</v>
      </c>
      <c r="M136" s="3332"/>
      <c r="N136" s="3332"/>
      <c r="O136" s="3332"/>
      <c r="P136" s="3333"/>
      <c r="Q136" s="679"/>
      <c r="R136" s="679"/>
      <c r="S136" s="143"/>
      <c r="T136" s="420"/>
      <c r="U136" s="420"/>
      <c r="V136" s="420"/>
      <c r="W136" s="421"/>
    </row>
    <row r="137" spans="2:28" s="709" customFormat="1" ht="14.25">
      <c r="B137" s="1"/>
      <c r="C137" s="679"/>
      <c r="D137" s="679"/>
      <c r="E137" s="679"/>
      <c r="F137" s="679"/>
      <c r="G137" s="679"/>
      <c r="H137" s="679"/>
      <c r="I137" s="679"/>
      <c r="J137" s="679"/>
      <c r="K137" s="679"/>
      <c r="L137" s="679"/>
      <c r="M137" s="679"/>
      <c r="N137" s="679"/>
    </row>
    <row r="138" spans="2:28" s="709" customFormat="1" ht="102.6" customHeight="1">
      <c r="C138" s="3160" t="s">
        <v>878</v>
      </c>
      <c r="D138" s="2913"/>
      <c r="E138" s="2913"/>
      <c r="F138" s="2913"/>
      <c r="G138" s="2913"/>
      <c r="H138" s="2913"/>
      <c r="I138" s="2913"/>
      <c r="J138" s="2913"/>
      <c r="K138" s="2913"/>
      <c r="L138" s="2913"/>
      <c r="M138" s="2913"/>
      <c r="N138" s="2913"/>
      <c r="O138" s="2913"/>
      <c r="P138" s="2913"/>
      <c r="Q138" s="2913"/>
      <c r="R138" s="2913"/>
      <c r="S138" s="2913"/>
      <c r="T138" s="2913"/>
      <c r="U138" s="2913"/>
      <c r="V138" s="2913"/>
      <c r="W138" s="2913"/>
      <c r="X138" s="2913"/>
      <c r="Y138" s="2913"/>
      <c r="Z138" s="2913"/>
      <c r="AA138" s="2913"/>
    </row>
    <row r="139" spans="2:28" s="709" customFormat="1">
      <c r="B139" s="679"/>
      <c r="C139" s="679"/>
      <c r="D139" s="679"/>
      <c r="E139" s="679"/>
      <c r="F139" s="679"/>
      <c r="G139" s="679"/>
      <c r="H139" s="679"/>
      <c r="I139" s="679"/>
      <c r="J139" s="679"/>
      <c r="K139" s="679"/>
      <c r="L139" s="679"/>
      <c r="M139" s="679"/>
      <c r="N139" s="679"/>
    </row>
    <row r="140" spans="2:28" s="709" customFormat="1" ht="24.95" customHeight="1">
      <c r="C140" s="1" t="s">
        <v>236</v>
      </c>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row>
    <row r="141" spans="2:28" s="709" customFormat="1" ht="20.100000000000001" customHeight="1">
      <c r="D141" s="3157" t="s">
        <v>237</v>
      </c>
      <c r="E141" s="2997"/>
      <c r="F141" s="2997"/>
      <c r="G141" s="2997"/>
      <c r="H141" s="2997"/>
      <c r="I141" s="2998"/>
      <c r="J141" s="3158" t="s">
        <v>238</v>
      </c>
      <c r="K141" s="2997"/>
      <c r="L141" s="2998"/>
      <c r="M141" s="3158" t="s">
        <v>239</v>
      </c>
      <c r="N141" s="2997"/>
      <c r="O141" s="2997"/>
      <c r="P141" s="2997"/>
      <c r="Q141" s="2998"/>
      <c r="R141" s="3158" t="s">
        <v>630</v>
      </c>
      <c r="S141" s="2997"/>
      <c r="T141" s="2997"/>
      <c r="U141" s="2998"/>
      <c r="V141" s="3158" t="s">
        <v>240</v>
      </c>
      <c r="W141" s="2997"/>
      <c r="X141" s="2997"/>
      <c r="Y141" s="2997"/>
      <c r="Z141" s="2997"/>
      <c r="AA141" s="3159"/>
      <c r="AB141" s="679"/>
    </row>
    <row r="142" spans="2:28" s="709" customFormat="1" ht="20.100000000000001" customHeight="1">
      <c r="D142" s="3074" t="s">
        <v>241</v>
      </c>
      <c r="E142" s="3075"/>
      <c r="F142" s="3075"/>
      <c r="G142" s="3075"/>
      <c r="H142" s="3075"/>
      <c r="I142" s="3076"/>
      <c r="J142" s="3152" t="s">
        <v>242</v>
      </c>
      <c r="K142" s="2928"/>
      <c r="L142" s="2929"/>
      <c r="M142" s="3153" t="s">
        <v>243</v>
      </c>
      <c r="N142" s="3154"/>
      <c r="O142" s="3154"/>
      <c r="P142" s="3154"/>
      <c r="Q142" s="3155"/>
      <c r="R142" s="3153" t="s">
        <v>244</v>
      </c>
      <c r="S142" s="3154"/>
      <c r="T142" s="3154"/>
      <c r="U142" s="3155"/>
      <c r="V142" s="3153"/>
      <c r="W142" s="3154"/>
      <c r="X142" s="3154"/>
      <c r="Y142" s="3154"/>
      <c r="Z142" s="3154"/>
      <c r="AA142" s="3156"/>
      <c r="AB142" s="679"/>
    </row>
    <row r="143" spans="2:28" s="709" customFormat="1" ht="20.100000000000001" customHeight="1">
      <c r="D143" s="3074" t="s">
        <v>245</v>
      </c>
      <c r="E143" s="3075"/>
      <c r="F143" s="3075"/>
      <c r="G143" s="3075"/>
      <c r="H143" s="3075"/>
      <c r="I143" s="3076"/>
      <c r="J143" s="3152" t="s">
        <v>246</v>
      </c>
      <c r="K143" s="2928"/>
      <c r="L143" s="2929"/>
      <c r="M143" s="3153" t="s">
        <v>247</v>
      </c>
      <c r="N143" s="3154"/>
      <c r="O143" s="3154"/>
      <c r="P143" s="3154"/>
      <c r="Q143" s="3155"/>
      <c r="R143" s="3153" t="s">
        <v>244</v>
      </c>
      <c r="S143" s="3154"/>
      <c r="T143" s="3154"/>
      <c r="U143" s="3155"/>
      <c r="V143" s="3153"/>
      <c r="W143" s="3154"/>
      <c r="X143" s="3154"/>
      <c r="Y143" s="3154"/>
      <c r="Z143" s="3154"/>
      <c r="AA143" s="3156"/>
      <c r="AB143" s="679"/>
    </row>
    <row r="144" spans="2:28" s="709" customFormat="1" ht="20.100000000000001" customHeight="1">
      <c r="D144" s="3074" t="s">
        <v>248</v>
      </c>
      <c r="E144" s="3075"/>
      <c r="F144" s="3075"/>
      <c r="G144" s="3075"/>
      <c r="H144" s="3075"/>
      <c r="I144" s="3076"/>
      <c r="J144" s="3152" t="s">
        <v>242</v>
      </c>
      <c r="K144" s="2928"/>
      <c r="L144" s="2929"/>
      <c r="M144" s="3153" t="s">
        <v>243</v>
      </c>
      <c r="N144" s="3154"/>
      <c r="O144" s="3154"/>
      <c r="P144" s="3154"/>
      <c r="Q144" s="3155"/>
      <c r="R144" s="3153" t="s">
        <v>244</v>
      </c>
      <c r="S144" s="3154"/>
      <c r="T144" s="3154"/>
      <c r="U144" s="3155"/>
      <c r="V144" s="3153"/>
      <c r="W144" s="3154"/>
      <c r="X144" s="3154"/>
      <c r="Y144" s="3154"/>
      <c r="Z144" s="3154"/>
      <c r="AA144" s="3156"/>
      <c r="AB144" s="679"/>
    </row>
    <row r="145" spans="2:28" s="709" customFormat="1" ht="20.100000000000001" customHeight="1">
      <c r="D145" s="3074" t="s">
        <v>249</v>
      </c>
      <c r="E145" s="3075"/>
      <c r="F145" s="3075"/>
      <c r="G145" s="3075"/>
      <c r="H145" s="3075"/>
      <c r="I145" s="3076"/>
      <c r="J145" s="3152" t="s">
        <v>242</v>
      </c>
      <c r="K145" s="2928"/>
      <c r="L145" s="2929"/>
      <c r="M145" s="3153" t="s">
        <v>250</v>
      </c>
      <c r="N145" s="3154"/>
      <c r="O145" s="3154"/>
      <c r="P145" s="3154"/>
      <c r="Q145" s="3155"/>
      <c r="R145" s="3153" t="s">
        <v>251</v>
      </c>
      <c r="S145" s="3154"/>
      <c r="T145" s="3154"/>
      <c r="U145" s="3155"/>
      <c r="V145" s="3153"/>
      <c r="W145" s="3154"/>
      <c r="X145" s="3154"/>
      <c r="Y145" s="3154"/>
      <c r="Z145" s="3154"/>
      <c r="AA145" s="3156"/>
      <c r="AB145" s="679"/>
    </row>
    <row r="146" spans="2:28" s="709" customFormat="1" ht="20.100000000000001" customHeight="1">
      <c r="D146" s="3162" t="s">
        <v>252</v>
      </c>
      <c r="E146" s="3163"/>
      <c r="F146" s="3163"/>
      <c r="G146" s="3163"/>
      <c r="H146" s="3163"/>
      <c r="I146" s="3164"/>
      <c r="J146" s="3165" t="s">
        <v>242</v>
      </c>
      <c r="K146" s="3166"/>
      <c r="L146" s="3167"/>
      <c r="M146" s="3168" t="s">
        <v>250</v>
      </c>
      <c r="N146" s="3169"/>
      <c r="O146" s="3169"/>
      <c r="P146" s="3169"/>
      <c r="Q146" s="3170"/>
      <c r="R146" s="3168" t="s">
        <v>244</v>
      </c>
      <c r="S146" s="3169"/>
      <c r="T146" s="3169"/>
      <c r="U146" s="3170"/>
      <c r="V146" s="3168"/>
      <c r="W146" s="3169"/>
      <c r="X146" s="3169"/>
      <c r="Y146" s="3169"/>
      <c r="Z146" s="3169"/>
      <c r="AA146" s="3171"/>
      <c r="AB146" s="679"/>
    </row>
    <row r="147" spans="2:28" s="709" customFormat="1" ht="20.100000000000001" customHeight="1">
      <c r="D147" s="3179"/>
      <c r="E147" s="1640"/>
      <c r="F147" s="1640"/>
      <c r="G147" s="1640"/>
      <c r="H147" s="1640"/>
      <c r="I147" s="3180"/>
      <c r="J147" s="3181"/>
      <c r="K147" s="1642"/>
      <c r="L147" s="3182"/>
      <c r="M147" s="3183"/>
      <c r="N147" s="3184"/>
      <c r="O147" s="3184"/>
      <c r="P147" s="3184"/>
      <c r="Q147" s="3185"/>
      <c r="R147" s="3183" t="s">
        <v>253</v>
      </c>
      <c r="S147" s="3184"/>
      <c r="T147" s="3184"/>
      <c r="U147" s="3185"/>
      <c r="V147" s="3183"/>
      <c r="W147" s="3184"/>
      <c r="X147" s="3184"/>
      <c r="Y147" s="3184"/>
      <c r="Z147" s="3184"/>
      <c r="AA147" s="3186"/>
      <c r="AB147" s="679"/>
    </row>
    <row r="148" spans="2:28" s="709" customFormat="1" ht="20.100000000000001" customHeight="1">
      <c r="D148" s="3081"/>
      <c r="E148" s="3077"/>
      <c r="F148" s="3077"/>
      <c r="G148" s="3077"/>
      <c r="H148" s="3077"/>
      <c r="I148" s="3070"/>
      <c r="J148" s="3172"/>
      <c r="K148" s="3173"/>
      <c r="L148" s="3174"/>
      <c r="M148" s="3175"/>
      <c r="N148" s="3176"/>
      <c r="O148" s="3176"/>
      <c r="P148" s="3176"/>
      <c r="Q148" s="3177"/>
      <c r="R148" s="3175" t="s">
        <v>254</v>
      </c>
      <c r="S148" s="3176"/>
      <c r="T148" s="3176"/>
      <c r="U148" s="3177"/>
      <c r="V148" s="3175"/>
      <c r="W148" s="3176"/>
      <c r="X148" s="3176"/>
      <c r="Y148" s="3176"/>
      <c r="Z148" s="3176"/>
      <c r="AA148" s="3178"/>
      <c r="AB148" s="679"/>
    </row>
    <row r="149" spans="2:28" s="709" customFormat="1" ht="20.100000000000001" customHeight="1">
      <c r="D149" s="3162" t="s">
        <v>255</v>
      </c>
      <c r="E149" s="3163"/>
      <c r="F149" s="3163"/>
      <c r="G149" s="3163"/>
      <c r="H149" s="3163"/>
      <c r="I149" s="3164"/>
      <c r="J149" s="3165" t="s">
        <v>246</v>
      </c>
      <c r="K149" s="3166"/>
      <c r="L149" s="3167"/>
      <c r="M149" s="3168" t="s">
        <v>257</v>
      </c>
      <c r="N149" s="3169"/>
      <c r="O149" s="3169"/>
      <c r="P149" s="3169"/>
      <c r="Q149" s="3170"/>
      <c r="R149" s="3168" t="s">
        <v>251</v>
      </c>
      <c r="S149" s="3169"/>
      <c r="T149" s="3169"/>
      <c r="U149" s="3170"/>
      <c r="V149" s="3168"/>
      <c r="W149" s="3169"/>
      <c r="X149" s="3169"/>
      <c r="Y149" s="3169"/>
      <c r="Z149" s="3169"/>
      <c r="AA149" s="3171"/>
      <c r="AB149" s="679"/>
    </row>
    <row r="150" spans="2:28" s="709" customFormat="1" ht="20.100000000000001" customHeight="1">
      <c r="D150" s="3081"/>
      <c r="E150" s="3077"/>
      <c r="F150" s="3077"/>
      <c r="G150" s="3077"/>
      <c r="H150" s="3077"/>
      <c r="I150" s="3070"/>
      <c r="J150" s="3172" t="s">
        <v>256</v>
      </c>
      <c r="K150" s="3173"/>
      <c r="L150" s="3174"/>
      <c r="M150" s="3175"/>
      <c r="N150" s="3176"/>
      <c r="O150" s="3176"/>
      <c r="P150" s="3176"/>
      <c r="Q150" s="3177"/>
      <c r="R150" s="3175"/>
      <c r="S150" s="3176"/>
      <c r="T150" s="3176"/>
      <c r="U150" s="3177"/>
      <c r="V150" s="3175"/>
      <c r="W150" s="3176"/>
      <c r="X150" s="3176"/>
      <c r="Y150" s="3176"/>
      <c r="Z150" s="3176"/>
      <c r="AA150" s="3178"/>
      <c r="AB150" s="679"/>
    </row>
    <row r="151" spans="2:28" s="709" customFormat="1" ht="20.100000000000001" customHeight="1">
      <c r="D151" s="3074" t="s">
        <v>258</v>
      </c>
      <c r="E151" s="3075"/>
      <c r="F151" s="3075"/>
      <c r="G151" s="3075"/>
      <c r="H151" s="3075"/>
      <c r="I151" s="3076"/>
      <c r="J151" s="3152" t="s">
        <v>246</v>
      </c>
      <c r="K151" s="2928"/>
      <c r="L151" s="2929"/>
      <c r="M151" s="3153" t="s">
        <v>243</v>
      </c>
      <c r="N151" s="3154"/>
      <c r="O151" s="3154"/>
      <c r="P151" s="3154"/>
      <c r="Q151" s="3155"/>
      <c r="R151" s="3153" t="s">
        <v>259</v>
      </c>
      <c r="S151" s="3154"/>
      <c r="T151" s="3154"/>
      <c r="U151" s="3155"/>
      <c r="V151" s="3153" t="s">
        <v>260</v>
      </c>
      <c r="W151" s="3154"/>
      <c r="X151" s="3154"/>
      <c r="Y151" s="3154"/>
      <c r="Z151" s="3154"/>
      <c r="AA151" s="3156"/>
      <c r="AB151" s="679"/>
    </row>
    <row r="152" spans="2:28" s="709" customFormat="1" ht="20.100000000000001" customHeight="1">
      <c r="D152" s="3074" t="s">
        <v>261</v>
      </c>
      <c r="E152" s="3075"/>
      <c r="F152" s="3075"/>
      <c r="G152" s="3075"/>
      <c r="H152" s="3075"/>
      <c r="I152" s="3076"/>
      <c r="J152" s="3152" t="s">
        <v>246</v>
      </c>
      <c r="K152" s="2928"/>
      <c r="L152" s="2929"/>
      <c r="M152" s="3153" t="s">
        <v>262</v>
      </c>
      <c r="N152" s="3154"/>
      <c r="O152" s="3154"/>
      <c r="P152" s="3154"/>
      <c r="Q152" s="3155"/>
      <c r="R152" s="3153" t="s">
        <v>263</v>
      </c>
      <c r="S152" s="3154"/>
      <c r="T152" s="3154"/>
      <c r="U152" s="3155"/>
      <c r="V152" s="3153" t="s">
        <v>264</v>
      </c>
      <c r="W152" s="3154"/>
      <c r="X152" s="3154"/>
      <c r="Y152" s="3154"/>
      <c r="Z152" s="3154"/>
      <c r="AA152" s="3156"/>
      <c r="AB152" s="679"/>
    </row>
    <row r="153" spans="2:28" s="709" customFormat="1" ht="20.100000000000001" customHeight="1">
      <c r="D153" s="3074" t="s">
        <v>265</v>
      </c>
      <c r="E153" s="3075"/>
      <c r="F153" s="3075"/>
      <c r="G153" s="3075"/>
      <c r="H153" s="3075"/>
      <c r="I153" s="3076"/>
      <c r="J153" s="3152" t="s">
        <v>256</v>
      </c>
      <c r="K153" s="2928"/>
      <c r="L153" s="2929"/>
      <c r="M153" s="3153" t="s">
        <v>266</v>
      </c>
      <c r="N153" s="3154"/>
      <c r="O153" s="3154"/>
      <c r="P153" s="3154"/>
      <c r="Q153" s="3155"/>
      <c r="R153" s="3153" t="s">
        <v>244</v>
      </c>
      <c r="S153" s="3154"/>
      <c r="T153" s="3154"/>
      <c r="U153" s="3155"/>
      <c r="V153" s="3153" t="s">
        <v>267</v>
      </c>
      <c r="W153" s="3154"/>
      <c r="X153" s="3154"/>
      <c r="Y153" s="3154"/>
      <c r="Z153" s="3154"/>
      <c r="AA153" s="3156"/>
      <c r="AB153" s="679"/>
    </row>
    <row r="154" spans="2:28" s="709" customFormat="1" ht="20.100000000000001" customHeight="1">
      <c r="D154" s="3187" t="s">
        <v>268</v>
      </c>
      <c r="E154" s="3188"/>
      <c r="F154" s="3188"/>
      <c r="G154" s="3188"/>
      <c r="H154" s="3188"/>
      <c r="I154" s="3189"/>
      <c r="J154" s="3190" t="s">
        <v>256</v>
      </c>
      <c r="K154" s="3002"/>
      <c r="L154" s="3007"/>
      <c r="M154" s="3191" t="s">
        <v>269</v>
      </c>
      <c r="N154" s="3192"/>
      <c r="O154" s="3192"/>
      <c r="P154" s="3192"/>
      <c r="Q154" s="3193"/>
      <c r="R154" s="3191" t="s">
        <v>263</v>
      </c>
      <c r="S154" s="3192"/>
      <c r="T154" s="3192"/>
      <c r="U154" s="3193"/>
      <c r="V154" s="3191" t="s">
        <v>270</v>
      </c>
      <c r="W154" s="3192"/>
      <c r="X154" s="3192"/>
      <c r="Y154" s="3192"/>
      <c r="Z154" s="3192"/>
      <c r="AA154" s="3194"/>
      <c r="AB154" s="679"/>
    </row>
    <row r="155" spans="2:28" s="709" customFormat="1" ht="14.25">
      <c r="B155" s="1"/>
      <c r="C155" s="679"/>
      <c r="D155" s="679"/>
      <c r="E155" s="679"/>
      <c r="F155" s="679"/>
      <c r="G155" s="679"/>
      <c r="H155" s="679"/>
      <c r="I155" s="679"/>
      <c r="J155" s="679"/>
      <c r="K155" s="679"/>
      <c r="L155" s="679"/>
      <c r="M155" s="679"/>
      <c r="N155" s="679"/>
      <c r="O155" s="679"/>
      <c r="P155" s="679"/>
      <c r="Q155" s="679"/>
      <c r="R155" s="679"/>
      <c r="S155" s="679"/>
    </row>
    <row r="156" spans="2:28" s="709" customFormat="1" ht="20.100000000000001" customHeight="1">
      <c r="D156" s="1" t="s">
        <v>271</v>
      </c>
      <c r="E156" s="1"/>
      <c r="F156" s="1"/>
      <c r="G156" s="1"/>
      <c r="H156" s="679"/>
      <c r="I156" s="679"/>
      <c r="J156" s="679"/>
      <c r="K156" s="679"/>
      <c r="L156" s="679"/>
      <c r="M156" s="679"/>
      <c r="N156" s="679"/>
      <c r="O156" s="679"/>
      <c r="P156" s="679"/>
      <c r="Q156" s="679"/>
      <c r="R156" s="679"/>
      <c r="S156" s="679"/>
      <c r="T156" s="679"/>
      <c r="U156" s="679"/>
      <c r="V156" s="679"/>
      <c r="W156" s="679"/>
      <c r="X156" s="679"/>
      <c r="Y156" s="679"/>
      <c r="Z156" s="679"/>
      <c r="AA156" s="679"/>
      <c r="AB156" s="679"/>
    </row>
    <row r="157" spans="2:28" s="709" customFormat="1" ht="20.100000000000001" customHeight="1">
      <c r="D157" s="3157" t="s">
        <v>272</v>
      </c>
      <c r="E157" s="2997"/>
      <c r="F157" s="2997"/>
      <c r="G157" s="2998"/>
      <c r="H157" s="3158" t="s">
        <v>273</v>
      </c>
      <c r="I157" s="2997"/>
      <c r="J157" s="2997"/>
      <c r="K157" s="2997"/>
      <c r="L157" s="2997"/>
      <c r="M157" s="2997"/>
      <c r="N157" s="2997"/>
      <c r="O157" s="2997"/>
      <c r="P157" s="2997"/>
      <c r="Q157" s="2997"/>
      <c r="R157" s="2997"/>
      <c r="S157" s="2997"/>
      <c r="T157" s="2997"/>
      <c r="U157" s="2998"/>
      <c r="V157" s="3158" t="s">
        <v>274</v>
      </c>
      <c r="W157" s="2997"/>
      <c r="X157" s="2997"/>
      <c r="Y157" s="2997"/>
      <c r="Z157" s="2997"/>
      <c r="AA157" s="3159"/>
      <c r="AB157" s="679"/>
    </row>
    <row r="158" spans="2:28" s="709" customFormat="1" ht="20.100000000000001" customHeight="1">
      <c r="D158" s="3198" t="s">
        <v>275</v>
      </c>
      <c r="E158" s="3199"/>
      <c r="F158" s="3199"/>
      <c r="G158" s="3200"/>
      <c r="H158" s="3123" t="s">
        <v>276</v>
      </c>
      <c r="I158" s="3124"/>
      <c r="J158" s="3124"/>
      <c r="K158" s="3124"/>
      <c r="L158" s="3124"/>
      <c r="M158" s="3124"/>
      <c r="N158" s="3124"/>
      <c r="O158" s="3124"/>
      <c r="P158" s="3124"/>
      <c r="Q158" s="3124"/>
      <c r="R158" s="3124"/>
      <c r="S158" s="3124"/>
      <c r="T158" s="3124"/>
      <c r="U158" s="3125"/>
      <c r="V158" s="3123"/>
      <c r="W158" s="3124"/>
      <c r="X158" s="3124"/>
      <c r="Y158" s="3124"/>
      <c r="Z158" s="3124"/>
      <c r="AA158" s="3201"/>
      <c r="AB158" s="679"/>
    </row>
    <row r="159" spans="2:28" s="709" customFormat="1" ht="20.100000000000001" customHeight="1">
      <c r="D159" s="3198" t="s">
        <v>275</v>
      </c>
      <c r="E159" s="3199"/>
      <c r="F159" s="3199"/>
      <c r="G159" s="3200"/>
      <c r="H159" s="3123" t="s">
        <v>277</v>
      </c>
      <c r="I159" s="3124"/>
      <c r="J159" s="3124"/>
      <c r="K159" s="3124"/>
      <c r="L159" s="3124"/>
      <c r="M159" s="3124"/>
      <c r="N159" s="3124"/>
      <c r="O159" s="3124"/>
      <c r="P159" s="3124"/>
      <c r="Q159" s="3124"/>
      <c r="R159" s="3124"/>
      <c r="S159" s="3124"/>
      <c r="T159" s="3124"/>
      <c r="U159" s="3125"/>
      <c r="V159" s="3123"/>
      <c r="W159" s="3124"/>
      <c r="X159" s="3124"/>
      <c r="Y159" s="3124"/>
      <c r="Z159" s="3124"/>
      <c r="AA159" s="3201"/>
      <c r="AB159" s="679"/>
    </row>
    <row r="160" spans="2:28" s="709" customFormat="1" ht="20.100000000000001" customHeight="1">
      <c r="D160" s="3198" t="s">
        <v>275</v>
      </c>
      <c r="E160" s="3199"/>
      <c r="F160" s="3199"/>
      <c r="G160" s="3200"/>
      <c r="H160" s="3123" t="s">
        <v>278</v>
      </c>
      <c r="I160" s="3124"/>
      <c r="J160" s="3124"/>
      <c r="K160" s="3124"/>
      <c r="L160" s="3124"/>
      <c r="M160" s="3124"/>
      <c r="N160" s="3124"/>
      <c r="O160" s="3124"/>
      <c r="P160" s="3124"/>
      <c r="Q160" s="3124"/>
      <c r="R160" s="3124"/>
      <c r="S160" s="3124"/>
      <c r="T160" s="3124"/>
      <c r="U160" s="3125"/>
      <c r="V160" s="3123"/>
      <c r="W160" s="3124"/>
      <c r="X160" s="3124"/>
      <c r="Y160" s="3124"/>
      <c r="Z160" s="3124"/>
      <c r="AA160" s="3201"/>
      <c r="AB160" s="679"/>
    </row>
    <row r="161" spans="2:28" s="709" customFormat="1" ht="20.100000000000001" customHeight="1">
      <c r="D161" s="3198" t="s">
        <v>275</v>
      </c>
      <c r="E161" s="3199"/>
      <c r="F161" s="3199"/>
      <c r="G161" s="3200"/>
      <c r="H161" s="3123" t="s">
        <v>279</v>
      </c>
      <c r="I161" s="3124"/>
      <c r="J161" s="3124"/>
      <c r="K161" s="3124"/>
      <c r="L161" s="3124"/>
      <c r="M161" s="3124"/>
      <c r="N161" s="3124"/>
      <c r="O161" s="3124"/>
      <c r="P161" s="3124"/>
      <c r="Q161" s="3124"/>
      <c r="R161" s="3124"/>
      <c r="S161" s="3124"/>
      <c r="T161" s="3124"/>
      <c r="U161" s="3125"/>
      <c r="V161" s="3123"/>
      <c r="W161" s="3124"/>
      <c r="X161" s="3124"/>
      <c r="Y161" s="3124"/>
      <c r="Z161" s="3124"/>
      <c r="AA161" s="3201"/>
      <c r="AB161" s="679"/>
    </row>
    <row r="162" spans="2:28" s="709" customFormat="1" ht="20.100000000000001" customHeight="1">
      <c r="D162" s="3203" t="s">
        <v>275</v>
      </c>
      <c r="E162" s="3204"/>
      <c r="F162" s="3204"/>
      <c r="G162" s="3205"/>
      <c r="H162" s="3195" t="s">
        <v>280</v>
      </c>
      <c r="I162" s="3196"/>
      <c r="J162" s="3196"/>
      <c r="K162" s="3196"/>
      <c r="L162" s="3196"/>
      <c r="M162" s="3196"/>
      <c r="N162" s="3196"/>
      <c r="O162" s="3196"/>
      <c r="P162" s="3196"/>
      <c r="Q162" s="3196"/>
      <c r="R162" s="3196"/>
      <c r="S162" s="3196"/>
      <c r="T162" s="3196"/>
      <c r="U162" s="3197"/>
      <c r="V162" s="3195"/>
      <c r="W162" s="3196"/>
      <c r="X162" s="3196"/>
      <c r="Y162" s="3196"/>
      <c r="Z162" s="3196"/>
      <c r="AA162" s="3202"/>
      <c r="AB162" s="679"/>
    </row>
    <row r="163" spans="2:28" s="709" customFormat="1" ht="14.25">
      <c r="B163" s="1" t="s">
        <v>590</v>
      </c>
      <c r="C163" s="679"/>
      <c r="D163" s="679"/>
      <c r="E163" s="679"/>
      <c r="F163" s="679"/>
      <c r="G163" s="679"/>
      <c r="H163" s="679"/>
      <c r="I163" s="679"/>
      <c r="J163" s="679"/>
      <c r="K163" s="679"/>
      <c r="L163" s="679"/>
      <c r="M163" s="679"/>
      <c r="N163" s="679"/>
      <c r="O163" s="679"/>
      <c r="P163" s="679"/>
      <c r="Q163" s="679"/>
      <c r="R163" s="679"/>
      <c r="S163" s="679"/>
      <c r="T163" s="679"/>
      <c r="U163" s="679"/>
      <c r="V163" s="679"/>
      <c r="W163" s="679"/>
      <c r="X163" s="679"/>
      <c r="Y163" s="679"/>
      <c r="Z163" s="679"/>
      <c r="AA163" s="679"/>
      <c r="AB163" s="679"/>
    </row>
    <row r="164" spans="2:28" s="149" customFormat="1" ht="63.6" customHeight="1">
      <c r="B164" s="150"/>
      <c r="C164" s="2920" t="s">
        <v>1518</v>
      </c>
      <c r="D164" s="2913"/>
      <c r="E164" s="2913"/>
      <c r="F164" s="2913"/>
      <c r="G164" s="2913"/>
      <c r="H164" s="2913"/>
      <c r="I164" s="2913"/>
      <c r="J164" s="2913"/>
      <c r="K164" s="2913"/>
      <c r="L164" s="2913"/>
      <c r="M164" s="2913"/>
      <c r="N164" s="2913"/>
      <c r="O164" s="2913"/>
      <c r="P164" s="2913"/>
      <c r="Q164" s="2913"/>
      <c r="R164" s="2913"/>
      <c r="S164" s="2913"/>
      <c r="T164" s="2913"/>
      <c r="U164" s="2913"/>
      <c r="V164" s="2913"/>
      <c r="W164" s="2913"/>
      <c r="X164" s="2913"/>
      <c r="Y164" s="2913"/>
      <c r="Z164" s="2913"/>
      <c r="AA164" s="2913"/>
    </row>
    <row r="165" spans="2:28" s="709" customFormat="1" ht="14.25">
      <c r="B165" s="98"/>
      <c r="C165" s="148"/>
      <c r="D165" s="679"/>
      <c r="E165" s="679"/>
      <c r="F165" s="679"/>
      <c r="G165" s="679"/>
      <c r="H165" s="679"/>
      <c r="I165" s="679"/>
      <c r="J165" s="679"/>
      <c r="K165" s="679"/>
      <c r="L165" s="679"/>
      <c r="M165" s="679"/>
      <c r="N165" s="679"/>
    </row>
    <row r="166" spans="2:28" s="709" customFormat="1" ht="14.25">
      <c r="B166" s="1" t="s">
        <v>281</v>
      </c>
      <c r="C166" s="679"/>
      <c r="D166" s="679"/>
      <c r="E166" s="679"/>
      <c r="F166" s="679"/>
      <c r="G166" s="679"/>
      <c r="H166" s="679"/>
      <c r="I166" s="679"/>
      <c r="J166" s="679"/>
      <c r="K166" s="679"/>
      <c r="L166" s="679"/>
      <c r="M166" s="679"/>
      <c r="N166" s="679"/>
    </row>
    <row r="167" spans="2:28" s="709" customFormat="1" ht="14.25">
      <c r="B167" s="1" t="s">
        <v>282</v>
      </c>
      <c r="C167" s="679"/>
      <c r="D167" s="679"/>
      <c r="E167" s="679"/>
      <c r="F167" s="679"/>
      <c r="G167" s="679"/>
      <c r="H167" s="679"/>
      <c r="I167" s="679"/>
      <c r="J167" s="679"/>
      <c r="K167" s="679"/>
      <c r="L167" s="679"/>
      <c r="M167" s="679"/>
      <c r="N167" s="679"/>
    </row>
    <row r="168" spans="2:28" s="709" customFormat="1" ht="14.25">
      <c r="C168" s="1"/>
      <c r="D168" s="1"/>
      <c r="E168" s="1"/>
      <c r="F168" s="1"/>
      <c r="G168" s="679"/>
      <c r="H168" s="679"/>
      <c r="I168" s="679"/>
      <c r="J168" s="679"/>
      <c r="K168" s="679"/>
      <c r="L168" s="679"/>
      <c r="M168" s="679"/>
      <c r="N168" s="679"/>
      <c r="O168" s="679"/>
      <c r="P168" s="679"/>
      <c r="Q168" s="679"/>
      <c r="R168" s="679"/>
      <c r="S168" s="679"/>
      <c r="T168" s="679"/>
      <c r="U168" s="679"/>
    </row>
    <row r="169" spans="2:28" s="709" customFormat="1" ht="14.25">
      <c r="C169" s="1" t="s">
        <v>283</v>
      </c>
      <c r="D169" s="1"/>
      <c r="E169" s="1"/>
      <c r="F169" s="1"/>
      <c r="G169" s="679"/>
      <c r="H169" s="679"/>
      <c r="I169" s="679"/>
      <c r="J169" s="679"/>
      <c r="K169" s="679"/>
      <c r="L169" s="679"/>
      <c r="M169" s="679"/>
      <c r="N169" s="679"/>
      <c r="O169" s="679"/>
      <c r="P169" s="679"/>
      <c r="Q169" s="679"/>
      <c r="R169" s="679"/>
      <c r="S169" s="679"/>
      <c r="T169" s="679"/>
      <c r="U169" s="679"/>
      <c r="V169" s="679"/>
      <c r="W169" s="679"/>
      <c r="X169" s="679"/>
      <c r="Y169" s="679"/>
    </row>
    <row r="170" spans="2:28" s="709" customFormat="1">
      <c r="C170" s="3111" t="s">
        <v>284</v>
      </c>
      <c r="D170" s="3112"/>
      <c r="E170" s="3112"/>
      <c r="F170" s="3113"/>
      <c r="G170" s="3117" t="s">
        <v>285</v>
      </c>
      <c r="H170" s="3112"/>
      <c r="I170" s="3112"/>
      <c r="J170" s="3112"/>
      <c r="K170" s="3112"/>
      <c r="L170" s="3113"/>
      <c r="M170" s="3117" t="s">
        <v>286</v>
      </c>
      <c r="N170" s="3113"/>
      <c r="O170" s="3108" t="s">
        <v>287</v>
      </c>
      <c r="P170" s="3109"/>
      <c r="Q170" s="3109"/>
      <c r="R170" s="3109"/>
      <c r="S170" s="3109"/>
      <c r="T170" s="3110"/>
      <c r="U170" s="3117" t="s">
        <v>240</v>
      </c>
      <c r="V170" s="3112"/>
      <c r="W170" s="3112"/>
      <c r="X170" s="3112"/>
      <c r="Y170" s="3112"/>
      <c r="Z170" s="3112"/>
      <c r="AA170" s="3121"/>
    </row>
    <row r="171" spans="2:28" s="709" customFormat="1" ht="24.95" customHeight="1">
      <c r="C171" s="3114"/>
      <c r="D171" s="3115"/>
      <c r="E171" s="3115"/>
      <c r="F171" s="3116"/>
      <c r="G171" s="3118"/>
      <c r="H171" s="3115"/>
      <c r="I171" s="3115"/>
      <c r="J171" s="3115"/>
      <c r="K171" s="3115"/>
      <c r="L171" s="3116"/>
      <c r="M171" s="3118"/>
      <c r="N171" s="3116"/>
      <c r="O171" s="3119" t="s">
        <v>637</v>
      </c>
      <c r="P171" s="3120"/>
      <c r="Q171" s="3119" t="s">
        <v>638</v>
      </c>
      <c r="R171" s="3120"/>
      <c r="S171" s="3119" t="s">
        <v>639</v>
      </c>
      <c r="T171" s="3120"/>
      <c r="U171" s="3118"/>
      <c r="V171" s="3115"/>
      <c r="W171" s="3115"/>
      <c r="X171" s="3115"/>
      <c r="Y171" s="3115"/>
      <c r="Z171" s="3115"/>
      <c r="AA171" s="3122"/>
    </row>
    <row r="172" spans="2:28" s="709" customFormat="1" ht="24.95" customHeight="1">
      <c r="C172" s="3211" t="s">
        <v>288</v>
      </c>
      <c r="D172" s="3209"/>
      <c r="E172" s="3209"/>
      <c r="F172" s="3212"/>
      <c r="G172" s="3206" t="s">
        <v>631</v>
      </c>
      <c r="H172" s="3213"/>
      <c r="I172" s="3207"/>
      <c r="J172" s="3214" t="s">
        <v>632</v>
      </c>
      <c r="K172" s="3215"/>
      <c r="L172" s="3216"/>
      <c r="M172" s="3206">
        <v>1</v>
      </c>
      <c r="N172" s="3207"/>
      <c r="O172" s="3206" t="s">
        <v>134</v>
      </c>
      <c r="P172" s="3207"/>
      <c r="Q172" s="3206" t="s">
        <v>289</v>
      </c>
      <c r="R172" s="3207"/>
      <c r="S172" s="3206" t="s">
        <v>289</v>
      </c>
      <c r="T172" s="3207"/>
      <c r="U172" s="3208" t="s">
        <v>290</v>
      </c>
      <c r="V172" s="3209"/>
      <c r="W172" s="3209"/>
      <c r="X172" s="3209"/>
      <c r="Y172" s="3209"/>
      <c r="Z172" s="3209"/>
      <c r="AA172" s="3210"/>
    </row>
    <row r="173" spans="2:28" s="709" customFormat="1" ht="24.95" customHeight="1">
      <c r="C173" s="3211" t="s">
        <v>291</v>
      </c>
      <c r="D173" s="3209"/>
      <c r="E173" s="3209"/>
      <c r="F173" s="3212"/>
      <c r="G173" s="3206" t="s">
        <v>292</v>
      </c>
      <c r="H173" s="3213"/>
      <c r="I173" s="3207"/>
      <c r="J173" s="3214" t="s">
        <v>633</v>
      </c>
      <c r="K173" s="3215"/>
      <c r="L173" s="3216"/>
      <c r="M173" s="3206">
        <v>1</v>
      </c>
      <c r="N173" s="3207"/>
      <c r="O173" s="3206" t="s">
        <v>289</v>
      </c>
      <c r="P173" s="3207"/>
      <c r="Q173" s="3206" t="s">
        <v>289</v>
      </c>
      <c r="R173" s="3207"/>
      <c r="S173" s="3206" t="s">
        <v>289</v>
      </c>
      <c r="T173" s="3207"/>
      <c r="U173" s="3208" t="s">
        <v>293</v>
      </c>
      <c r="V173" s="3209"/>
      <c r="W173" s="3209"/>
      <c r="X173" s="3209"/>
      <c r="Y173" s="3209"/>
      <c r="Z173" s="3209"/>
      <c r="AA173" s="3210"/>
    </row>
    <row r="174" spans="2:28" s="709" customFormat="1" ht="24.95" customHeight="1">
      <c r="C174" s="3211" t="s">
        <v>294</v>
      </c>
      <c r="D174" s="3209"/>
      <c r="E174" s="3209"/>
      <c r="F174" s="3212"/>
      <c r="G174" s="3206" t="s">
        <v>295</v>
      </c>
      <c r="H174" s="3213"/>
      <c r="I174" s="3207"/>
      <c r="J174" s="3214" t="s">
        <v>634</v>
      </c>
      <c r="K174" s="3215"/>
      <c r="L174" s="3216"/>
      <c r="M174" s="3206">
        <v>1</v>
      </c>
      <c r="N174" s="3207"/>
      <c r="O174" s="3206" t="s">
        <v>134</v>
      </c>
      <c r="P174" s="3207"/>
      <c r="Q174" s="3206" t="s">
        <v>289</v>
      </c>
      <c r="R174" s="3207"/>
      <c r="S174" s="3206" t="s">
        <v>289</v>
      </c>
      <c r="T174" s="3207"/>
      <c r="U174" s="3208" t="s">
        <v>296</v>
      </c>
      <c r="V174" s="3209"/>
      <c r="W174" s="3209"/>
      <c r="X174" s="3209"/>
      <c r="Y174" s="3209"/>
      <c r="Z174" s="3209"/>
      <c r="AA174" s="3210"/>
    </row>
    <row r="175" spans="2:28" s="709" customFormat="1" ht="24.95" customHeight="1">
      <c r="C175" s="3211" t="s">
        <v>297</v>
      </c>
      <c r="D175" s="3209"/>
      <c r="E175" s="3209"/>
      <c r="F175" s="3212"/>
      <c r="G175" s="3206" t="s">
        <v>298</v>
      </c>
      <c r="H175" s="3213"/>
      <c r="I175" s="3207"/>
      <c r="J175" s="3214" t="s">
        <v>635</v>
      </c>
      <c r="K175" s="3215"/>
      <c r="L175" s="3216"/>
      <c r="M175" s="3206">
        <v>1</v>
      </c>
      <c r="N175" s="3207"/>
      <c r="O175" s="3206" t="s">
        <v>134</v>
      </c>
      <c r="P175" s="3207"/>
      <c r="Q175" s="3206" t="s">
        <v>289</v>
      </c>
      <c r="R175" s="3207"/>
      <c r="S175" s="3206" t="s">
        <v>289</v>
      </c>
      <c r="T175" s="3207"/>
      <c r="U175" s="3208" t="s">
        <v>299</v>
      </c>
      <c r="V175" s="3209"/>
      <c r="W175" s="3209"/>
      <c r="X175" s="3209"/>
      <c r="Y175" s="3209"/>
      <c r="Z175" s="3209"/>
      <c r="AA175" s="3210"/>
    </row>
    <row r="176" spans="2:28" s="709" customFormat="1" ht="24.95" customHeight="1">
      <c r="C176" s="3211" t="s">
        <v>300</v>
      </c>
      <c r="D176" s="3209"/>
      <c r="E176" s="3209"/>
      <c r="F176" s="3212"/>
      <c r="G176" s="3206" t="s">
        <v>301</v>
      </c>
      <c r="H176" s="3213"/>
      <c r="I176" s="3207"/>
      <c r="J176" s="3214" t="s">
        <v>636</v>
      </c>
      <c r="K176" s="3215"/>
      <c r="L176" s="3216"/>
      <c r="M176" s="3206">
        <v>1</v>
      </c>
      <c r="N176" s="3207"/>
      <c r="O176" s="3206" t="s">
        <v>134</v>
      </c>
      <c r="P176" s="3207"/>
      <c r="Q176" s="3206" t="s">
        <v>134</v>
      </c>
      <c r="R176" s="3207"/>
      <c r="S176" s="3206" t="s">
        <v>134</v>
      </c>
      <c r="T176" s="3207"/>
      <c r="U176" s="3208" t="s">
        <v>302</v>
      </c>
      <c r="V176" s="3209"/>
      <c r="W176" s="3209"/>
      <c r="X176" s="3209"/>
      <c r="Y176" s="3209"/>
      <c r="Z176" s="3209"/>
      <c r="AA176" s="3210"/>
    </row>
    <row r="177" spans="2:28" s="709" customFormat="1" ht="24.95" customHeight="1">
      <c r="C177" s="3211"/>
      <c r="D177" s="3209"/>
      <c r="E177" s="3209"/>
      <c r="F177" s="3212"/>
      <c r="G177" s="3206"/>
      <c r="H177" s="3213"/>
      <c r="I177" s="3207"/>
      <c r="J177" s="3214"/>
      <c r="K177" s="3215"/>
      <c r="L177" s="3216"/>
      <c r="M177" s="3206"/>
      <c r="N177" s="3207"/>
      <c r="O177" s="3206"/>
      <c r="P177" s="3207"/>
      <c r="Q177" s="3206"/>
      <c r="R177" s="3207"/>
      <c r="S177" s="3206"/>
      <c r="T177" s="3207"/>
      <c r="U177" s="3208"/>
      <c r="V177" s="3209"/>
      <c r="W177" s="3209"/>
      <c r="X177" s="3209"/>
      <c r="Y177" s="3209"/>
      <c r="Z177" s="3209"/>
      <c r="AA177" s="3210"/>
    </row>
    <row r="178" spans="2:28" s="709" customFormat="1" ht="24.95" customHeight="1">
      <c r="C178" s="3211"/>
      <c r="D178" s="3209"/>
      <c r="E178" s="3209"/>
      <c r="F178" s="3212"/>
      <c r="G178" s="3206"/>
      <c r="H178" s="3213"/>
      <c r="I178" s="3207"/>
      <c r="J178" s="3214"/>
      <c r="K178" s="3215"/>
      <c r="L178" s="3216"/>
      <c r="M178" s="3206"/>
      <c r="N178" s="3207"/>
      <c r="O178" s="3206"/>
      <c r="P178" s="3207"/>
      <c r="Q178" s="3206"/>
      <c r="R178" s="3207"/>
      <c r="S178" s="3206"/>
      <c r="T178" s="3207"/>
      <c r="U178" s="3208"/>
      <c r="V178" s="3209"/>
      <c r="W178" s="3209"/>
      <c r="X178" s="3209"/>
      <c r="Y178" s="3209"/>
      <c r="Z178" s="3209"/>
      <c r="AA178" s="3210"/>
    </row>
    <row r="179" spans="2:28" s="709" customFormat="1" ht="24.95" customHeight="1">
      <c r="C179" s="3211"/>
      <c r="D179" s="3209"/>
      <c r="E179" s="3209"/>
      <c r="F179" s="3212"/>
      <c r="G179" s="3206"/>
      <c r="H179" s="3213"/>
      <c r="I179" s="3207"/>
      <c r="J179" s="3214"/>
      <c r="K179" s="3215"/>
      <c r="L179" s="3216"/>
      <c r="M179" s="3206"/>
      <c r="N179" s="3207"/>
      <c r="O179" s="3206"/>
      <c r="P179" s="3207"/>
      <c r="Q179" s="3206"/>
      <c r="R179" s="3207"/>
      <c r="S179" s="3206"/>
      <c r="T179" s="3207"/>
      <c r="U179" s="3208"/>
      <c r="V179" s="3209"/>
      <c r="W179" s="3209"/>
      <c r="X179" s="3209"/>
      <c r="Y179" s="3209"/>
      <c r="Z179" s="3209"/>
      <c r="AA179" s="3210"/>
    </row>
    <row r="180" spans="2:28" s="709" customFormat="1" ht="24.95" customHeight="1">
      <c r="C180" s="3211"/>
      <c r="D180" s="3209"/>
      <c r="E180" s="3209"/>
      <c r="F180" s="3212"/>
      <c r="G180" s="3206"/>
      <c r="H180" s="3213"/>
      <c r="I180" s="3207"/>
      <c r="J180" s="3214"/>
      <c r="K180" s="3215"/>
      <c r="L180" s="3216"/>
      <c r="M180" s="3206"/>
      <c r="N180" s="3207"/>
      <c r="O180" s="3206"/>
      <c r="P180" s="3207"/>
      <c r="Q180" s="3206"/>
      <c r="R180" s="3207"/>
      <c r="S180" s="3206"/>
      <c r="T180" s="3207"/>
      <c r="U180" s="3208"/>
      <c r="V180" s="3209"/>
      <c r="W180" s="3209"/>
      <c r="X180" s="3209"/>
      <c r="Y180" s="3209"/>
      <c r="Z180" s="3209"/>
      <c r="AA180" s="3210"/>
    </row>
    <row r="181" spans="2:28" s="709" customFormat="1" ht="24.95" customHeight="1">
      <c r="C181" s="3221"/>
      <c r="D181" s="3222"/>
      <c r="E181" s="3222"/>
      <c r="F181" s="3223"/>
      <c r="G181" s="3224"/>
      <c r="H181" s="3225"/>
      <c r="I181" s="3226"/>
      <c r="J181" s="3227"/>
      <c r="K181" s="3228"/>
      <c r="L181" s="3229"/>
      <c r="M181" s="3224"/>
      <c r="N181" s="3226"/>
      <c r="O181" s="3224"/>
      <c r="P181" s="3226"/>
      <c r="Q181" s="3224"/>
      <c r="R181" s="3226"/>
      <c r="S181" s="3224"/>
      <c r="T181" s="3226"/>
      <c r="U181" s="3230"/>
      <c r="V181" s="3222"/>
      <c r="W181" s="3222"/>
      <c r="X181" s="3222"/>
      <c r="Y181" s="3222"/>
      <c r="Z181" s="3222"/>
      <c r="AA181" s="3231"/>
      <c r="AB181" s="679"/>
    </row>
    <row r="182" spans="2:28" s="709" customFormat="1" ht="14.25">
      <c r="D182" s="1" t="s">
        <v>303</v>
      </c>
      <c r="E182" s="1"/>
      <c r="F182" s="679"/>
      <c r="G182" s="679"/>
      <c r="H182" s="679"/>
      <c r="I182" s="679"/>
      <c r="J182" s="679"/>
      <c r="K182" s="679"/>
      <c r="L182" s="679"/>
      <c r="M182" s="679"/>
      <c r="N182" s="679"/>
      <c r="O182" s="679"/>
      <c r="P182" s="679"/>
      <c r="Q182" s="679"/>
      <c r="R182" s="679"/>
      <c r="S182" s="679"/>
      <c r="T182" s="679"/>
      <c r="V182" s="679"/>
      <c r="W182" s="679"/>
      <c r="X182" s="679"/>
    </row>
    <row r="183" spans="2:28" s="709" customFormat="1">
      <c r="C183" s="3232" t="s">
        <v>304</v>
      </c>
      <c r="D183" s="2988"/>
      <c r="E183" s="2988"/>
      <c r="F183" s="2988"/>
      <c r="G183" s="2988"/>
      <c r="H183" s="2988"/>
      <c r="I183" s="2988"/>
      <c r="J183" s="2988"/>
      <c r="K183" s="2988"/>
      <c r="L183" s="2988"/>
      <c r="M183" s="2988"/>
      <c r="N183" s="2988"/>
      <c r="O183" s="2988"/>
      <c r="P183" s="2988"/>
      <c r="Q183" s="2988"/>
      <c r="R183" s="2988"/>
      <c r="S183" s="2988"/>
      <c r="T183" s="2988"/>
      <c r="U183" s="2988"/>
      <c r="V183" s="2988"/>
      <c r="W183" s="2988"/>
      <c r="X183" s="2988"/>
      <c r="Y183" s="2988"/>
      <c r="Z183" s="2988"/>
      <c r="AA183" s="2988"/>
    </row>
    <row r="184" spans="2:28" s="709" customFormat="1">
      <c r="B184" s="98"/>
      <c r="C184" s="679"/>
      <c r="D184" s="679"/>
      <c r="E184" s="679"/>
      <c r="F184" s="679"/>
      <c r="G184" s="679"/>
      <c r="H184" s="679"/>
      <c r="I184" s="679"/>
      <c r="J184" s="679"/>
      <c r="K184" s="679"/>
      <c r="L184" s="679"/>
      <c r="M184" s="679"/>
      <c r="N184" s="679"/>
    </row>
    <row r="185" spans="2:28" s="709" customFormat="1" ht="14.25">
      <c r="B185" s="1" t="s">
        <v>305</v>
      </c>
      <c r="C185" s="679"/>
      <c r="D185" s="679"/>
      <c r="E185" s="679"/>
      <c r="F185" s="679"/>
      <c r="G185" s="679"/>
      <c r="H185" s="679"/>
      <c r="I185" s="679"/>
      <c r="J185" s="679"/>
      <c r="K185" s="679"/>
      <c r="L185" s="679"/>
      <c r="M185" s="679"/>
      <c r="N185" s="679"/>
    </row>
    <row r="186" spans="2:28" s="709" customFormat="1" ht="14.25">
      <c r="C186" s="679" t="s">
        <v>306</v>
      </c>
      <c r="D186" s="679"/>
      <c r="E186" s="679"/>
      <c r="F186" s="679"/>
      <c r="G186" s="679"/>
      <c r="H186" s="679"/>
      <c r="I186" s="679"/>
      <c r="J186" s="679"/>
      <c r="K186" s="679"/>
      <c r="L186" s="679"/>
      <c r="M186" s="679"/>
      <c r="N186" s="679"/>
      <c r="O186" s="679"/>
    </row>
    <row r="187" spans="2:28" s="709" customFormat="1">
      <c r="C187" s="679"/>
      <c r="D187" s="679"/>
      <c r="E187" s="679"/>
      <c r="F187" s="679"/>
      <c r="G187" s="679"/>
      <c r="H187" s="679"/>
      <c r="I187" s="679"/>
      <c r="J187" s="679"/>
      <c r="K187" s="679"/>
      <c r="L187" s="679"/>
      <c r="M187" s="679"/>
      <c r="N187" s="679"/>
      <c r="O187" s="679"/>
    </row>
    <row r="188" spans="2:28" s="709" customFormat="1" ht="20.100000000000001" customHeight="1">
      <c r="C188" s="679" t="s">
        <v>307</v>
      </c>
      <c r="D188" s="679"/>
      <c r="E188" s="679"/>
      <c r="F188" s="679"/>
      <c r="G188" s="679"/>
      <c r="H188" s="679"/>
      <c r="I188" s="679"/>
      <c r="J188" s="679"/>
      <c r="K188" s="679"/>
      <c r="L188" s="679"/>
      <c r="M188" s="679"/>
      <c r="N188" s="679"/>
      <c r="O188" s="679"/>
      <c r="P188" s="679"/>
      <c r="Q188" s="679"/>
      <c r="R188" s="679"/>
      <c r="S188" s="679"/>
      <c r="T188" s="679"/>
      <c r="U188" s="679"/>
      <c r="V188" s="679"/>
      <c r="W188" s="679"/>
      <c r="X188" s="679"/>
      <c r="Y188" s="679"/>
    </row>
    <row r="189" spans="2:28" s="709" customFormat="1" ht="24.75" customHeight="1">
      <c r="C189" s="3245" t="s">
        <v>644</v>
      </c>
      <c r="D189" s="3246"/>
      <c r="E189" s="3247"/>
      <c r="F189" s="3262" t="s">
        <v>643</v>
      </c>
      <c r="G189" s="3112"/>
      <c r="H189" s="3113"/>
      <c r="I189" s="3259" t="s">
        <v>642</v>
      </c>
      <c r="J189" s="2994"/>
      <c r="K189" s="3253" t="s">
        <v>645</v>
      </c>
      <c r="L189" s="3254"/>
      <c r="M189" s="2999" t="s">
        <v>308</v>
      </c>
      <c r="N189" s="2994"/>
      <c r="O189" s="3219" t="s">
        <v>309</v>
      </c>
      <c r="P189" s="3220"/>
      <c r="Q189" s="3220"/>
      <c r="R189" s="3220"/>
      <c r="S189" s="3220"/>
      <c r="T189" s="3220"/>
      <c r="U189" s="3271" t="s">
        <v>640</v>
      </c>
      <c r="V189" s="3265" t="s">
        <v>641</v>
      </c>
      <c r="W189" s="3266"/>
      <c r="X189" s="3259" t="s">
        <v>274</v>
      </c>
      <c r="Y189" s="1647"/>
      <c r="Z189" s="1647"/>
      <c r="AA189" s="1648"/>
    </row>
    <row r="190" spans="2:28" s="709" customFormat="1">
      <c r="C190" s="3248"/>
      <c r="D190" s="1549"/>
      <c r="E190" s="3249"/>
      <c r="F190" s="3260"/>
      <c r="G190" s="1624"/>
      <c r="H190" s="3263"/>
      <c r="I190" s="3260"/>
      <c r="J190" s="3182"/>
      <c r="K190" s="3255"/>
      <c r="L190" s="3256"/>
      <c r="M190" s="3181"/>
      <c r="N190" s="3182"/>
      <c r="O190" s="3068" t="s">
        <v>591</v>
      </c>
      <c r="P190" s="2009"/>
      <c r="Q190" s="3217" t="s">
        <v>310</v>
      </c>
      <c r="R190" s="1993"/>
      <c r="S190" s="3068" t="s">
        <v>311</v>
      </c>
      <c r="T190" s="1993"/>
      <c r="U190" s="3272"/>
      <c r="V190" s="3267"/>
      <c r="W190" s="3268"/>
      <c r="X190" s="3260"/>
      <c r="Y190" s="1624"/>
      <c r="Z190" s="1624"/>
      <c r="AA190" s="1745"/>
    </row>
    <row r="191" spans="2:28" s="709" customFormat="1">
      <c r="C191" s="3250"/>
      <c r="D191" s="3251"/>
      <c r="E191" s="3252"/>
      <c r="F191" s="3118"/>
      <c r="G191" s="3115"/>
      <c r="H191" s="3116"/>
      <c r="I191" s="3261"/>
      <c r="J191" s="3174"/>
      <c r="K191" s="3257"/>
      <c r="L191" s="3258"/>
      <c r="M191" s="3172"/>
      <c r="N191" s="3174"/>
      <c r="O191" s="3218"/>
      <c r="P191" s="2009"/>
      <c r="Q191" s="1993"/>
      <c r="R191" s="1993"/>
      <c r="S191" s="3218"/>
      <c r="T191" s="1993"/>
      <c r="U191" s="3272"/>
      <c r="V191" s="3269"/>
      <c r="W191" s="3270"/>
      <c r="X191" s="3261"/>
      <c r="Y191" s="3173"/>
      <c r="Z191" s="3173"/>
      <c r="AA191" s="3264"/>
    </row>
    <row r="192" spans="2:28" s="709" customFormat="1" ht="24.95" customHeight="1">
      <c r="C192" s="3233" t="s">
        <v>312</v>
      </c>
      <c r="D192" s="3234"/>
      <c r="E192" s="3235"/>
      <c r="F192" s="3275" t="s">
        <v>313</v>
      </c>
      <c r="G192" s="3234"/>
      <c r="H192" s="3235"/>
      <c r="I192" s="3236" t="s">
        <v>314</v>
      </c>
      <c r="J192" s="3200"/>
      <c r="K192" s="3237" t="s">
        <v>315</v>
      </c>
      <c r="L192" s="3238"/>
      <c r="M192" s="3237" t="s">
        <v>316</v>
      </c>
      <c r="N192" s="3238"/>
      <c r="O192" s="3239" t="s">
        <v>289</v>
      </c>
      <c r="P192" s="3240"/>
      <c r="Q192" s="3239" t="s">
        <v>289</v>
      </c>
      <c r="R192" s="3240"/>
      <c r="S192" s="3239"/>
      <c r="T192" s="3240"/>
      <c r="U192" s="530"/>
      <c r="V192" s="3236"/>
      <c r="W192" s="3241"/>
      <c r="X192" s="3242" t="s">
        <v>317</v>
      </c>
      <c r="Y192" s="3243"/>
      <c r="Z192" s="3243"/>
      <c r="AA192" s="3244"/>
    </row>
    <row r="193" spans="2:27" s="709" customFormat="1" ht="24.95" customHeight="1">
      <c r="C193" s="3233" t="s">
        <v>318</v>
      </c>
      <c r="D193" s="3234"/>
      <c r="E193" s="3235"/>
      <c r="F193" s="3275" t="s">
        <v>319</v>
      </c>
      <c r="G193" s="3234"/>
      <c r="H193" s="3235"/>
      <c r="I193" s="3236" t="s">
        <v>320</v>
      </c>
      <c r="J193" s="3200"/>
      <c r="K193" s="3237" t="s">
        <v>321</v>
      </c>
      <c r="L193" s="3238"/>
      <c r="M193" s="3237" t="s">
        <v>322</v>
      </c>
      <c r="N193" s="3238"/>
      <c r="O193" s="3239" t="s">
        <v>289</v>
      </c>
      <c r="P193" s="3240"/>
      <c r="Q193" s="3239"/>
      <c r="R193" s="3240"/>
      <c r="S193" s="3239"/>
      <c r="T193" s="3240"/>
      <c r="U193" s="530" t="s">
        <v>289</v>
      </c>
      <c r="V193" s="3236"/>
      <c r="W193" s="3241"/>
      <c r="X193" s="3242"/>
      <c r="Y193" s="3243"/>
      <c r="Z193" s="3243"/>
      <c r="AA193" s="3244"/>
    </row>
    <row r="194" spans="2:27" s="709" customFormat="1" ht="24.95" customHeight="1">
      <c r="C194" s="3233" t="s">
        <v>323</v>
      </c>
      <c r="D194" s="3234"/>
      <c r="E194" s="3235"/>
      <c r="F194" s="3275" t="s">
        <v>324</v>
      </c>
      <c r="G194" s="3234"/>
      <c r="H194" s="3235"/>
      <c r="I194" s="3236" t="s">
        <v>325</v>
      </c>
      <c r="J194" s="3200"/>
      <c r="K194" s="3237" t="s">
        <v>326</v>
      </c>
      <c r="L194" s="3238"/>
      <c r="M194" s="3237" t="s">
        <v>327</v>
      </c>
      <c r="N194" s="3238"/>
      <c r="O194" s="3239"/>
      <c r="P194" s="3240"/>
      <c r="Q194" s="3239"/>
      <c r="R194" s="3240"/>
      <c r="S194" s="3239"/>
      <c r="T194" s="3240"/>
      <c r="U194" s="530"/>
      <c r="V194" s="3236" t="s">
        <v>289</v>
      </c>
      <c r="W194" s="3241"/>
      <c r="X194" s="3242" t="s">
        <v>328</v>
      </c>
      <c r="Y194" s="3243"/>
      <c r="Z194" s="3243"/>
      <c r="AA194" s="3244"/>
    </row>
    <row r="195" spans="2:27" s="709" customFormat="1" ht="24.95" customHeight="1">
      <c r="C195" s="3233" t="s">
        <v>329</v>
      </c>
      <c r="D195" s="3234"/>
      <c r="E195" s="3235"/>
      <c r="F195" s="3275" t="s">
        <v>330</v>
      </c>
      <c r="G195" s="3234"/>
      <c r="H195" s="3235"/>
      <c r="I195" s="3236" t="s">
        <v>331</v>
      </c>
      <c r="J195" s="3200"/>
      <c r="K195" s="3237" t="s">
        <v>332</v>
      </c>
      <c r="L195" s="3238"/>
      <c r="M195" s="3237" t="s">
        <v>333</v>
      </c>
      <c r="N195" s="3238"/>
      <c r="O195" s="3239" t="s">
        <v>289</v>
      </c>
      <c r="P195" s="3240"/>
      <c r="Q195" s="3239"/>
      <c r="R195" s="3240"/>
      <c r="S195" s="3239" t="s">
        <v>289</v>
      </c>
      <c r="T195" s="3240"/>
      <c r="U195" s="530"/>
      <c r="V195" s="3236"/>
      <c r="W195" s="3241"/>
      <c r="X195" s="3242"/>
      <c r="Y195" s="3243"/>
      <c r="Z195" s="3243"/>
      <c r="AA195" s="3244"/>
    </row>
    <row r="196" spans="2:27" s="709" customFormat="1" ht="24.95" customHeight="1">
      <c r="C196" s="3233" t="s">
        <v>334</v>
      </c>
      <c r="D196" s="3234"/>
      <c r="E196" s="3235"/>
      <c r="F196" s="3275" t="s">
        <v>335</v>
      </c>
      <c r="G196" s="3234"/>
      <c r="H196" s="3235"/>
      <c r="I196" s="3236" t="s">
        <v>336</v>
      </c>
      <c r="J196" s="3200"/>
      <c r="K196" s="3237" t="s">
        <v>337</v>
      </c>
      <c r="L196" s="3238"/>
      <c r="M196" s="3237" t="s">
        <v>338</v>
      </c>
      <c r="N196" s="3238"/>
      <c r="O196" s="3239" t="s">
        <v>289</v>
      </c>
      <c r="P196" s="3240"/>
      <c r="Q196" s="3239"/>
      <c r="R196" s="3240"/>
      <c r="S196" s="3239"/>
      <c r="T196" s="3240"/>
      <c r="U196" s="530" t="s">
        <v>289</v>
      </c>
      <c r="V196" s="3236"/>
      <c r="W196" s="3241"/>
      <c r="X196" s="3242"/>
      <c r="Y196" s="3243"/>
      <c r="Z196" s="3243"/>
      <c r="AA196" s="3244"/>
    </row>
    <row r="197" spans="2:27" s="709" customFormat="1" ht="24.95" customHeight="1">
      <c r="C197" s="3233" t="s">
        <v>339</v>
      </c>
      <c r="D197" s="3234"/>
      <c r="E197" s="3235"/>
      <c r="F197" s="3275" t="s">
        <v>876</v>
      </c>
      <c r="G197" s="3234"/>
      <c r="H197" s="3235"/>
      <c r="I197" s="3236" t="s">
        <v>340</v>
      </c>
      <c r="J197" s="3200"/>
      <c r="K197" s="3237" t="s">
        <v>341</v>
      </c>
      <c r="L197" s="3238"/>
      <c r="M197" s="3237" t="s">
        <v>342</v>
      </c>
      <c r="N197" s="3238"/>
      <c r="O197" s="3239"/>
      <c r="P197" s="3240"/>
      <c r="Q197" s="3239"/>
      <c r="R197" s="3240"/>
      <c r="S197" s="3239"/>
      <c r="T197" s="3240"/>
      <c r="U197" s="530" t="s">
        <v>289</v>
      </c>
      <c r="V197" s="3236"/>
      <c r="W197" s="3241"/>
      <c r="X197" s="3242" t="s">
        <v>343</v>
      </c>
      <c r="Y197" s="3243"/>
      <c r="Z197" s="3243"/>
      <c r="AA197" s="3244"/>
    </row>
    <row r="198" spans="2:27" s="709" customFormat="1" ht="24.95" customHeight="1">
      <c r="C198" s="3233" t="s">
        <v>344</v>
      </c>
      <c r="D198" s="3234"/>
      <c r="E198" s="3235"/>
      <c r="F198" s="3275" t="s">
        <v>345</v>
      </c>
      <c r="G198" s="3234"/>
      <c r="H198" s="3235"/>
      <c r="I198" s="3236" t="s">
        <v>346</v>
      </c>
      <c r="J198" s="3200"/>
      <c r="K198" s="3237" t="s">
        <v>347</v>
      </c>
      <c r="L198" s="3238"/>
      <c r="M198" s="3237" t="s">
        <v>333</v>
      </c>
      <c r="N198" s="3238"/>
      <c r="O198" s="3239" t="s">
        <v>289</v>
      </c>
      <c r="P198" s="3240"/>
      <c r="Q198" s="3239"/>
      <c r="R198" s="3240"/>
      <c r="S198" s="3239"/>
      <c r="T198" s="3240"/>
      <c r="U198" s="530"/>
      <c r="V198" s="3236" t="s">
        <v>289</v>
      </c>
      <c r="W198" s="3241"/>
      <c r="X198" s="3242"/>
      <c r="Y198" s="3243"/>
      <c r="Z198" s="3243"/>
      <c r="AA198" s="3244"/>
    </row>
    <row r="199" spans="2:27" s="709" customFormat="1" ht="56.45" customHeight="1">
      <c r="C199" s="3233" t="s">
        <v>348</v>
      </c>
      <c r="D199" s="3234"/>
      <c r="E199" s="3235"/>
      <c r="F199" s="3275" t="s">
        <v>646</v>
      </c>
      <c r="G199" s="3234"/>
      <c r="H199" s="3235"/>
      <c r="I199" s="3236" t="s">
        <v>349</v>
      </c>
      <c r="J199" s="3200"/>
      <c r="K199" s="3237" t="s">
        <v>350</v>
      </c>
      <c r="L199" s="3238"/>
      <c r="M199" s="3237" t="s">
        <v>322</v>
      </c>
      <c r="N199" s="3238"/>
      <c r="O199" s="3239" t="s">
        <v>289</v>
      </c>
      <c r="P199" s="3240"/>
      <c r="Q199" s="3239" t="s">
        <v>289</v>
      </c>
      <c r="R199" s="3240"/>
      <c r="S199" s="3239"/>
      <c r="T199" s="3240"/>
      <c r="U199" s="530"/>
      <c r="V199" s="3236" t="s">
        <v>289</v>
      </c>
      <c r="W199" s="3241"/>
      <c r="X199" s="3242" t="s">
        <v>647</v>
      </c>
      <c r="Y199" s="3243"/>
      <c r="Z199" s="3243"/>
      <c r="AA199" s="3244"/>
    </row>
    <row r="200" spans="2:27" s="709" customFormat="1" ht="24.95" customHeight="1">
      <c r="C200" s="3233"/>
      <c r="D200" s="3234"/>
      <c r="E200" s="3235"/>
      <c r="F200" s="3275"/>
      <c r="G200" s="3234"/>
      <c r="H200" s="3235"/>
      <c r="I200" s="3236"/>
      <c r="J200" s="3200"/>
      <c r="K200" s="3237"/>
      <c r="L200" s="3238"/>
      <c r="M200" s="3237"/>
      <c r="N200" s="3238"/>
      <c r="O200" s="3239"/>
      <c r="P200" s="3240"/>
      <c r="Q200" s="3239"/>
      <c r="R200" s="3240"/>
      <c r="S200" s="3239"/>
      <c r="T200" s="3240"/>
      <c r="U200" s="530"/>
      <c r="V200" s="3236"/>
      <c r="W200" s="3241"/>
      <c r="X200" s="3242"/>
      <c r="Y200" s="3243"/>
      <c r="Z200" s="3243"/>
      <c r="AA200" s="3244"/>
    </row>
    <row r="201" spans="2:27" s="709" customFormat="1" ht="24.95" customHeight="1">
      <c r="C201" s="3276"/>
      <c r="D201" s="3277"/>
      <c r="E201" s="3278"/>
      <c r="F201" s="3282"/>
      <c r="G201" s="3277"/>
      <c r="H201" s="3278"/>
      <c r="I201" s="3279"/>
      <c r="J201" s="3205"/>
      <c r="K201" s="3280"/>
      <c r="L201" s="3281"/>
      <c r="M201" s="3280"/>
      <c r="N201" s="3281"/>
      <c r="O201" s="3273"/>
      <c r="P201" s="3274"/>
      <c r="Q201" s="3273"/>
      <c r="R201" s="3274"/>
      <c r="S201" s="3273"/>
      <c r="T201" s="3274"/>
      <c r="U201" s="531"/>
      <c r="V201" s="3279"/>
      <c r="W201" s="3297"/>
      <c r="X201" s="3298"/>
      <c r="Y201" s="3299"/>
      <c r="Z201" s="3299"/>
      <c r="AA201" s="3300"/>
    </row>
    <row r="202" spans="2:27" s="709" customFormat="1">
      <c r="C202" s="98"/>
      <c r="D202" s="98"/>
      <c r="E202" s="98"/>
      <c r="F202" s="679"/>
      <c r="G202" s="679"/>
      <c r="H202" s="679"/>
      <c r="I202" s="679"/>
      <c r="J202" s="679"/>
      <c r="K202" s="679"/>
      <c r="L202" s="679"/>
      <c r="M202" s="679"/>
      <c r="N202" s="679"/>
      <c r="O202" s="679"/>
      <c r="P202" s="679"/>
      <c r="Q202" s="679"/>
      <c r="R202" s="679"/>
      <c r="S202" s="679"/>
      <c r="T202" s="679"/>
      <c r="U202" s="679"/>
      <c r="V202" s="679"/>
      <c r="W202" s="679"/>
      <c r="X202" s="679"/>
      <c r="Y202" s="679"/>
    </row>
    <row r="203" spans="2:27" s="709" customFormat="1" ht="96" customHeight="1">
      <c r="C203" s="3295" t="s">
        <v>879</v>
      </c>
      <c r="D203" s="2913"/>
      <c r="E203" s="2913"/>
      <c r="F203" s="2913"/>
      <c r="G203" s="2913"/>
      <c r="H203" s="2913"/>
      <c r="I203" s="2913"/>
      <c r="J203" s="2913"/>
      <c r="K203" s="2913"/>
      <c r="L203" s="2913"/>
      <c r="M203" s="2913"/>
      <c r="N203" s="2913"/>
      <c r="O203" s="2913"/>
      <c r="P203" s="2913"/>
      <c r="Q203" s="2913"/>
      <c r="R203" s="2913"/>
      <c r="S203" s="2913"/>
      <c r="T203" s="2913"/>
      <c r="U203" s="2913"/>
      <c r="V203" s="2913"/>
      <c r="W203" s="2913"/>
      <c r="X203" s="2913"/>
      <c r="Y203" s="2913"/>
      <c r="Z203" s="2913"/>
      <c r="AA203" s="2913"/>
    </row>
    <row r="204" spans="2:27" s="709" customFormat="1">
      <c r="B204" s="679"/>
      <c r="C204" s="679"/>
      <c r="D204" s="679"/>
      <c r="E204" s="679"/>
      <c r="F204" s="679"/>
      <c r="G204" s="679"/>
      <c r="H204" s="679"/>
      <c r="I204" s="679"/>
      <c r="J204" s="679"/>
      <c r="K204" s="679"/>
      <c r="L204" s="679"/>
      <c r="M204" s="679"/>
      <c r="N204" s="679"/>
    </row>
    <row r="205" spans="2:27" s="709" customFormat="1" ht="14.25">
      <c r="B205" s="1" t="s">
        <v>351</v>
      </c>
      <c r="C205" s="679"/>
      <c r="D205" s="679"/>
      <c r="E205" s="679"/>
      <c r="F205" s="679"/>
      <c r="G205" s="679"/>
      <c r="H205" s="679"/>
      <c r="I205" s="679"/>
      <c r="J205" s="679"/>
      <c r="K205" s="679"/>
      <c r="L205" s="679"/>
      <c r="M205" s="679"/>
      <c r="N205" s="679"/>
    </row>
    <row r="206" spans="2:27" s="709" customFormat="1" ht="14.25">
      <c r="C206" s="1" t="s">
        <v>352</v>
      </c>
      <c r="D206" s="679"/>
      <c r="E206" s="679"/>
      <c r="F206" s="679"/>
      <c r="G206" s="679"/>
      <c r="H206" s="679"/>
      <c r="I206" s="679"/>
      <c r="J206" s="679"/>
      <c r="K206" s="679"/>
      <c r="L206" s="679"/>
      <c r="M206" s="679"/>
      <c r="N206" s="679"/>
      <c r="O206" s="679"/>
    </row>
    <row r="207" spans="2:27" s="709" customFormat="1" ht="45.75" customHeight="1">
      <c r="D207" s="2912" t="s">
        <v>648</v>
      </c>
      <c r="E207" s="2913"/>
      <c r="F207" s="2913"/>
      <c r="G207" s="2913"/>
      <c r="H207" s="2913"/>
      <c r="I207" s="2913"/>
      <c r="J207" s="2913"/>
      <c r="K207" s="2913"/>
      <c r="L207" s="2913"/>
      <c r="M207" s="2913"/>
      <c r="N207" s="2913"/>
      <c r="O207" s="2913"/>
      <c r="P207" s="2913"/>
      <c r="Q207" s="2913"/>
      <c r="R207" s="2913"/>
      <c r="S207" s="2913"/>
      <c r="T207" s="2913"/>
      <c r="U207" s="2913"/>
      <c r="V207" s="2913"/>
      <c r="W207" s="2913"/>
      <c r="X207" s="2913"/>
      <c r="Y207" s="2913"/>
      <c r="Z207" s="2913"/>
      <c r="AA207" s="2913"/>
    </row>
    <row r="208" spans="2:27" s="709" customFormat="1" ht="16.5" customHeight="1">
      <c r="D208" s="691"/>
      <c r="E208" s="692"/>
      <c r="F208" s="692"/>
      <c r="G208" s="692"/>
      <c r="H208" s="692"/>
      <c r="I208" s="692"/>
      <c r="J208" s="692"/>
      <c r="K208" s="692"/>
      <c r="L208" s="692"/>
      <c r="M208" s="692"/>
      <c r="N208" s="692"/>
      <c r="O208" s="692"/>
      <c r="P208" s="692"/>
      <c r="Q208" s="692"/>
      <c r="R208" s="692"/>
      <c r="S208" s="692"/>
      <c r="T208" s="692"/>
      <c r="U208" s="692"/>
      <c r="V208" s="692"/>
      <c r="W208" s="692"/>
      <c r="X208" s="692"/>
      <c r="Y208" s="692"/>
      <c r="Z208" s="692"/>
      <c r="AA208" s="692"/>
    </row>
    <row r="209" spans="2:16" s="709" customFormat="1" ht="14.25">
      <c r="D209" s="151" t="s">
        <v>649</v>
      </c>
      <c r="E209" s="679"/>
      <c r="F209" s="679"/>
      <c r="G209" s="679"/>
      <c r="H209" s="679"/>
      <c r="I209" s="679"/>
      <c r="J209" s="679"/>
      <c r="K209" s="679"/>
      <c r="L209" s="679"/>
      <c r="M209" s="679"/>
      <c r="N209" s="679"/>
      <c r="O209" s="679"/>
      <c r="P209" s="679"/>
    </row>
    <row r="210" spans="2:16" s="709" customFormat="1" ht="14.25">
      <c r="D210" s="1" t="s">
        <v>666</v>
      </c>
      <c r="E210" s="679"/>
      <c r="F210" s="679"/>
      <c r="G210" s="679"/>
      <c r="H210" s="679"/>
      <c r="I210" s="679"/>
      <c r="J210" s="679"/>
      <c r="K210" s="679"/>
      <c r="L210" s="679"/>
      <c r="M210" s="679"/>
      <c r="N210" s="679"/>
      <c r="O210" s="679"/>
      <c r="P210" s="679"/>
    </row>
    <row r="211" spans="2:16" s="709" customFormat="1" ht="14.25">
      <c r="D211" s="152" t="s">
        <v>665</v>
      </c>
      <c r="E211" s="679"/>
      <c r="F211" s="679"/>
      <c r="G211" s="679"/>
      <c r="H211" s="679"/>
      <c r="I211" s="679"/>
      <c r="J211" s="679"/>
      <c r="K211" s="652" t="s">
        <v>650</v>
      </c>
      <c r="L211" s="652"/>
      <c r="M211" s="652"/>
      <c r="N211" s="652"/>
      <c r="O211" s="652"/>
      <c r="P211" s="652"/>
    </row>
    <row r="212" spans="2:16" s="709" customFormat="1" ht="14.25">
      <c r="D212" s="152" t="s">
        <v>664</v>
      </c>
      <c r="E212" s="679"/>
      <c r="F212" s="679"/>
      <c r="G212" s="679"/>
      <c r="H212" s="679"/>
      <c r="I212" s="679"/>
      <c r="J212" s="679"/>
      <c r="K212" s="652" t="s">
        <v>652</v>
      </c>
      <c r="L212" s="652"/>
      <c r="M212" s="652"/>
      <c r="N212" s="652"/>
      <c r="O212" s="652"/>
      <c r="P212" s="652"/>
    </row>
    <row r="213" spans="2:16" s="709" customFormat="1" ht="14.25">
      <c r="D213" s="152" t="s">
        <v>663</v>
      </c>
      <c r="E213" s="679"/>
      <c r="F213" s="679"/>
      <c r="G213" s="679"/>
      <c r="H213" s="679"/>
      <c r="I213" s="679"/>
      <c r="J213" s="679"/>
      <c r="K213" s="652" t="s">
        <v>651</v>
      </c>
      <c r="L213" s="652"/>
      <c r="M213" s="652"/>
      <c r="N213" s="652"/>
      <c r="O213" s="652"/>
      <c r="P213" s="652"/>
    </row>
    <row r="214" spans="2:16" s="709" customFormat="1" ht="14.25">
      <c r="D214" s="152" t="s">
        <v>662</v>
      </c>
      <c r="E214" s="679"/>
      <c r="F214" s="679"/>
      <c r="G214" s="679"/>
      <c r="H214" s="679"/>
      <c r="I214" s="679"/>
      <c r="J214" s="679"/>
      <c r="K214" s="652" t="s">
        <v>653</v>
      </c>
      <c r="L214" s="652"/>
      <c r="M214" s="652"/>
      <c r="N214" s="652"/>
      <c r="O214" s="652"/>
      <c r="P214" s="652"/>
    </row>
    <row r="215" spans="2:16" s="709" customFormat="1" ht="14.25">
      <c r="D215" s="152" t="s">
        <v>661</v>
      </c>
      <c r="E215" s="679"/>
      <c r="F215" s="679"/>
      <c r="G215" s="679"/>
      <c r="H215" s="679"/>
      <c r="I215" s="679"/>
      <c r="J215" s="679"/>
      <c r="K215" s="652" t="s">
        <v>654</v>
      </c>
      <c r="L215" s="652"/>
      <c r="M215" s="652"/>
      <c r="N215" s="652"/>
      <c r="O215" s="652"/>
      <c r="P215" s="652"/>
    </row>
    <row r="216" spans="2:16" s="709" customFormat="1" ht="14.25">
      <c r="D216" s="152" t="s">
        <v>660</v>
      </c>
      <c r="E216" s="679"/>
      <c r="F216" s="679"/>
      <c r="G216" s="679"/>
      <c r="H216" s="679"/>
      <c r="I216" s="679"/>
      <c r="J216" s="679"/>
      <c r="K216" s="652" t="s">
        <v>655</v>
      </c>
      <c r="L216" s="652"/>
      <c r="M216" s="652"/>
      <c r="N216" s="652"/>
      <c r="O216" s="652"/>
      <c r="P216" s="652"/>
    </row>
    <row r="217" spans="2:16" s="709" customFormat="1" ht="14.25">
      <c r="D217" s="152"/>
      <c r="E217" s="679"/>
      <c r="F217" s="679"/>
      <c r="G217" s="679"/>
      <c r="H217" s="679"/>
      <c r="I217" s="679"/>
      <c r="J217" s="679"/>
      <c r="K217" s="652" t="s">
        <v>656</v>
      </c>
      <c r="L217" s="652"/>
      <c r="M217" s="652"/>
      <c r="N217" s="652"/>
      <c r="O217" s="652"/>
      <c r="P217" s="652"/>
    </row>
    <row r="218" spans="2:16" s="709" customFormat="1" ht="14.25">
      <c r="D218" s="152" t="s">
        <v>658</v>
      </c>
      <c r="E218" s="679"/>
      <c r="F218" s="679"/>
      <c r="G218" s="679"/>
      <c r="H218" s="679"/>
      <c r="I218" s="679"/>
      <c r="J218" s="679"/>
      <c r="K218" s="532" t="s">
        <v>657</v>
      </c>
      <c r="L218" s="652"/>
      <c r="M218" s="652"/>
      <c r="N218" s="652"/>
      <c r="O218" s="652"/>
      <c r="P218" s="652"/>
    </row>
    <row r="219" spans="2:16" s="709" customFormat="1" ht="14.25">
      <c r="D219" s="152" t="s">
        <v>659</v>
      </c>
      <c r="E219" s="679"/>
      <c r="F219" s="679"/>
      <c r="G219" s="679"/>
      <c r="H219" s="679"/>
      <c r="I219" s="679"/>
      <c r="J219" s="679"/>
      <c r="K219" s="679"/>
      <c r="L219" s="679"/>
      <c r="M219" s="679"/>
      <c r="N219" s="679"/>
      <c r="O219" s="679"/>
    </row>
    <row r="220" spans="2:16" s="709" customFormat="1" ht="14.25">
      <c r="B220" s="1" t="s">
        <v>353</v>
      </c>
      <c r="C220" s="1"/>
      <c r="D220" s="679"/>
      <c r="E220" s="679"/>
      <c r="F220" s="679"/>
      <c r="G220" s="679"/>
      <c r="H220" s="679"/>
      <c r="I220" s="679"/>
      <c r="J220" s="679"/>
      <c r="K220" s="679"/>
      <c r="L220" s="679"/>
      <c r="M220" s="679"/>
      <c r="N220" s="679"/>
      <c r="O220" s="679"/>
    </row>
    <row r="221" spans="2:16" s="709" customFormat="1" ht="14.25">
      <c r="D221" s="1" t="s">
        <v>354</v>
      </c>
      <c r="E221" s="679"/>
      <c r="F221" s="679"/>
      <c r="G221" s="679"/>
      <c r="H221" s="679"/>
      <c r="I221" s="679"/>
      <c r="J221" s="679"/>
      <c r="K221" s="679"/>
      <c r="L221" s="679"/>
      <c r="M221" s="679"/>
      <c r="N221" s="679"/>
      <c r="O221" s="679"/>
    </row>
    <row r="222" spans="2:16" s="709" customFormat="1" ht="14.25">
      <c r="B222" s="1"/>
      <c r="C222" s="679"/>
      <c r="D222" s="679"/>
      <c r="E222" s="679"/>
      <c r="F222" s="679"/>
      <c r="G222" s="679"/>
      <c r="H222" s="679"/>
      <c r="I222" s="679"/>
      <c r="J222" s="679"/>
      <c r="K222" s="679"/>
      <c r="L222" s="679"/>
      <c r="M222" s="679"/>
      <c r="N222" s="679"/>
    </row>
    <row r="223" spans="2:16" s="709" customFormat="1" ht="14.25">
      <c r="C223" s="679"/>
      <c r="D223" s="1" t="s">
        <v>673</v>
      </c>
      <c r="E223" s="679"/>
      <c r="F223" s="679"/>
      <c r="G223" s="679"/>
      <c r="H223" s="679"/>
      <c r="I223" s="679"/>
      <c r="J223" s="679"/>
      <c r="K223" s="679"/>
      <c r="L223" s="679"/>
      <c r="M223" s="679"/>
      <c r="N223" s="679"/>
    </row>
    <row r="224" spans="2:16" s="709" customFormat="1" ht="14.25">
      <c r="C224" s="679"/>
      <c r="D224" s="152" t="s">
        <v>667</v>
      </c>
      <c r="E224" s="679"/>
      <c r="F224" s="679"/>
      <c r="G224" s="679"/>
      <c r="H224" s="679"/>
      <c r="I224" s="679"/>
      <c r="J224" s="679"/>
      <c r="K224" s="679"/>
      <c r="L224" s="679"/>
      <c r="M224" s="679"/>
      <c r="N224" s="679"/>
    </row>
    <row r="225" spans="2:26" s="709" customFormat="1" ht="14.25">
      <c r="C225" s="679"/>
      <c r="D225" s="152" t="s">
        <v>670</v>
      </c>
      <c r="E225" s="679"/>
      <c r="F225" s="679"/>
      <c r="G225" s="679"/>
      <c r="H225" s="679"/>
      <c r="I225" s="652" t="s">
        <v>668</v>
      </c>
      <c r="J225" s="652"/>
      <c r="K225" s="652"/>
      <c r="L225" s="652"/>
      <c r="M225" s="652"/>
      <c r="N225" s="652"/>
      <c r="O225" s="533"/>
    </row>
    <row r="226" spans="2:26" s="709" customFormat="1" ht="14.25">
      <c r="C226" s="679"/>
      <c r="D226" s="152" t="s">
        <v>671</v>
      </c>
      <c r="E226" s="679"/>
      <c r="F226" s="679"/>
      <c r="G226" s="679"/>
      <c r="H226" s="679"/>
      <c r="I226" s="652" t="s">
        <v>669</v>
      </c>
      <c r="J226" s="652"/>
      <c r="K226" s="652"/>
      <c r="L226" s="652"/>
      <c r="M226" s="652"/>
      <c r="N226" s="652"/>
      <c r="O226" s="533"/>
    </row>
    <row r="227" spans="2:26" s="709" customFormat="1" ht="14.25">
      <c r="C227" s="679"/>
      <c r="D227" s="1"/>
      <c r="E227" s="679"/>
      <c r="F227" s="679"/>
      <c r="G227" s="679"/>
      <c r="H227" s="679"/>
      <c r="I227" s="679"/>
      <c r="J227" s="679"/>
      <c r="K227" s="679"/>
      <c r="L227" s="679"/>
      <c r="M227" s="679"/>
      <c r="N227" s="679"/>
    </row>
    <row r="228" spans="2:26" s="709" customFormat="1" ht="14.25">
      <c r="C228" s="1" t="s">
        <v>672</v>
      </c>
      <c r="D228" s="679"/>
      <c r="E228" s="679"/>
      <c r="F228" s="679"/>
      <c r="G228" s="679"/>
      <c r="H228" s="679"/>
      <c r="I228" s="679"/>
      <c r="J228" s="679"/>
      <c r="K228" s="679"/>
      <c r="L228" s="679"/>
      <c r="M228" s="679"/>
      <c r="N228" s="679"/>
    </row>
    <row r="229" spans="2:26" s="709" customFormat="1">
      <c r="C229" s="679"/>
      <c r="D229" s="679" t="s">
        <v>355</v>
      </c>
      <c r="E229" s="679"/>
      <c r="F229" s="679"/>
      <c r="G229" s="679"/>
      <c r="H229" s="679"/>
      <c r="I229" s="679"/>
      <c r="J229" s="679"/>
      <c r="K229" s="679"/>
      <c r="L229" s="679"/>
      <c r="M229" s="679"/>
      <c r="N229" s="679"/>
    </row>
    <row r="230" spans="2:26" s="709" customFormat="1">
      <c r="B230" s="679"/>
      <c r="C230" s="679"/>
      <c r="D230" s="679"/>
      <c r="E230" s="679"/>
      <c r="F230" s="679"/>
      <c r="G230" s="679"/>
      <c r="H230" s="679"/>
      <c r="I230" s="679"/>
      <c r="J230" s="679"/>
      <c r="K230" s="679"/>
      <c r="L230" s="679"/>
    </row>
    <row r="231" spans="2:26" s="709" customFormat="1">
      <c r="F231" s="679"/>
      <c r="G231" s="679"/>
      <c r="H231" s="679"/>
      <c r="I231" s="679"/>
      <c r="J231" s="679"/>
      <c r="K231" s="679"/>
      <c r="M231" s="3296" t="s">
        <v>674</v>
      </c>
      <c r="N231" s="1611"/>
      <c r="O231" s="1611"/>
      <c r="P231" s="1827"/>
      <c r="Q231" s="708"/>
    </row>
    <row r="232" spans="2:26" s="709" customFormat="1">
      <c r="E232" s="679"/>
      <c r="F232" s="679"/>
      <c r="G232" s="679"/>
      <c r="H232" s="679"/>
      <c r="I232" s="679"/>
      <c r="J232" s="679"/>
      <c r="K232" s="679"/>
      <c r="L232" s="679"/>
      <c r="N232" s="2992" t="s">
        <v>794</v>
      </c>
      <c r="O232" s="1611"/>
    </row>
    <row r="233" spans="2:26" s="709" customFormat="1" ht="9" customHeight="1">
      <c r="F233" s="679"/>
      <c r="G233" s="679"/>
      <c r="H233" s="679"/>
      <c r="I233" s="679"/>
      <c r="J233" s="679"/>
      <c r="K233" s="679"/>
      <c r="M233" s="3293" t="s">
        <v>675</v>
      </c>
      <c r="N233" s="1647"/>
      <c r="O233" s="1647"/>
      <c r="P233" s="1648"/>
      <c r="Q233" s="106"/>
      <c r="R233" s="687"/>
      <c r="S233" s="687"/>
      <c r="T233" s="3294" t="s">
        <v>676</v>
      </c>
      <c r="U233" s="1549"/>
      <c r="V233" s="1549"/>
      <c r="W233" s="1549"/>
      <c r="X233" s="1549"/>
      <c r="Y233" s="1549"/>
    </row>
    <row r="234" spans="2:26" s="709" customFormat="1" ht="9" customHeight="1">
      <c r="F234" s="679"/>
      <c r="G234" s="679"/>
      <c r="H234" s="679"/>
      <c r="I234" s="679"/>
      <c r="J234" s="679"/>
      <c r="K234" s="679"/>
      <c r="M234" s="1644"/>
      <c r="N234" s="1628"/>
      <c r="O234" s="1628"/>
      <c r="P234" s="1650"/>
      <c r="T234" s="1549"/>
      <c r="U234" s="1549"/>
      <c r="V234" s="1549"/>
      <c r="W234" s="1549"/>
      <c r="X234" s="1549"/>
      <c r="Y234" s="1549"/>
    </row>
    <row r="235" spans="2:26" s="709" customFormat="1">
      <c r="E235" s="679"/>
      <c r="F235" s="679"/>
      <c r="G235" s="679"/>
      <c r="H235" s="679"/>
      <c r="I235" s="679"/>
      <c r="J235" s="679"/>
      <c r="K235" s="679"/>
      <c r="L235" s="679"/>
      <c r="N235" s="2992" t="s">
        <v>794</v>
      </c>
      <c r="O235" s="1611"/>
    </row>
    <row r="236" spans="2:26" s="709" customFormat="1" ht="8.1" customHeight="1">
      <c r="F236" s="679"/>
      <c r="G236" s="679"/>
      <c r="H236" s="679"/>
      <c r="I236" s="679"/>
      <c r="J236" s="679"/>
      <c r="K236" s="679"/>
      <c r="L236" s="3293" t="s">
        <v>677</v>
      </c>
      <c r="M236" s="1647"/>
      <c r="N236" s="1647"/>
      <c r="O236" s="1647"/>
      <c r="P236" s="1647"/>
      <c r="Q236" s="1648"/>
      <c r="R236" s="681"/>
      <c r="S236" s="687"/>
      <c r="T236" s="3294" t="s">
        <v>703</v>
      </c>
      <c r="U236" s="1549"/>
      <c r="V236" s="1549"/>
      <c r="W236" s="1549"/>
      <c r="X236" s="1549"/>
      <c r="Y236" s="1549"/>
    </row>
    <row r="237" spans="2:26" s="709" customFormat="1" ht="8.1" customHeight="1">
      <c r="F237" s="679"/>
      <c r="G237" s="679"/>
      <c r="H237" s="679"/>
      <c r="I237" s="679"/>
      <c r="J237" s="679"/>
      <c r="K237" s="679"/>
      <c r="L237" s="1644"/>
      <c r="M237" s="1628"/>
      <c r="N237" s="1628"/>
      <c r="O237" s="1628"/>
      <c r="P237" s="1628"/>
      <c r="Q237" s="1650"/>
      <c r="R237" s="680"/>
      <c r="T237" s="1549"/>
      <c r="U237" s="1549"/>
      <c r="V237" s="1549"/>
      <c r="W237" s="1549"/>
      <c r="X237" s="1549"/>
      <c r="Y237" s="1549"/>
    </row>
    <row r="238" spans="2:26" s="709" customFormat="1">
      <c r="E238" s="679"/>
      <c r="F238" s="679"/>
      <c r="G238" s="679"/>
      <c r="H238" s="679"/>
      <c r="I238" s="679"/>
      <c r="J238" s="679"/>
      <c r="K238" s="679"/>
      <c r="L238" s="679"/>
      <c r="N238" s="2992" t="s">
        <v>794</v>
      </c>
      <c r="O238" s="1611"/>
    </row>
    <row r="239" spans="2:26" s="709" customFormat="1" ht="8.1" customHeight="1">
      <c r="D239" s="3283" t="s">
        <v>682</v>
      </c>
      <c r="E239" s="3284"/>
      <c r="F239" s="3284"/>
      <c r="G239" s="3284"/>
      <c r="H239" s="3285"/>
      <c r="I239" s="679"/>
      <c r="J239" s="679"/>
      <c r="K239" s="679"/>
      <c r="L239" s="3293" t="s">
        <v>678</v>
      </c>
      <c r="M239" s="1647"/>
      <c r="N239" s="1647"/>
      <c r="O239" s="1647"/>
      <c r="P239" s="1647"/>
      <c r="Q239" s="1648"/>
      <c r="R239" s="681"/>
      <c r="S239" s="687"/>
      <c r="T239" s="3294" t="s">
        <v>679</v>
      </c>
      <c r="U239" s="1549"/>
      <c r="V239" s="1549"/>
      <c r="W239" s="1549"/>
      <c r="X239" s="1549"/>
      <c r="Y239" s="1549"/>
      <c r="Z239" s="1549"/>
    </row>
    <row r="240" spans="2:26" s="709" customFormat="1" ht="8.1" customHeight="1">
      <c r="D240" s="3179"/>
      <c r="E240" s="1640"/>
      <c r="F240" s="1640"/>
      <c r="G240" s="1640"/>
      <c r="H240" s="3286"/>
      <c r="I240" s="672"/>
      <c r="J240" s="673"/>
      <c r="K240" s="674"/>
      <c r="L240" s="1641"/>
      <c r="M240" s="1642"/>
      <c r="N240" s="1642"/>
      <c r="O240" s="1642"/>
      <c r="P240" s="1642"/>
      <c r="Q240" s="1745"/>
      <c r="R240" s="680"/>
      <c r="S240" s="154"/>
      <c r="T240" s="1549"/>
      <c r="U240" s="1549"/>
      <c r="V240" s="1549"/>
      <c r="W240" s="1549"/>
      <c r="X240" s="1549"/>
      <c r="Y240" s="1549"/>
      <c r="Z240" s="1549"/>
    </row>
    <row r="241" spans="4:26" s="709" customFormat="1" ht="8.1" customHeight="1">
      <c r="D241" s="3179"/>
      <c r="E241" s="1640"/>
      <c r="F241" s="1640"/>
      <c r="G241" s="1640"/>
      <c r="H241" s="3286"/>
      <c r="I241" s="679"/>
      <c r="J241" s="679"/>
      <c r="K241" s="679"/>
      <c r="L241" s="1641" t="s">
        <v>680</v>
      </c>
      <c r="M241" s="1642"/>
      <c r="N241" s="1642"/>
      <c r="O241" s="1642"/>
      <c r="P241" s="1642"/>
      <c r="Q241" s="1745"/>
      <c r="R241" s="680"/>
      <c r="S241" s="106"/>
      <c r="T241" s="3294" t="s">
        <v>681</v>
      </c>
      <c r="U241" s="1549"/>
      <c r="V241" s="1549"/>
      <c r="W241" s="1549"/>
      <c r="X241" s="1549"/>
      <c r="Y241" s="1549"/>
      <c r="Z241" s="1549"/>
    </row>
    <row r="242" spans="4:26" s="709" customFormat="1" ht="8.1" customHeight="1">
      <c r="D242" s="3287"/>
      <c r="E242" s="2991"/>
      <c r="F242" s="2991"/>
      <c r="G242" s="2991"/>
      <c r="H242" s="3000"/>
      <c r="I242" s="679"/>
      <c r="J242" s="679"/>
      <c r="K242" s="679"/>
      <c r="L242" s="1644"/>
      <c r="M242" s="1628"/>
      <c r="N242" s="1628"/>
      <c r="O242" s="1628"/>
      <c r="P242" s="1628"/>
      <c r="Q242" s="1650"/>
      <c r="R242" s="705"/>
      <c r="T242" s="1549"/>
      <c r="U242" s="1549"/>
      <c r="V242" s="1549"/>
      <c r="W242" s="1549"/>
      <c r="X242" s="1549"/>
      <c r="Y242" s="1549"/>
      <c r="Z242" s="1549"/>
    </row>
    <row r="243" spans="4:26" s="709" customFormat="1">
      <c r="D243" s="679"/>
      <c r="F243" s="679"/>
      <c r="G243" s="679"/>
      <c r="H243" s="679"/>
      <c r="I243" s="679"/>
      <c r="J243" s="679"/>
      <c r="K243" s="679"/>
      <c r="L243" s="679"/>
      <c r="N243" s="2992" t="s">
        <v>794</v>
      </c>
      <c r="O243" s="1611"/>
    </row>
    <row r="244" spans="4:26" s="709" customFormat="1" ht="8.1" customHeight="1">
      <c r="D244" s="3288" t="s">
        <v>704</v>
      </c>
      <c r="E244" s="3289"/>
      <c r="F244" s="3289"/>
      <c r="G244" s="3289"/>
      <c r="H244" s="3290"/>
      <c r="I244" s="710"/>
      <c r="J244" s="667"/>
      <c r="K244" s="153"/>
      <c r="L244" s="3293" t="s">
        <v>683</v>
      </c>
      <c r="M244" s="1647"/>
      <c r="N244" s="1647"/>
      <c r="O244" s="1647"/>
      <c r="P244" s="1647"/>
      <c r="Q244" s="1648"/>
    </row>
    <row r="245" spans="4:26" s="709" customFormat="1" ht="8.1" customHeight="1">
      <c r="D245" s="3291"/>
      <c r="E245" s="1674"/>
      <c r="F245" s="1674"/>
      <c r="G245" s="1674"/>
      <c r="H245" s="3292"/>
      <c r="I245" s="679"/>
      <c r="J245" s="679"/>
      <c r="K245" s="679"/>
      <c r="L245" s="1644"/>
      <c r="M245" s="1628"/>
      <c r="N245" s="1628"/>
      <c r="O245" s="1628"/>
      <c r="P245" s="1628"/>
      <c r="Q245" s="1650"/>
    </row>
    <row r="246" spans="4:26" s="709" customFormat="1">
      <c r="D246" s="679"/>
      <c r="F246" s="679"/>
      <c r="G246" s="679"/>
      <c r="H246" s="679"/>
      <c r="I246" s="679"/>
      <c r="J246" s="679"/>
      <c r="K246" s="679"/>
      <c r="L246" s="679"/>
      <c r="N246" s="2992" t="s">
        <v>794</v>
      </c>
      <c r="O246" s="1611"/>
      <c r="T246" s="709" t="s">
        <v>692</v>
      </c>
    </row>
    <row r="247" spans="4:26" s="709" customFormat="1" ht="8.1" customHeight="1">
      <c r="F247" s="679"/>
      <c r="G247" s="679"/>
      <c r="H247" s="679"/>
      <c r="I247" s="679"/>
      <c r="J247" s="679"/>
      <c r="K247" s="679"/>
      <c r="L247" s="3293" t="s">
        <v>684</v>
      </c>
      <c r="M247" s="1647"/>
      <c r="N247" s="1647"/>
      <c r="O247" s="1647"/>
      <c r="P247" s="1647"/>
      <c r="Q247" s="1648"/>
      <c r="R247" s="106"/>
      <c r="S247" s="687"/>
      <c r="T247" s="3294" t="s">
        <v>685</v>
      </c>
      <c r="U247" s="1549"/>
      <c r="V247" s="1549"/>
      <c r="W247" s="1549"/>
      <c r="X247" s="1549"/>
      <c r="Y247" s="1549"/>
    </row>
    <row r="248" spans="4:26" s="709" customFormat="1" ht="8.1" customHeight="1">
      <c r="F248" s="679"/>
      <c r="G248" s="679"/>
      <c r="H248" s="679"/>
      <c r="I248" s="679"/>
      <c r="J248" s="679"/>
      <c r="K248" s="679"/>
      <c r="L248" s="1644"/>
      <c r="M248" s="1628"/>
      <c r="N248" s="1628"/>
      <c r="O248" s="1628"/>
      <c r="P248" s="1628"/>
      <c r="Q248" s="1650"/>
      <c r="T248" s="1549"/>
      <c r="U248" s="1549"/>
      <c r="V248" s="1549"/>
      <c r="W248" s="1549"/>
      <c r="X248" s="1549"/>
      <c r="Y248" s="1549"/>
    </row>
    <row r="249" spans="4:26" s="709" customFormat="1">
      <c r="F249" s="679"/>
      <c r="G249" s="679"/>
      <c r="H249" s="679"/>
      <c r="I249" s="679"/>
      <c r="J249" s="679"/>
      <c r="K249" s="679"/>
      <c r="L249" s="679"/>
      <c r="N249" s="2990" t="s">
        <v>794</v>
      </c>
      <c r="O249" s="1647"/>
      <c r="T249" s="679" t="s">
        <v>686</v>
      </c>
    </row>
    <row r="250" spans="4:26" s="709" customFormat="1">
      <c r="F250" s="679"/>
      <c r="G250" s="679"/>
      <c r="H250" s="679"/>
      <c r="I250" s="679"/>
      <c r="J250" s="679"/>
      <c r="K250" s="679"/>
      <c r="L250" s="679"/>
      <c r="N250" s="2991"/>
      <c r="O250" s="2991"/>
      <c r="T250" s="679"/>
    </row>
    <row r="251" spans="4:26" s="709" customFormat="1" ht="8.1" customHeight="1">
      <c r="D251" s="3293" t="s">
        <v>687</v>
      </c>
      <c r="E251" s="1647"/>
      <c r="F251" s="1647"/>
      <c r="G251" s="1648"/>
      <c r="H251" s="679"/>
      <c r="I251" s="679"/>
      <c r="J251" s="679"/>
      <c r="K251" s="679"/>
      <c r="L251" s="3293" t="s">
        <v>688</v>
      </c>
      <c r="M251" s="1647"/>
      <c r="N251" s="1647"/>
      <c r="O251" s="1647"/>
      <c r="P251" s="1647"/>
      <c r="Q251" s="1648"/>
      <c r="R251" s="106"/>
      <c r="S251" s="687"/>
      <c r="T251" s="3294" t="s">
        <v>689</v>
      </c>
      <c r="U251" s="1549"/>
      <c r="V251" s="1549"/>
      <c r="W251" s="1549"/>
      <c r="X251" s="1549"/>
      <c r="Y251" s="1549"/>
    </row>
    <row r="252" spans="4:26" s="709" customFormat="1" ht="8.1" customHeight="1">
      <c r="D252" s="1644"/>
      <c r="E252" s="1628"/>
      <c r="F252" s="1628"/>
      <c r="G252" s="1650"/>
      <c r="H252" s="679"/>
      <c r="I252" s="679"/>
      <c r="J252" s="679"/>
      <c r="K252" s="679"/>
      <c r="L252" s="1644"/>
      <c r="M252" s="1628"/>
      <c r="N252" s="1628"/>
      <c r="O252" s="1628"/>
      <c r="P252" s="1628"/>
      <c r="Q252" s="1650"/>
      <c r="T252" s="1549"/>
      <c r="U252" s="1549"/>
      <c r="V252" s="1549"/>
      <c r="W252" s="1549"/>
      <c r="X252" s="1549"/>
      <c r="Y252" s="1549"/>
    </row>
    <row r="253" spans="4:26" s="709" customFormat="1">
      <c r="D253" s="679"/>
      <c r="F253" s="155"/>
      <c r="G253" s="679"/>
      <c r="H253" s="679"/>
      <c r="I253" s="679"/>
      <c r="J253" s="679"/>
      <c r="K253" s="679"/>
      <c r="L253" s="679"/>
      <c r="N253" s="2992" t="s">
        <v>794</v>
      </c>
      <c r="O253" s="1611"/>
    </row>
    <row r="254" spans="4:26" s="709" customFormat="1">
      <c r="D254" s="3303" t="s">
        <v>690</v>
      </c>
      <c r="E254" s="3304"/>
      <c r="F254" s="3304"/>
      <c r="G254" s="3304"/>
      <c r="H254" s="3304"/>
      <c r="I254" s="3304"/>
      <c r="J254" s="3305"/>
      <c r="K254" s="679"/>
      <c r="L254" s="3296" t="s">
        <v>691</v>
      </c>
      <c r="M254" s="1611"/>
      <c r="N254" s="1611"/>
      <c r="O254" s="1611"/>
      <c r="P254" s="1611"/>
      <c r="Q254" s="1680"/>
    </row>
    <row r="255" spans="4:26" s="709" customFormat="1">
      <c r="D255" s="679"/>
      <c r="F255" s="679"/>
      <c r="G255" s="679"/>
      <c r="H255" s="679"/>
      <c r="I255" s="679"/>
      <c r="J255" s="679"/>
      <c r="K255" s="679"/>
      <c r="L255" s="679"/>
      <c r="N255" s="2992" t="s">
        <v>794</v>
      </c>
      <c r="O255" s="1611"/>
    </row>
    <row r="256" spans="4:26" s="709" customFormat="1">
      <c r="D256" s="679"/>
      <c r="F256" s="679"/>
      <c r="G256" s="679"/>
      <c r="H256" s="679"/>
      <c r="I256" s="679"/>
      <c r="J256" s="679"/>
      <c r="K256" s="679"/>
      <c r="L256" s="3293" t="s">
        <v>693</v>
      </c>
      <c r="M256" s="1647"/>
      <c r="N256" s="1647"/>
      <c r="O256" s="1647"/>
      <c r="P256" s="1647"/>
      <c r="Q256" s="1648"/>
    </row>
    <row r="257" spans="2:27" s="709" customFormat="1" ht="8.1" customHeight="1">
      <c r="D257" s="3288" t="s">
        <v>694</v>
      </c>
      <c r="E257" s="3289"/>
      <c r="F257" s="3289"/>
      <c r="G257" s="3289"/>
      <c r="H257" s="3289"/>
      <c r="I257" s="3289"/>
      <c r="J257" s="3290"/>
      <c r="K257" s="156"/>
      <c r="L257" s="1641" t="s">
        <v>695</v>
      </c>
      <c r="M257" s="1642"/>
      <c r="N257" s="1642"/>
      <c r="O257" s="1642"/>
      <c r="P257" s="1642"/>
      <c r="Q257" s="1745"/>
      <c r="R257" s="106"/>
      <c r="S257" s="687"/>
      <c r="T257" s="3294" t="s">
        <v>696</v>
      </c>
      <c r="U257" s="1549"/>
      <c r="V257" s="1549"/>
      <c r="W257" s="1549"/>
      <c r="X257" s="1549"/>
      <c r="Y257" s="1549"/>
    </row>
    <row r="258" spans="2:27" s="709" customFormat="1" ht="8.1" customHeight="1">
      <c r="D258" s="3291"/>
      <c r="E258" s="1674"/>
      <c r="F258" s="1674"/>
      <c r="G258" s="1674"/>
      <c r="H258" s="1674"/>
      <c r="I258" s="1674"/>
      <c r="J258" s="3292"/>
      <c r="K258" s="679"/>
      <c r="L258" s="1641"/>
      <c r="M258" s="1642"/>
      <c r="N258" s="1642"/>
      <c r="O258" s="1642"/>
      <c r="P258" s="1642"/>
      <c r="Q258" s="1745"/>
      <c r="T258" s="1549"/>
      <c r="U258" s="1549"/>
      <c r="V258" s="1549"/>
      <c r="W258" s="1549"/>
      <c r="X258" s="1549"/>
      <c r="Y258" s="1549"/>
    </row>
    <row r="259" spans="2:27" s="709" customFormat="1">
      <c r="D259" s="679"/>
      <c r="F259" s="679"/>
      <c r="G259" s="679"/>
      <c r="H259" s="679"/>
      <c r="I259" s="679"/>
      <c r="J259" s="679"/>
      <c r="K259" s="679"/>
      <c r="L259" s="1644" t="s">
        <v>697</v>
      </c>
      <c r="M259" s="1628"/>
      <c r="N259" s="1628"/>
      <c r="O259" s="1628"/>
      <c r="P259" s="1628"/>
      <c r="Q259" s="1650"/>
    </row>
    <row r="260" spans="2:27" s="709" customFormat="1">
      <c r="D260" s="679"/>
      <c r="F260" s="679"/>
      <c r="G260" s="679"/>
      <c r="H260" s="679"/>
      <c r="I260" s="679"/>
      <c r="J260" s="679"/>
      <c r="K260" s="679"/>
      <c r="L260" s="679"/>
      <c r="N260" s="2992" t="s">
        <v>794</v>
      </c>
      <c r="O260" s="1611"/>
    </row>
    <row r="261" spans="2:27" s="709" customFormat="1">
      <c r="F261" s="679"/>
      <c r="G261" s="679"/>
      <c r="H261" s="679"/>
      <c r="I261" s="679"/>
      <c r="J261" s="679"/>
      <c r="K261" s="679"/>
      <c r="L261" s="3296" t="s">
        <v>698</v>
      </c>
      <c r="M261" s="1611"/>
      <c r="N261" s="1611"/>
      <c r="O261" s="1611"/>
      <c r="P261" s="1611"/>
      <c r="Q261" s="1680"/>
      <c r="S261" s="709" t="s">
        <v>699</v>
      </c>
    </row>
    <row r="262" spans="2:27" s="709" customFormat="1">
      <c r="D262" s="679"/>
      <c r="F262" s="679"/>
      <c r="G262" s="679"/>
      <c r="H262" s="679"/>
      <c r="I262" s="679"/>
      <c r="J262" s="679"/>
      <c r="K262" s="679"/>
      <c r="L262" s="679"/>
      <c r="N262" s="2992" t="s">
        <v>794</v>
      </c>
      <c r="O262" s="1611"/>
    </row>
    <row r="263" spans="2:27" s="709" customFormat="1">
      <c r="F263" s="679"/>
      <c r="G263" s="679"/>
      <c r="H263" s="679"/>
      <c r="I263" s="679"/>
      <c r="J263" s="679"/>
      <c r="L263" s="3296" t="s">
        <v>700</v>
      </c>
      <c r="M263" s="1611"/>
      <c r="N263" s="1611"/>
      <c r="O263" s="1611"/>
      <c r="P263" s="1611"/>
      <c r="Q263" s="1680"/>
      <c r="S263" s="158"/>
      <c r="T263" s="141"/>
      <c r="U263" s="709" t="s">
        <v>707</v>
      </c>
    </row>
    <row r="264" spans="2:27" s="709" customFormat="1">
      <c r="D264" s="679"/>
      <c r="F264" s="679"/>
      <c r="G264" s="679"/>
      <c r="H264" s="679"/>
      <c r="I264" s="679"/>
      <c r="J264" s="679"/>
      <c r="K264" s="679"/>
      <c r="L264" s="679"/>
      <c r="N264" s="2992" t="s">
        <v>794</v>
      </c>
      <c r="O264" s="1611"/>
    </row>
    <row r="265" spans="2:27" s="709" customFormat="1" ht="8.1" customHeight="1">
      <c r="D265" s="3283" t="s">
        <v>701</v>
      </c>
      <c r="E265" s="3284"/>
      <c r="F265" s="3284"/>
      <c r="G265" s="3284"/>
      <c r="H265" s="3284"/>
      <c r="I265" s="3284"/>
      <c r="J265" s="3285"/>
      <c r="K265" s="157"/>
      <c r="L265" s="3293" t="s">
        <v>702</v>
      </c>
      <c r="M265" s="1647"/>
      <c r="N265" s="1647"/>
      <c r="O265" s="1647"/>
      <c r="P265" s="1647"/>
      <c r="Q265" s="1648"/>
      <c r="S265" s="3294" t="s">
        <v>706</v>
      </c>
      <c r="T265" s="1549"/>
      <c r="U265" s="3301" t="s">
        <v>708</v>
      </c>
      <c r="V265" s="1549"/>
      <c r="W265" s="1549"/>
      <c r="X265" s="1549"/>
      <c r="Y265" s="1549"/>
      <c r="Z265" s="1549"/>
      <c r="AA265" s="1549"/>
    </row>
    <row r="266" spans="2:27" s="709" customFormat="1" ht="8.1" customHeight="1">
      <c r="D266" s="3179"/>
      <c r="E266" s="1640"/>
      <c r="F266" s="1640"/>
      <c r="G266" s="1640"/>
      <c r="H266" s="1640"/>
      <c r="I266" s="1640"/>
      <c r="J266" s="3286"/>
      <c r="K266" s="679"/>
      <c r="L266" s="1644"/>
      <c r="M266" s="1628"/>
      <c r="N266" s="1628"/>
      <c r="O266" s="1628"/>
      <c r="P266" s="1628"/>
      <c r="Q266" s="1650"/>
      <c r="S266" s="1549"/>
      <c r="T266" s="1549"/>
      <c r="U266" s="1549"/>
      <c r="V266" s="1549"/>
      <c r="W266" s="1549"/>
      <c r="X266" s="1549"/>
      <c r="Y266" s="1549"/>
      <c r="Z266" s="1549"/>
      <c r="AA266" s="1549"/>
    </row>
    <row r="267" spans="2:27" s="709" customFormat="1">
      <c r="D267" s="3287" t="s">
        <v>705</v>
      </c>
      <c r="E267" s="2991"/>
      <c r="F267" s="2991"/>
      <c r="G267" s="2991"/>
      <c r="H267" s="2991"/>
      <c r="I267" s="2991"/>
      <c r="J267" s="3000"/>
      <c r="K267" s="679"/>
      <c r="L267" s="679"/>
    </row>
    <row r="268" spans="2:27" s="709" customFormat="1">
      <c r="F268" s="679"/>
      <c r="G268" s="679"/>
      <c r="H268" s="679"/>
      <c r="I268" s="679"/>
      <c r="J268" s="679"/>
      <c r="K268" s="679"/>
      <c r="L268" s="679"/>
      <c r="S268" s="159"/>
      <c r="T268" s="160"/>
      <c r="U268" s="679" t="s">
        <v>709</v>
      </c>
      <c r="V268" s="664"/>
      <c r="W268" s="664"/>
      <c r="X268" s="664"/>
      <c r="Y268" s="664"/>
      <c r="Z268" s="664"/>
      <c r="AA268" s="664"/>
    </row>
    <row r="269" spans="2:27" s="709" customFormat="1">
      <c r="F269" s="679"/>
      <c r="G269" s="679"/>
      <c r="H269" s="679"/>
      <c r="I269" s="679"/>
      <c r="J269" s="679"/>
      <c r="K269" s="679"/>
      <c r="L269" s="679"/>
      <c r="U269" s="679" t="s">
        <v>710</v>
      </c>
      <c r="V269" s="664"/>
      <c r="W269" s="664"/>
      <c r="X269" s="664"/>
      <c r="Y269" s="664"/>
      <c r="Z269" s="664"/>
      <c r="AA269" s="664"/>
    </row>
    <row r="270" spans="2:27" s="709" customFormat="1">
      <c r="B270" s="101"/>
      <c r="C270" s="679"/>
      <c r="D270" s="679"/>
      <c r="E270" s="679"/>
      <c r="F270" s="679"/>
      <c r="G270" s="679"/>
      <c r="H270" s="679"/>
      <c r="I270" s="679"/>
      <c r="J270" s="679"/>
      <c r="K270" s="679"/>
      <c r="L270" s="679"/>
      <c r="M270" s="679"/>
      <c r="N270" s="679"/>
    </row>
    <row r="271" spans="2:27" s="709" customFormat="1">
      <c r="D271" s="679" t="s">
        <v>356</v>
      </c>
      <c r="E271" s="679"/>
      <c r="F271" s="679"/>
      <c r="G271" s="679"/>
      <c r="H271" s="679"/>
      <c r="I271" s="679"/>
      <c r="J271" s="679"/>
      <c r="K271" s="679"/>
      <c r="L271" s="679"/>
      <c r="M271" s="679"/>
      <c r="N271" s="679"/>
      <c r="O271" s="679"/>
      <c r="P271" s="679"/>
    </row>
    <row r="272" spans="2:27" s="709" customFormat="1">
      <c r="D272" s="664" t="s">
        <v>357</v>
      </c>
      <c r="E272" s="679"/>
      <c r="F272" s="679"/>
      <c r="G272" s="679"/>
      <c r="H272" s="679"/>
      <c r="I272" s="679"/>
      <c r="J272" s="679"/>
      <c r="K272" s="679"/>
      <c r="L272" s="679"/>
      <c r="M272" s="679"/>
      <c r="N272" s="679"/>
      <c r="O272" s="679"/>
      <c r="P272" s="679"/>
    </row>
    <row r="273" spans="2:28" s="709" customFormat="1">
      <c r="E273" s="664" t="s">
        <v>358</v>
      </c>
      <c r="F273" s="679"/>
      <c r="G273" s="679"/>
      <c r="H273" s="679"/>
      <c r="I273" s="679"/>
      <c r="J273" s="679"/>
      <c r="K273" s="679"/>
      <c r="L273" s="679"/>
      <c r="M273" s="679"/>
      <c r="N273" s="679"/>
      <c r="O273" s="679"/>
      <c r="P273" s="679"/>
    </row>
    <row r="274" spans="2:28" s="709" customFormat="1">
      <c r="E274" s="664" t="s">
        <v>359</v>
      </c>
      <c r="F274" s="679"/>
      <c r="G274" s="679"/>
      <c r="H274" s="679"/>
      <c r="I274" s="679"/>
      <c r="J274" s="679"/>
      <c r="K274" s="679"/>
      <c r="L274" s="679"/>
      <c r="M274" s="679"/>
      <c r="N274" s="679"/>
      <c r="O274" s="679"/>
      <c r="P274" s="679"/>
    </row>
    <row r="275" spans="2:28" s="709" customFormat="1">
      <c r="E275" s="664" t="s">
        <v>360</v>
      </c>
      <c r="F275" s="679"/>
      <c r="G275" s="679"/>
      <c r="H275" s="679"/>
      <c r="I275" s="679"/>
      <c r="J275" s="679"/>
      <c r="K275" s="679"/>
      <c r="L275" s="679"/>
      <c r="M275" s="679"/>
      <c r="N275" s="679"/>
      <c r="O275" s="679"/>
      <c r="P275" s="679"/>
    </row>
    <row r="276" spans="2:28" s="709" customFormat="1">
      <c r="E276" s="664" t="s">
        <v>361</v>
      </c>
      <c r="F276" s="679"/>
      <c r="G276" s="679"/>
      <c r="H276" s="679"/>
      <c r="I276" s="679"/>
      <c r="J276" s="679"/>
      <c r="K276" s="679"/>
      <c r="L276" s="679"/>
      <c r="M276" s="679"/>
      <c r="N276" s="679"/>
      <c r="O276" s="679"/>
      <c r="P276" s="679"/>
    </row>
    <row r="277" spans="2:28" s="709" customFormat="1">
      <c r="D277" s="664" t="s">
        <v>362</v>
      </c>
      <c r="E277" s="679"/>
      <c r="F277" s="679"/>
      <c r="G277" s="679"/>
      <c r="H277" s="679"/>
      <c r="I277" s="679"/>
      <c r="J277" s="679"/>
      <c r="K277" s="679"/>
      <c r="L277" s="679"/>
      <c r="M277" s="679"/>
      <c r="N277" s="679"/>
      <c r="O277" s="679"/>
      <c r="P277" s="679"/>
    </row>
    <row r="278" spans="2:28" s="709" customFormat="1">
      <c r="E278" s="664" t="s">
        <v>363</v>
      </c>
      <c r="F278" s="679"/>
      <c r="G278" s="679"/>
      <c r="H278" s="679"/>
      <c r="I278" s="679"/>
      <c r="J278" s="679"/>
      <c r="K278" s="679"/>
      <c r="L278" s="679"/>
      <c r="M278" s="679"/>
      <c r="N278" s="679"/>
      <c r="O278" s="679"/>
      <c r="P278" s="679"/>
    </row>
    <row r="279" spans="2:28" s="709" customFormat="1">
      <c r="D279" s="664" t="s">
        <v>364</v>
      </c>
      <c r="E279" s="679"/>
      <c r="F279" s="679"/>
      <c r="G279" s="679"/>
      <c r="H279" s="679"/>
      <c r="I279" s="679"/>
      <c r="J279" s="679"/>
      <c r="K279" s="679"/>
      <c r="L279" s="679"/>
      <c r="M279" s="679"/>
      <c r="N279" s="679"/>
      <c r="O279" s="679"/>
      <c r="P279" s="679"/>
    </row>
    <row r="280" spans="2:28" s="709" customFormat="1" ht="36" customHeight="1">
      <c r="E280" s="3302" t="s">
        <v>715</v>
      </c>
      <c r="F280" s="3302"/>
      <c r="G280" s="3302"/>
      <c r="H280" s="3302"/>
      <c r="I280" s="3302"/>
      <c r="J280" s="3302"/>
      <c r="K280" s="3302"/>
      <c r="L280" s="3302"/>
      <c r="M280" s="3302"/>
      <c r="N280" s="3302"/>
      <c r="O280" s="3302"/>
      <c r="P280" s="3302"/>
      <c r="Q280" s="3302"/>
      <c r="R280" s="3302"/>
      <c r="S280" s="3302"/>
      <c r="T280" s="3302"/>
      <c r="U280" s="3302"/>
      <c r="V280" s="3302"/>
      <c r="W280" s="3302"/>
      <c r="X280" s="3302"/>
      <c r="Y280" s="3302"/>
      <c r="Z280" s="3302"/>
      <c r="AA280" s="3302"/>
    </row>
    <row r="281" spans="2:28" s="709" customFormat="1">
      <c r="D281" s="664" t="s">
        <v>365</v>
      </c>
      <c r="E281" s="679"/>
      <c r="F281" s="679"/>
      <c r="G281" s="679"/>
      <c r="H281" s="679"/>
      <c r="I281" s="679"/>
      <c r="J281" s="679"/>
      <c r="K281" s="679"/>
      <c r="L281" s="679"/>
      <c r="M281" s="679"/>
      <c r="N281" s="679"/>
      <c r="O281" s="679"/>
      <c r="P281" s="679"/>
    </row>
    <row r="282" spans="2:28" s="709" customFormat="1">
      <c r="B282" s="99"/>
      <c r="C282" s="679"/>
      <c r="D282" s="679"/>
      <c r="E282" s="679"/>
      <c r="F282" s="679"/>
      <c r="G282" s="679"/>
      <c r="H282" s="679"/>
      <c r="I282" s="679"/>
      <c r="J282" s="679"/>
      <c r="K282" s="679"/>
      <c r="L282" s="679"/>
      <c r="M282" s="679"/>
      <c r="N282" s="679"/>
    </row>
    <row r="283" spans="2:28" s="709" customFormat="1" ht="14.25">
      <c r="C283" s="1" t="s">
        <v>366</v>
      </c>
      <c r="D283" s="679"/>
      <c r="E283" s="679"/>
      <c r="F283" s="679"/>
      <c r="G283" s="679"/>
      <c r="H283" s="679"/>
      <c r="I283" s="679"/>
      <c r="J283" s="679"/>
      <c r="K283" s="679"/>
      <c r="L283" s="679"/>
      <c r="M283" s="679"/>
      <c r="N283" s="679"/>
      <c r="O283" s="679"/>
    </row>
    <row r="284" spans="2:28" s="709" customFormat="1" ht="14.25">
      <c r="D284" s="1" t="s">
        <v>367</v>
      </c>
      <c r="E284" s="679"/>
      <c r="F284" s="679"/>
      <c r="G284" s="679"/>
      <c r="H284" s="679"/>
      <c r="I284" s="679"/>
      <c r="J284" s="679"/>
      <c r="K284" s="679"/>
      <c r="L284" s="679"/>
      <c r="M284" s="679"/>
      <c r="N284" s="679"/>
      <c r="O284" s="679"/>
      <c r="P284" s="679"/>
    </row>
    <row r="285" spans="2:28" s="709" customFormat="1" ht="14.25">
      <c r="D285" s="1" t="s">
        <v>368</v>
      </c>
      <c r="E285" s="679"/>
      <c r="F285" s="679"/>
      <c r="G285" s="679"/>
      <c r="H285" s="679"/>
      <c r="I285" s="679"/>
      <c r="J285" s="679"/>
      <c r="K285" s="679"/>
      <c r="L285" s="679"/>
      <c r="M285" s="679"/>
      <c r="N285" s="679"/>
      <c r="O285" s="679"/>
      <c r="P285" s="679"/>
    </row>
    <row r="286" spans="2:28" s="709" customFormat="1">
      <c r="B286" s="98"/>
      <c r="C286" s="679"/>
      <c r="D286" s="679"/>
      <c r="E286" s="679"/>
      <c r="F286" s="679"/>
      <c r="G286" s="679"/>
      <c r="H286" s="679"/>
      <c r="I286" s="679"/>
      <c r="J286" s="679"/>
      <c r="K286" s="679"/>
      <c r="L286" s="679"/>
      <c r="M286" s="679"/>
      <c r="N286" s="679"/>
      <c r="O286" s="679"/>
      <c r="P286" s="679"/>
    </row>
    <row r="287" spans="2:28" s="709" customFormat="1" ht="14.25">
      <c r="D287" s="102" t="s">
        <v>9</v>
      </c>
      <c r="E287" s="102"/>
      <c r="F287" s="102"/>
      <c r="G287" s="102"/>
      <c r="H287" s="679"/>
      <c r="I287" s="679"/>
      <c r="J287" s="679"/>
      <c r="K287" s="679"/>
      <c r="L287" s="679"/>
      <c r="M287" s="679"/>
      <c r="N287" s="679"/>
      <c r="O287" s="679"/>
      <c r="P287" s="679"/>
      <c r="Q287" s="679"/>
      <c r="R287" s="679"/>
      <c r="S287" s="679"/>
      <c r="T287" s="679"/>
      <c r="U287" s="679"/>
      <c r="V287" s="679"/>
      <c r="W287" s="679"/>
      <c r="X287" s="679"/>
      <c r="Y287" s="679"/>
      <c r="Z287" s="679"/>
      <c r="AA287" s="679"/>
      <c r="AB287" s="679"/>
    </row>
    <row r="288" spans="2:28" s="709" customFormat="1" ht="24.75" customHeight="1">
      <c r="D288" s="3317" t="s">
        <v>369</v>
      </c>
      <c r="E288" s="3318"/>
      <c r="F288" s="3318"/>
      <c r="G288" s="3319"/>
      <c r="H288" s="3320" t="str">
        <f>本工事内容!$C$5&amp;本工事内容!$D$5&amp;本工事内容!$E$5&amp;"　　"&amp;本工事内容!$C$8</f>
        <v>都計第100号　　○○○道路修繕工事2</v>
      </c>
      <c r="I288" s="3321"/>
      <c r="J288" s="3321"/>
      <c r="K288" s="3321"/>
      <c r="L288" s="3321"/>
      <c r="M288" s="3321"/>
      <c r="N288" s="3321"/>
      <c r="O288" s="3321"/>
      <c r="P288" s="3321"/>
      <c r="Q288" s="3321"/>
      <c r="R288" s="3321"/>
      <c r="S288" s="3321"/>
      <c r="T288" s="3321"/>
      <c r="U288" s="3321"/>
      <c r="V288" s="3321"/>
      <c r="W288" s="3321"/>
      <c r="X288" s="3321"/>
      <c r="Y288" s="3321"/>
      <c r="Z288" s="3321"/>
      <c r="AA288" s="3322"/>
      <c r="AB288" s="679"/>
    </row>
    <row r="289" spans="4:28" s="709" customFormat="1" ht="24.95" customHeight="1">
      <c r="D289" s="3323" t="s">
        <v>214</v>
      </c>
      <c r="E289" s="3324"/>
      <c r="F289" s="3324"/>
      <c r="G289" s="3325"/>
      <c r="H289" s="3326" t="str">
        <f>""&amp;本工事内容!$C$10</f>
        <v>一宮22号線</v>
      </c>
      <c r="I289" s="1821"/>
      <c r="J289" s="1821"/>
      <c r="K289" s="1821"/>
      <c r="L289" s="1821"/>
      <c r="M289" s="1821"/>
      <c r="N289" s="1821"/>
      <c r="O289" s="1821"/>
      <c r="P289" s="1821"/>
      <c r="Q289" s="1821"/>
      <c r="R289" s="1821"/>
      <c r="S289" s="1821"/>
      <c r="T289" s="1821"/>
      <c r="U289" s="1821"/>
      <c r="V289" s="1821"/>
      <c r="W289" s="1821"/>
      <c r="X289" s="1821"/>
      <c r="Y289" s="1821"/>
      <c r="Z289" s="1821"/>
      <c r="AA289" s="3327"/>
      <c r="AB289" s="679"/>
    </row>
    <row r="290" spans="4:28" s="709" customFormat="1" ht="24.95" customHeight="1">
      <c r="D290" s="3323" t="s">
        <v>370</v>
      </c>
      <c r="E290" s="3324"/>
      <c r="F290" s="3324"/>
      <c r="G290" s="3325"/>
      <c r="H290" s="3326" t="str">
        <f>""&amp;本工事内容!$C$9</f>
        <v>一宮市本町二丁目5番６号2</v>
      </c>
      <c r="I290" s="1821"/>
      <c r="J290" s="1821"/>
      <c r="K290" s="1821"/>
      <c r="L290" s="1821"/>
      <c r="M290" s="1821"/>
      <c r="N290" s="1821"/>
      <c r="O290" s="1821"/>
      <c r="P290" s="1821"/>
      <c r="Q290" s="1821"/>
      <c r="R290" s="1821"/>
      <c r="S290" s="1821"/>
      <c r="T290" s="1821"/>
      <c r="U290" s="1821"/>
      <c r="V290" s="1821"/>
      <c r="W290" s="1821"/>
      <c r="X290" s="1821"/>
      <c r="Y290" s="1821"/>
      <c r="Z290" s="1821"/>
      <c r="AA290" s="3327"/>
      <c r="AB290" s="679"/>
    </row>
    <row r="291" spans="4:28" s="709" customFormat="1" ht="24.95" customHeight="1">
      <c r="D291" s="3323" t="s">
        <v>371</v>
      </c>
      <c r="E291" s="3324"/>
      <c r="F291" s="3324"/>
      <c r="G291" s="3325"/>
      <c r="H291" s="3326" t="str">
        <f>請負者詳細!$C$2</f>
        <v>△△△△建設株式会社</v>
      </c>
      <c r="I291" s="1821"/>
      <c r="J291" s="1821"/>
      <c r="K291" s="1821"/>
      <c r="L291" s="1821"/>
      <c r="M291" s="1821"/>
      <c r="N291" s="1821"/>
      <c r="O291" s="1821"/>
      <c r="P291" s="1821"/>
      <c r="Q291" s="1821"/>
      <c r="R291" s="1821"/>
      <c r="S291" s="1821"/>
      <c r="T291" s="1821"/>
      <c r="U291" s="1821"/>
      <c r="V291" s="1821"/>
      <c r="W291" s="1821"/>
      <c r="X291" s="1821"/>
      <c r="Y291" s="1821"/>
      <c r="Z291" s="1821"/>
      <c r="AA291" s="3327"/>
      <c r="AB291" s="679"/>
    </row>
    <row r="292" spans="4:28" s="709" customFormat="1" ht="24.95" customHeight="1">
      <c r="D292" s="3323" t="s">
        <v>372</v>
      </c>
      <c r="E292" s="3324"/>
      <c r="F292" s="3324"/>
      <c r="G292" s="3325"/>
      <c r="H292" s="3346" t="str">
        <f>TEXT(本工事内容!$C$12,"ggge年m月d日")&amp;" ～ "&amp; TEXT(本工事内容!$C$13,"ggge年m月d日")</f>
        <v>令和4年11月2日 ～ 令和5年1月31日</v>
      </c>
      <c r="I292" s="3347"/>
      <c r="J292" s="3347"/>
      <c r="K292" s="3347"/>
      <c r="L292" s="3347"/>
      <c r="M292" s="3347"/>
      <c r="N292" s="1821"/>
      <c r="O292" s="1821"/>
      <c r="P292" s="1821"/>
      <c r="Q292" s="1821"/>
      <c r="R292" s="1821"/>
      <c r="S292" s="1821"/>
      <c r="T292" s="1821"/>
      <c r="U292" s="1821"/>
      <c r="V292" s="1821"/>
      <c r="W292" s="1821"/>
      <c r="X292" s="1821"/>
      <c r="Y292" s="1821"/>
      <c r="Z292" s="1821"/>
      <c r="AA292" s="3327"/>
      <c r="AB292" s="679"/>
    </row>
    <row r="293" spans="4:28" s="709" customFormat="1">
      <c r="D293" s="3311" t="s">
        <v>373</v>
      </c>
      <c r="E293" s="3166"/>
      <c r="F293" s="3166"/>
      <c r="G293" s="3167"/>
      <c r="H293" s="3306" t="s">
        <v>374</v>
      </c>
      <c r="I293" s="3166"/>
      <c r="J293" s="3167"/>
      <c r="K293" s="3306" t="s">
        <v>718</v>
      </c>
      <c r="L293" s="3166"/>
      <c r="M293" s="3166"/>
      <c r="N293" s="3166"/>
      <c r="O293" s="3167"/>
      <c r="P293" s="3306" t="s">
        <v>717</v>
      </c>
      <c r="Q293" s="3166"/>
      <c r="R293" s="3166"/>
      <c r="S293" s="3167"/>
      <c r="T293" s="3306" t="s">
        <v>716</v>
      </c>
      <c r="U293" s="3166"/>
      <c r="V293" s="3166"/>
      <c r="W293" s="3167"/>
      <c r="X293" s="3306" t="s">
        <v>376</v>
      </c>
      <c r="Y293" s="3166"/>
      <c r="Z293" s="3166"/>
      <c r="AA293" s="3307"/>
      <c r="AB293" s="679"/>
    </row>
    <row r="294" spans="4:28" s="709" customFormat="1">
      <c r="D294" s="3312"/>
      <c r="E294" s="3173"/>
      <c r="F294" s="3173"/>
      <c r="G294" s="3174"/>
      <c r="H294" s="3172"/>
      <c r="I294" s="3173"/>
      <c r="J294" s="3174"/>
      <c r="K294" s="3172"/>
      <c r="L294" s="3173"/>
      <c r="M294" s="3173"/>
      <c r="N294" s="3173"/>
      <c r="O294" s="3174"/>
      <c r="P294" s="3172"/>
      <c r="Q294" s="3173"/>
      <c r="R294" s="3173"/>
      <c r="S294" s="3174"/>
      <c r="T294" s="3313" t="s">
        <v>375</v>
      </c>
      <c r="U294" s="3314"/>
      <c r="V294" s="3314"/>
      <c r="W294" s="3315"/>
      <c r="X294" s="3172"/>
      <c r="Y294" s="3173"/>
      <c r="Z294" s="3173"/>
      <c r="AA294" s="3264"/>
      <c r="AB294" s="679"/>
    </row>
    <row r="295" spans="4:28" s="709" customFormat="1" ht="30" customHeight="1">
      <c r="D295" s="3308" t="s">
        <v>721</v>
      </c>
      <c r="E295" s="3243"/>
      <c r="F295" s="3243"/>
      <c r="G295" s="3238"/>
      <c r="H295" s="3309"/>
      <c r="I295" s="3243"/>
      <c r="J295" s="3238"/>
      <c r="K295" s="3309" t="s">
        <v>723</v>
      </c>
      <c r="L295" s="3243"/>
      <c r="M295" s="3243"/>
      <c r="N295" s="3243"/>
      <c r="O295" s="3238"/>
      <c r="P295" s="3309" t="s">
        <v>722</v>
      </c>
      <c r="Q295" s="3243"/>
      <c r="R295" s="3243"/>
      <c r="S295" s="3238"/>
      <c r="T295" s="3310"/>
      <c r="U295" s="3243"/>
      <c r="V295" s="3243"/>
      <c r="W295" s="3238"/>
      <c r="X295" s="3310"/>
      <c r="Y295" s="3243"/>
      <c r="Z295" s="3243"/>
      <c r="AA295" s="3244"/>
      <c r="AB295" s="679"/>
    </row>
    <row r="296" spans="4:28" s="709" customFormat="1" ht="30" customHeight="1">
      <c r="D296" s="3308" t="s">
        <v>377</v>
      </c>
      <c r="E296" s="3243"/>
      <c r="F296" s="3243"/>
      <c r="G296" s="3238"/>
      <c r="H296" s="3309" t="s">
        <v>378</v>
      </c>
      <c r="I296" s="3243"/>
      <c r="J296" s="3238"/>
      <c r="K296" s="3309" t="s">
        <v>720</v>
      </c>
      <c r="L296" s="3243"/>
      <c r="M296" s="3243"/>
      <c r="N296" s="3243"/>
      <c r="O296" s="3238"/>
      <c r="P296" s="3309" t="s">
        <v>724</v>
      </c>
      <c r="Q296" s="3243"/>
      <c r="R296" s="3243"/>
      <c r="S296" s="3238"/>
      <c r="T296" s="3310"/>
      <c r="U296" s="3243"/>
      <c r="V296" s="3243"/>
      <c r="W296" s="3238"/>
      <c r="X296" s="3310"/>
      <c r="Y296" s="3243"/>
      <c r="Z296" s="3243"/>
      <c r="AA296" s="3244"/>
      <c r="AB296" s="679"/>
    </row>
    <row r="297" spans="4:28" s="709" customFormat="1" ht="30" customHeight="1">
      <c r="D297" s="3308" t="s">
        <v>379</v>
      </c>
      <c r="E297" s="3243"/>
      <c r="F297" s="3243"/>
      <c r="G297" s="3238"/>
      <c r="H297" s="3309" t="s">
        <v>380</v>
      </c>
      <c r="I297" s="3243"/>
      <c r="J297" s="3238"/>
      <c r="K297" s="3309" t="s">
        <v>726</v>
      </c>
      <c r="L297" s="3243"/>
      <c r="M297" s="3243"/>
      <c r="N297" s="3243"/>
      <c r="O297" s="3238"/>
      <c r="P297" s="3309" t="s">
        <v>727</v>
      </c>
      <c r="Q297" s="3243"/>
      <c r="R297" s="3243"/>
      <c r="S297" s="3238"/>
      <c r="T297" s="3310"/>
      <c r="U297" s="3243"/>
      <c r="V297" s="3243"/>
      <c r="W297" s="3238"/>
      <c r="X297" s="3310"/>
      <c r="Y297" s="3243"/>
      <c r="Z297" s="3243"/>
      <c r="AA297" s="3244"/>
      <c r="AB297" s="679"/>
    </row>
    <row r="298" spans="4:28" s="709" customFormat="1" ht="30" customHeight="1">
      <c r="D298" s="3308" t="s">
        <v>381</v>
      </c>
      <c r="E298" s="3243"/>
      <c r="F298" s="3243"/>
      <c r="G298" s="3238"/>
      <c r="H298" s="3309"/>
      <c r="I298" s="3243"/>
      <c r="J298" s="3238"/>
      <c r="K298" s="3309" t="s">
        <v>728</v>
      </c>
      <c r="L298" s="3243"/>
      <c r="M298" s="3243"/>
      <c r="N298" s="3243"/>
      <c r="O298" s="3238"/>
      <c r="P298" s="3309" t="s">
        <v>729</v>
      </c>
      <c r="Q298" s="3243"/>
      <c r="R298" s="3243"/>
      <c r="S298" s="3238"/>
      <c r="T298" s="3310"/>
      <c r="U298" s="3243"/>
      <c r="V298" s="3243"/>
      <c r="W298" s="3238"/>
      <c r="X298" s="3310"/>
      <c r="Y298" s="3243"/>
      <c r="Z298" s="3243"/>
      <c r="AA298" s="3244"/>
      <c r="AB298" s="679"/>
    </row>
    <row r="299" spans="4:28" s="709" customFormat="1" ht="30" customHeight="1">
      <c r="D299" s="3308" t="s">
        <v>741</v>
      </c>
      <c r="E299" s="3243"/>
      <c r="F299" s="3243"/>
      <c r="G299" s="3238"/>
      <c r="H299" s="3309"/>
      <c r="I299" s="3243"/>
      <c r="J299" s="3238"/>
      <c r="K299" s="3309" t="s">
        <v>730</v>
      </c>
      <c r="L299" s="3243"/>
      <c r="M299" s="3243"/>
      <c r="N299" s="3243"/>
      <c r="O299" s="3238"/>
      <c r="P299" s="3309" t="s">
        <v>725</v>
      </c>
      <c r="Q299" s="3243"/>
      <c r="R299" s="3243"/>
      <c r="S299" s="3238"/>
      <c r="T299" s="3310"/>
      <c r="U299" s="3243"/>
      <c r="V299" s="3243"/>
      <c r="W299" s="3238"/>
      <c r="X299" s="3310"/>
      <c r="Y299" s="3243"/>
      <c r="Z299" s="3243"/>
      <c r="AA299" s="3244"/>
      <c r="AB299" s="679"/>
    </row>
    <row r="300" spans="4:28" s="709" customFormat="1" ht="30" customHeight="1">
      <c r="D300" s="3308" t="s">
        <v>742</v>
      </c>
      <c r="E300" s="3243"/>
      <c r="F300" s="3243"/>
      <c r="G300" s="3238"/>
      <c r="H300" s="3309"/>
      <c r="I300" s="3243"/>
      <c r="J300" s="3238"/>
      <c r="K300" s="3309" t="s">
        <v>731</v>
      </c>
      <c r="L300" s="3243"/>
      <c r="M300" s="3243"/>
      <c r="N300" s="3243"/>
      <c r="O300" s="3238"/>
      <c r="P300" s="3309" t="s">
        <v>732</v>
      </c>
      <c r="Q300" s="3243"/>
      <c r="R300" s="3243"/>
      <c r="S300" s="3238"/>
      <c r="T300" s="3310"/>
      <c r="U300" s="3243"/>
      <c r="V300" s="3243"/>
      <c r="W300" s="3238"/>
      <c r="X300" s="3310"/>
      <c r="Y300" s="3243"/>
      <c r="Z300" s="3243"/>
      <c r="AA300" s="3244"/>
      <c r="AB300" s="679"/>
    </row>
    <row r="301" spans="4:28" s="709" customFormat="1" ht="30" customHeight="1">
      <c r="D301" s="3308"/>
      <c r="E301" s="3243"/>
      <c r="F301" s="3243"/>
      <c r="G301" s="3238"/>
      <c r="H301" s="3309"/>
      <c r="I301" s="3243"/>
      <c r="J301" s="3238"/>
      <c r="K301" s="3309"/>
      <c r="L301" s="3243"/>
      <c r="M301" s="3243"/>
      <c r="N301" s="3243"/>
      <c r="O301" s="3238"/>
      <c r="P301" s="3309"/>
      <c r="Q301" s="3243"/>
      <c r="R301" s="3243"/>
      <c r="S301" s="3238"/>
      <c r="T301" s="3310"/>
      <c r="U301" s="3243"/>
      <c r="V301" s="3243"/>
      <c r="W301" s="3238"/>
      <c r="X301" s="3310"/>
      <c r="Y301" s="3243"/>
      <c r="Z301" s="3243"/>
      <c r="AA301" s="3244"/>
      <c r="AB301" s="679"/>
    </row>
    <row r="302" spans="4:28" s="709" customFormat="1" ht="30" customHeight="1">
      <c r="D302" s="3308"/>
      <c r="E302" s="3243"/>
      <c r="F302" s="3243"/>
      <c r="G302" s="3238"/>
      <c r="H302" s="3309"/>
      <c r="I302" s="3243"/>
      <c r="J302" s="3238"/>
      <c r="K302" s="3309"/>
      <c r="L302" s="3243"/>
      <c r="M302" s="3243"/>
      <c r="N302" s="3243"/>
      <c r="O302" s="3238"/>
      <c r="P302" s="3309"/>
      <c r="Q302" s="3243"/>
      <c r="R302" s="3243"/>
      <c r="S302" s="3238"/>
      <c r="T302" s="3310"/>
      <c r="U302" s="3243"/>
      <c r="V302" s="3243"/>
      <c r="W302" s="3238"/>
      <c r="X302" s="3310"/>
      <c r="Y302" s="3243"/>
      <c r="Z302" s="3243"/>
      <c r="AA302" s="3244"/>
      <c r="AB302" s="679"/>
    </row>
    <row r="303" spans="4:28" s="709" customFormat="1" ht="30" customHeight="1">
      <c r="D303" s="3308"/>
      <c r="E303" s="3243"/>
      <c r="F303" s="3243"/>
      <c r="G303" s="3238"/>
      <c r="H303" s="3309"/>
      <c r="I303" s="3243"/>
      <c r="J303" s="3238"/>
      <c r="K303" s="3309"/>
      <c r="L303" s="3243"/>
      <c r="M303" s="3243"/>
      <c r="N303" s="3243"/>
      <c r="O303" s="3238"/>
      <c r="P303" s="3309"/>
      <c r="Q303" s="3243"/>
      <c r="R303" s="3243"/>
      <c r="S303" s="3238"/>
      <c r="T303" s="3310"/>
      <c r="U303" s="3243"/>
      <c r="V303" s="3243"/>
      <c r="W303" s="3238"/>
      <c r="X303" s="3310"/>
      <c r="Y303" s="3243"/>
      <c r="Z303" s="3243"/>
      <c r="AA303" s="3244"/>
      <c r="AB303" s="679"/>
    </row>
    <row r="304" spans="4:28" s="709" customFormat="1" ht="30" customHeight="1">
      <c r="D304" s="3308"/>
      <c r="E304" s="3243"/>
      <c r="F304" s="3243"/>
      <c r="G304" s="3238"/>
      <c r="H304" s="3309"/>
      <c r="I304" s="3243"/>
      <c r="J304" s="3238"/>
      <c r="K304" s="3309"/>
      <c r="L304" s="3243"/>
      <c r="M304" s="3243"/>
      <c r="N304" s="3243"/>
      <c r="O304" s="3238"/>
      <c r="P304" s="3309"/>
      <c r="Q304" s="3243"/>
      <c r="R304" s="3243"/>
      <c r="S304" s="3238"/>
      <c r="T304" s="3310"/>
      <c r="U304" s="3243"/>
      <c r="V304" s="3243"/>
      <c r="W304" s="3238"/>
      <c r="X304" s="3310"/>
      <c r="Y304" s="3243"/>
      <c r="Z304" s="3243"/>
      <c r="AA304" s="3244"/>
      <c r="AB304" s="679"/>
    </row>
    <row r="305" spans="2:28" s="709" customFormat="1" ht="30" customHeight="1">
      <c r="D305" s="3308"/>
      <c r="E305" s="3243"/>
      <c r="F305" s="3243"/>
      <c r="G305" s="3238"/>
      <c r="H305" s="3309"/>
      <c r="I305" s="3243"/>
      <c r="J305" s="3238"/>
      <c r="K305" s="3309"/>
      <c r="L305" s="3243"/>
      <c r="M305" s="3243"/>
      <c r="N305" s="3243"/>
      <c r="O305" s="3238"/>
      <c r="P305" s="3309"/>
      <c r="Q305" s="3243"/>
      <c r="R305" s="3243"/>
      <c r="S305" s="3238"/>
      <c r="T305" s="3310"/>
      <c r="U305" s="3243"/>
      <c r="V305" s="3243"/>
      <c r="W305" s="3238"/>
      <c r="X305" s="3310"/>
      <c r="Y305" s="3243"/>
      <c r="Z305" s="3243"/>
      <c r="AA305" s="3244"/>
      <c r="AB305" s="679"/>
    </row>
    <row r="306" spans="2:28" s="709" customFormat="1" ht="30" customHeight="1">
      <c r="D306" s="3328"/>
      <c r="E306" s="3299"/>
      <c r="F306" s="3299"/>
      <c r="G306" s="3281"/>
      <c r="H306" s="3329"/>
      <c r="I306" s="3299"/>
      <c r="J306" s="3281"/>
      <c r="K306" s="3329"/>
      <c r="L306" s="3299"/>
      <c r="M306" s="3299"/>
      <c r="N306" s="3299"/>
      <c r="O306" s="3281"/>
      <c r="P306" s="3329"/>
      <c r="Q306" s="3299"/>
      <c r="R306" s="3299"/>
      <c r="S306" s="3281"/>
      <c r="T306" s="3330"/>
      <c r="U306" s="3299"/>
      <c r="V306" s="3299"/>
      <c r="W306" s="3281"/>
      <c r="X306" s="3330"/>
      <c r="Y306" s="3299"/>
      <c r="Z306" s="3299"/>
      <c r="AA306" s="3300"/>
      <c r="AB306" s="679"/>
    </row>
    <row r="307" spans="2:28" s="709" customFormat="1">
      <c r="D307" s="103" t="s">
        <v>382</v>
      </c>
      <c r="E307" s="679"/>
      <c r="F307" s="679"/>
      <c r="G307" s="679"/>
      <c r="H307" s="679"/>
      <c r="I307" s="679"/>
      <c r="J307" s="679"/>
      <c r="K307" s="679"/>
      <c r="L307" s="679"/>
      <c r="M307" s="679"/>
      <c r="N307" s="679"/>
      <c r="O307" s="679"/>
      <c r="P307" s="679"/>
    </row>
    <row r="308" spans="2:28" s="709" customFormat="1">
      <c r="D308" s="103" t="s">
        <v>383</v>
      </c>
      <c r="E308" s="679"/>
      <c r="F308" s="679"/>
      <c r="G308" s="679"/>
      <c r="H308" s="679"/>
      <c r="I308" s="679"/>
      <c r="J308" s="679"/>
      <c r="K308" s="679"/>
      <c r="L308" s="679"/>
      <c r="M308" s="679"/>
      <c r="N308" s="679"/>
      <c r="O308" s="679"/>
      <c r="P308" s="679"/>
    </row>
    <row r="309" spans="2:28" s="709" customFormat="1">
      <c r="D309" s="103" t="s">
        <v>384</v>
      </c>
      <c r="E309" s="679"/>
      <c r="F309" s="679"/>
      <c r="G309" s="679"/>
      <c r="H309" s="679"/>
      <c r="I309" s="679"/>
      <c r="J309" s="679"/>
      <c r="K309" s="679"/>
      <c r="L309" s="679"/>
      <c r="M309" s="679"/>
      <c r="N309" s="679"/>
      <c r="O309" s="679"/>
      <c r="P309" s="679"/>
    </row>
    <row r="310" spans="2:28" s="709" customFormat="1">
      <c r="D310" s="103" t="s">
        <v>385</v>
      </c>
      <c r="E310" s="679"/>
      <c r="F310" s="679"/>
      <c r="G310" s="679"/>
      <c r="H310" s="679"/>
      <c r="I310" s="679"/>
      <c r="J310" s="679"/>
      <c r="K310" s="679"/>
      <c r="L310" s="679"/>
      <c r="M310" s="679"/>
      <c r="N310" s="679"/>
      <c r="O310" s="679"/>
      <c r="P310" s="679"/>
    </row>
    <row r="311" spans="2:28" s="709" customFormat="1">
      <c r="D311" s="103" t="s">
        <v>386</v>
      </c>
      <c r="E311" s="679"/>
      <c r="F311" s="679"/>
      <c r="G311" s="679"/>
      <c r="H311" s="679"/>
      <c r="I311" s="679"/>
      <c r="J311" s="679"/>
      <c r="K311" s="679"/>
      <c r="L311" s="679"/>
      <c r="M311" s="679"/>
      <c r="N311" s="679"/>
      <c r="O311" s="679"/>
      <c r="P311" s="679"/>
    </row>
    <row r="312" spans="2:28" s="709" customFormat="1">
      <c r="D312" s="103" t="s">
        <v>387</v>
      </c>
      <c r="E312" s="679"/>
      <c r="F312" s="679"/>
      <c r="G312" s="679"/>
      <c r="H312" s="679"/>
      <c r="I312" s="679"/>
      <c r="J312" s="679"/>
      <c r="K312" s="679"/>
      <c r="L312" s="679"/>
      <c r="M312" s="679"/>
      <c r="N312" s="679"/>
      <c r="O312" s="679"/>
      <c r="P312" s="679"/>
    </row>
    <row r="313" spans="2:28" s="709" customFormat="1">
      <c r="D313" s="103"/>
      <c r="E313" s="679"/>
      <c r="F313" s="679"/>
      <c r="G313" s="679"/>
      <c r="H313" s="679"/>
      <c r="I313" s="679"/>
      <c r="J313" s="679"/>
      <c r="K313" s="679"/>
      <c r="L313" s="679"/>
      <c r="M313" s="679"/>
      <c r="N313" s="679"/>
      <c r="O313" s="679"/>
      <c r="P313" s="679"/>
    </row>
    <row r="314" spans="2:28" s="709" customFormat="1">
      <c r="D314" s="104" t="s">
        <v>388</v>
      </c>
      <c r="E314" s="679"/>
      <c r="F314" s="679"/>
      <c r="G314" s="679"/>
      <c r="H314" s="679"/>
      <c r="I314" s="679"/>
      <c r="J314" s="679"/>
      <c r="K314" s="679"/>
      <c r="L314" s="679"/>
      <c r="M314" s="679"/>
      <c r="N314" s="679"/>
      <c r="O314" s="679"/>
      <c r="P314" s="679"/>
    </row>
    <row r="315" spans="2:28" s="709" customFormat="1">
      <c r="D315" s="104"/>
      <c r="E315" s="679"/>
      <c r="F315" s="679"/>
      <c r="G315" s="679"/>
      <c r="H315" s="679"/>
      <c r="I315" s="679"/>
      <c r="J315" s="679"/>
      <c r="K315" s="679"/>
      <c r="L315" s="679"/>
      <c r="M315" s="679"/>
      <c r="N315" s="679"/>
      <c r="O315" s="679"/>
      <c r="P315" s="679"/>
    </row>
    <row r="316" spans="2:28" s="709" customFormat="1" ht="20.100000000000001" customHeight="1">
      <c r="E316" s="679"/>
      <c r="F316" s="679"/>
      <c r="G316" s="679"/>
      <c r="H316" s="679"/>
      <c r="I316" s="679"/>
      <c r="J316" s="679"/>
      <c r="K316" s="679"/>
      <c r="L316" s="679"/>
      <c r="M316" s="679"/>
      <c r="N316" s="679"/>
      <c r="O316" s="679"/>
      <c r="P316" s="679"/>
      <c r="S316" s="161" t="s">
        <v>389</v>
      </c>
      <c r="T316" s="3316" t="str">
        <f>本工事内容!$C$7</f>
        <v>市役所　太郎</v>
      </c>
      <c r="U316" s="1770"/>
      <c r="V316" s="1770"/>
      <c r="W316" s="1770"/>
      <c r="X316" s="1770"/>
      <c r="Y316" s="1770"/>
    </row>
    <row r="317" spans="2:28" s="709" customFormat="1" ht="14.25">
      <c r="D317" s="1" t="s">
        <v>711</v>
      </c>
      <c r="E317" s="679"/>
      <c r="F317" s="679"/>
      <c r="G317" s="679"/>
      <c r="H317" s="679"/>
      <c r="I317" s="679"/>
      <c r="J317" s="679"/>
      <c r="K317" s="679"/>
      <c r="L317" s="679"/>
      <c r="M317" s="679"/>
      <c r="N317" s="679"/>
      <c r="O317" s="679"/>
      <c r="P317" s="679"/>
    </row>
    <row r="318" spans="2:28" s="709" customFormat="1" ht="14.25">
      <c r="D318" s="1" t="s">
        <v>712</v>
      </c>
      <c r="E318" s="679"/>
      <c r="F318" s="679"/>
      <c r="G318" s="679"/>
      <c r="H318" s="679"/>
      <c r="I318" s="679"/>
      <c r="J318" s="679"/>
      <c r="K318" s="679"/>
      <c r="L318" s="679"/>
      <c r="M318" s="679"/>
      <c r="N318" s="679"/>
      <c r="O318" s="679"/>
      <c r="P318" s="679"/>
    </row>
    <row r="319" spans="2:28" s="709" customFormat="1" ht="14.25">
      <c r="B319" s="1"/>
      <c r="C319" s="679"/>
      <c r="D319" s="679"/>
      <c r="E319" s="679"/>
      <c r="F319" s="679"/>
      <c r="G319" s="679"/>
      <c r="H319" s="679"/>
      <c r="I319" s="679"/>
      <c r="J319" s="679"/>
      <c r="K319" s="679"/>
      <c r="L319" s="679"/>
      <c r="M319" s="679"/>
      <c r="N319" s="679"/>
    </row>
    <row r="320" spans="2:28" s="709" customFormat="1" ht="14.25">
      <c r="D320" s="102" t="s">
        <v>10</v>
      </c>
      <c r="E320" s="102"/>
      <c r="F320" s="102"/>
      <c r="G320" s="102"/>
      <c r="H320" s="679"/>
      <c r="I320" s="679"/>
      <c r="J320" s="679"/>
      <c r="K320" s="679"/>
      <c r="L320" s="679"/>
      <c r="M320" s="679"/>
      <c r="N320" s="679"/>
      <c r="O320" s="679"/>
      <c r="P320" s="679"/>
      <c r="Q320" s="679"/>
      <c r="R320" s="679"/>
      <c r="S320" s="679"/>
      <c r="T320" s="679"/>
      <c r="U320" s="679"/>
      <c r="V320" s="679"/>
      <c r="W320" s="679"/>
      <c r="X320" s="679"/>
      <c r="Y320" s="679"/>
      <c r="Z320" s="679"/>
      <c r="AA320" s="679"/>
      <c r="AB320" s="679"/>
    </row>
    <row r="321" spans="4:28" s="709" customFormat="1" ht="24.75" customHeight="1">
      <c r="D321" s="3317" t="s">
        <v>369</v>
      </c>
      <c r="E321" s="3318"/>
      <c r="F321" s="3318"/>
      <c r="G321" s="3319"/>
      <c r="H321" s="3320" t="str">
        <f>本工事内容!$C$5&amp;本工事内容!$D$5&amp;本工事内容!$E$5&amp;"　"&amp;本工事内容!$C$8</f>
        <v>都計第100号　○○○道路修繕工事2</v>
      </c>
      <c r="I321" s="3321"/>
      <c r="J321" s="3321"/>
      <c r="K321" s="3321"/>
      <c r="L321" s="3321"/>
      <c r="M321" s="3321"/>
      <c r="N321" s="3321"/>
      <c r="O321" s="3321"/>
      <c r="P321" s="3321"/>
      <c r="Q321" s="3321"/>
      <c r="R321" s="3321"/>
      <c r="S321" s="3321"/>
      <c r="T321" s="3321"/>
      <c r="U321" s="3321"/>
      <c r="V321" s="3321"/>
      <c r="W321" s="3321"/>
      <c r="X321" s="3321"/>
      <c r="Y321" s="3321"/>
      <c r="Z321" s="3321"/>
      <c r="AA321" s="3322"/>
      <c r="AB321" s="679"/>
    </row>
    <row r="322" spans="4:28" s="709" customFormat="1" ht="24.95" customHeight="1">
      <c r="D322" s="3323" t="s">
        <v>214</v>
      </c>
      <c r="E322" s="3324"/>
      <c r="F322" s="3324"/>
      <c r="G322" s="3325"/>
      <c r="H322" s="3326" t="str">
        <f>""&amp;本工事内容!$C$10</f>
        <v>一宮22号線</v>
      </c>
      <c r="I322" s="1821"/>
      <c r="J322" s="1821"/>
      <c r="K322" s="1821"/>
      <c r="L322" s="1821"/>
      <c r="M322" s="1821"/>
      <c r="N322" s="1821"/>
      <c r="O322" s="1821"/>
      <c r="P322" s="1821"/>
      <c r="Q322" s="1821"/>
      <c r="R322" s="1821"/>
      <c r="S322" s="1821"/>
      <c r="T322" s="1821"/>
      <c r="U322" s="1821"/>
      <c r="V322" s="1821"/>
      <c r="W322" s="1821"/>
      <c r="X322" s="1821"/>
      <c r="Y322" s="1821"/>
      <c r="Z322" s="1821"/>
      <c r="AA322" s="3327"/>
      <c r="AB322" s="679"/>
    </row>
    <row r="323" spans="4:28" s="709" customFormat="1" ht="24.95" customHeight="1">
      <c r="D323" s="3323" t="s">
        <v>370</v>
      </c>
      <c r="E323" s="3324"/>
      <c r="F323" s="3324"/>
      <c r="G323" s="3325"/>
      <c r="H323" s="3326" t="str">
        <f>""&amp;本工事内容!$C$9</f>
        <v>一宮市本町二丁目5番６号2</v>
      </c>
      <c r="I323" s="1821"/>
      <c r="J323" s="1821"/>
      <c r="K323" s="1821"/>
      <c r="L323" s="1821"/>
      <c r="M323" s="1821"/>
      <c r="N323" s="1821"/>
      <c r="O323" s="1821"/>
      <c r="P323" s="1821"/>
      <c r="Q323" s="1821"/>
      <c r="R323" s="1821"/>
      <c r="S323" s="1821"/>
      <c r="T323" s="1821"/>
      <c r="U323" s="1821"/>
      <c r="V323" s="1821"/>
      <c r="W323" s="1821"/>
      <c r="X323" s="1821"/>
      <c r="Y323" s="1821"/>
      <c r="Z323" s="1821"/>
      <c r="AA323" s="3327"/>
      <c r="AB323" s="679"/>
    </row>
    <row r="324" spans="4:28" s="709" customFormat="1" ht="24.95" customHeight="1">
      <c r="D324" s="3323" t="s">
        <v>371</v>
      </c>
      <c r="E324" s="3324"/>
      <c r="F324" s="3324"/>
      <c r="G324" s="3325"/>
      <c r="H324" s="3326" t="str">
        <f>請負者詳細!$C$2</f>
        <v>△△△△建設株式会社</v>
      </c>
      <c r="I324" s="1821"/>
      <c r="J324" s="1821"/>
      <c r="K324" s="1821"/>
      <c r="L324" s="1821"/>
      <c r="M324" s="1821"/>
      <c r="N324" s="1821"/>
      <c r="O324" s="1821"/>
      <c r="P324" s="1821"/>
      <c r="Q324" s="1821"/>
      <c r="R324" s="1821"/>
      <c r="S324" s="1821"/>
      <c r="T324" s="1821"/>
      <c r="U324" s="1821"/>
      <c r="V324" s="1821"/>
      <c r="W324" s="1821"/>
      <c r="X324" s="1821"/>
      <c r="Y324" s="1821"/>
      <c r="Z324" s="1821"/>
      <c r="AA324" s="3327"/>
      <c r="AB324" s="679"/>
    </row>
    <row r="325" spans="4:28" s="709" customFormat="1" ht="24.95" customHeight="1">
      <c r="D325" s="3323" t="s">
        <v>372</v>
      </c>
      <c r="E325" s="3324"/>
      <c r="F325" s="3324"/>
      <c r="G325" s="3325"/>
      <c r="H325" s="3346" t="str">
        <f>TEXT(本工事内容!$C$12,"ggge年m月d日")&amp;" ～ "&amp; TEXT(本工事内容!$C$13,"ggge年m月d日")</f>
        <v>令和4年11月2日 ～ 令和5年1月31日</v>
      </c>
      <c r="I325" s="3347"/>
      <c r="J325" s="3347"/>
      <c r="K325" s="3347"/>
      <c r="L325" s="3347"/>
      <c r="M325" s="3347"/>
      <c r="N325" s="1821"/>
      <c r="O325" s="1821"/>
      <c r="P325" s="1821"/>
      <c r="Q325" s="1821"/>
      <c r="R325" s="1821"/>
      <c r="S325" s="1821"/>
      <c r="T325" s="1821"/>
      <c r="U325" s="1821"/>
      <c r="V325" s="1821"/>
      <c r="W325" s="1821"/>
      <c r="X325" s="1821"/>
      <c r="Y325" s="1821"/>
      <c r="Z325" s="1821"/>
      <c r="AA325" s="3327"/>
      <c r="AB325" s="679"/>
    </row>
    <row r="326" spans="4:28" s="709" customFormat="1">
      <c r="D326" s="3311" t="s">
        <v>373</v>
      </c>
      <c r="E326" s="3166"/>
      <c r="F326" s="3166"/>
      <c r="G326" s="3167"/>
      <c r="H326" s="3306" t="s">
        <v>374</v>
      </c>
      <c r="I326" s="3166"/>
      <c r="J326" s="3167"/>
      <c r="K326" s="3306" t="s">
        <v>718</v>
      </c>
      <c r="L326" s="3166"/>
      <c r="M326" s="3166"/>
      <c r="N326" s="3166"/>
      <c r="O326" s="3167"/>
      <c r="P326" s="3306" t="s">
        <v>717</v>
      </c>
      <c r="Q326" s="3166"/>
      <c r="R326" s="3166"/>
      <c r="S326" s="3167"/>
      <c r="T326" s="3306" t="s">
        <v>716</v>
      </c>
      <c r="U326" s="3166"/>
      <c r="V326" s="3166"/>
      <c r="W326" s="3167"/>
      <c r="X326" s="3306" t="s">
        <v>376</v>
      </c>
      <c r="Y326" s="3166"/>
      <c r="Z326" s="3166"/>
      <c r="AA326" s="3307"/>
      <c r="AB326" s="679"/>
    </row>
    <row r="327" spans="4:28" s="709" customFormat="1">
      <c r="D327" s="3312"/>
      <c r="E327" s="3173"/>
      <c r="F327" s="3173"/>
      <c r="G327" s="3174"/>
      <c r="H327" s="3172"/>
      <c r="I327" s="3173"/>
      <c r="J327" s="3174"/>
      <c r="K327" s="3172"/>
      <c r="L327" s="3173"/>
      <c r="M327" s="3173"/>
      <c r="N327" s="3173"/>
      <c r="O327" s="3174"/>
      <c r="P327" s="3172"/>
      <c r="Q327" s="3173"/>
      <c r="R327" s="3173"/>
      <c r="S327" s="3174"/>
      <c r="T327" s="3313" t="s">
        <v>375</v>
      </c>
      <c r="U327" s="3314"/>
      <c r="V327" s="3314"/>
      <c r="W327" s="3315"/>
      <c r="X327" s="3172"/>
      <c r="Y327" s="3173"/>
      <c r="Z327" s="3173"/>
      <c r="AA327" s="3264"/>
      <c r="AB327" s="679"/>
    </row>
    <row r="328" spans="4:28" s="709" customFormat="1" ht="30" customHeight="1">
      <c r="D328" s="3308" t="s">
        <v>733</v>
      </c>
      <c r="E328" s="3243"/>
      <c r="F328" s="3243"/>
      <c r="G328" s="3238"/>
      <c r="H328" s="3309"/>
      <c r="I328" s="3243"/>
      <c r="J328" s="3238"/>
      <c r="K328" s="3309" t="s">
        <v>734</v>
      </c>
      <c r="L328" s="3243"/>
      <c r="M328" s="3243"/>
      <c r="N328" s="3243"/>
      <c r="O328" s="3238"/>
      <c r="P328" s="3309" t="s">
        <v>735</v>
      </c>
      <c r="Q328" s="3243"/>
      <c r="R328" s="3243"/>
      <c r="S328" s="3238"/>
      <c r="T328" s="3310"/>
      <c r="U328" s="3243"/>
      <c r="V328" s="3243"/>
      <c r="W328" s="3238"/>
      <c r="X328" s="3310"/>
      <c r="Y328" s="3243"/>
      <c r="Z328" s="3243"/>
      <c r="AA328" s="3244"/>
      <c r="AB328" s="679"/>
    </row>
    <row r="329" spans="4:28" s="709" customFormat="1" ht="30" customHeight="1">
      <c r="D329" s="3308" t="s">
        <v>1519</v>
      </c>
      <c r="E329" s="3243"/>
      <c r="F329" s="3243"/>
      <c r="G329" s="3238"/>
      <c r="H329" s="3309"/>
      <c r="I329" s="3243"/>
      <c r="J329" s="3238"/>
      <c r="K329" s="3309" t="s">
        <v>1520</v>
      </c>
      <c r="L329" s="3243"/>
      <c r="M329" s="3243"/>
      <c r="N329" s="3243"/>
      <c r="O329" s="3238"/>
      <c r="P329" s="3309" t="s">
        <v>736</v>
      </c>
      <c r="Q329" s="3243"/>
      <c r="R329" s="3243"/>
      <c r="S329" s="3238"/>
      <c r="T329" s="3310"/>
      <c r="U329" s="3243"/>
      <c r="V329" s="3243"/>
      <c r="W329" s="3238"/>
      <c r="X329" s="3310"/>
      <c r="Y329" s="3243"/>
      <c r="Z329" s="3243"/>
      <c r="AA329" s="3244"/>
      <c r="AB329" s="679"/>
    </row>
    <row r="330" spans="4:28" s="709" customFormat="1" ht="30" customHeight="1">
      <c r="D330" s="3308" t="s">
        <v>719</v>
      </c>
      <c r="E330" s="3243"/>
      <c r="F330" s="3243"/>
      <c r="G330" s="3238"/>
      <c r="H330" s="3309" t="s">
        <v>378</v>
      </c>
      <c r="I330" s="3243"/>
      <c r="J330" s="3238"/>
      <c r="K330" s="3309" t="s">
        <v>1521</v>
      </c>
      <c r="L330" s="3243"/>
      <c r="M330" s="3243"/>
      <c r="N330" s="3243"/>
      <c r="O330" s="3238"/>
      <c r="P330" s="3309" t="s">
        <v>737</v>
      </c>
      <c r="Q330" s="3243"/>
      <c r="R330" s="3243"/>
      <c r="S330" s="3238"/>
      <c r="T330" s="3310"/>
      <c r="U330" s="3243"/>
      <c r="V330" s="3243"/>
      <c r="W330" s="3238"/>
      <c r="X330" s="3310"/>
      <c r="Y330" s="3243"/>
      <c r="Z330" s="3243"/>
      <c r="AA330" s="3244"/>
      <c r="AB330" s="679"/>
    </row>
    <row r="331" spans="4:28" s="709" customFormat="1" ht="30" customHeight="1">
      <c r="D331" s="3308"/>
      <c r="E331" s="3243"/>
      <c r="F331" s="3243"/>
      <c r="G331" s="3238"/>
      <c r="H331" s="3309"/>
      <c r="I331" s="3243"/>
      <c r="J331" s="3238"/>
      <c r="K331" s="3309"/>
      <c r="L331" s="3243"/>
      <c r="M331" s="3243"/>
      <c r="N331" s="3243"/>
      <c r="O331" s="3238"/>
      <c r="P331" s="3309"/>
      <c r="Q331" s="3243"/>
      <c r="R331" s="3243"/>
      <c r="S331" s="3238"/>
      <c r="T331" s="3310"/>
      <c r="U331" s="3243"/>
      <c r="V331" s="3243"/>
      <c r="W331" s="3238"/>
      <c r="X331" s="3310"/>
      <c r="Y331" s="3243"/>
      <c r="Z331" s="3243"/>
      <c r="AA331" s="3244"/>
      <c r="AB331" s="679"/>
    </row>
    <row r="332" spans="4:28" s="709" customFormat="1" ht="30" customHeight="1">
      <c r="D332" s="3308"/>
      <c r="E332" s="3243"/>
      <c r="F332" s="3243"/>
      <c r="G332" s="3238"/>
      <c r="H332" s="3309"/>
      <c r="I332" s="3243"/>
      <c r="J332" s="3238"/>
      <c r="K332" s="3309"/>
      <c r="L332" s="3243"/>
      <c r="M332" s="3243"/>
      <c r="N332" s="3243"/>
      <c r="O332" s="3238"/>
      <c r="P332" s="3309"/>
      <c r="Q332" s="3243"/>
      <c r="R332" s="3243"/>
      <c r="S332" s="3238"/>
      <c r="T332" s="3310"/>
      <c r="U332" s="3243"/>
      <c r="V332" s="3243"/>
      <c r="W332" s="3238"/>
      <c r="X332" s="3310"/>
      <c r="Y332" s="3243"/>
      <c r="Z332" s="3243"/>
      <c r="AA332" s="3244"/>
      <c r="AB332" s="679"/>
    </row>
    <row r="333" spans="4:28" s="709" customFormat="1" ht="30" customHeight="1">
      <c r="D333" s="3308"/>
      <c r="E333" s="3243"/>
      <c r="F333" s="3243"/>
      <c r="G333" s="3238"/>
      <c r="H333" s="3309"/>
      <c r="I333" s="3243"/>
      <c r="J333" s="3238"/>
      <c r="K333" s="3309"/>
      <c r="L333" s="3243"/>
      <c r="M333" s="3243"/>
      <c r="N333" s="3243"/>
      <c r="O333" s="3238"/>
      <c r="P333" s="3309"/>
      <c r="Q333" s="3243"/>
      <c r="R333" s="3243"/>
      <c r="S333" s="3238"/>
      <c r="T333" s="3310"/>
      <c r="U333" s="3243"/>
      <c r="V333" s="3243"/>
      <c r="W333" s="3238"/>
      <c r="X333" s="3310"/>
      <c r="Y333" s="3243"/>
      <c r="Z333" s="3243"/>
      <c r="AA333" s="3244"/>
      <c r="AB333" s="679"/>
    </row>
    <row r="334" spans="4:28" s="709" customFormat="1" ht="30" customHeight="1">
      <c r="D334" s="3308"/>
      <c r="E334" s="3243"/>
      <c r="F334" s="3243"/>
      <c r="G334" s="3238"/>
      <c r="H334" s="3309"/>
      <c r="I334" s="3243"/>
      <c r="J334" s="3238"/>
      <c r="K334" s="3309"/>
      <c r="L334" s="3243"/>
      <c r="M334" s="3243"/>
      <c r="N334" s="3243"/>
      <c r="O334" s="3238"/>
      <c r="P334" s="3309"/>
      <c r="Q334" s="3243"/>
      <c r="R334" s="3243"/>
      <c r="S334" s="3238"/>
      <c r="T334" s="3310"/>
      <c r="U334" s="3243"/>
      <c r="V334" s="3243"/>
      <c r="W334" s="3238"/>
      <c r="X334" s="3310"/>
      <c r="Y334" s="3243"/>
      <c r="Z334" s="3243"/>
      <c r="AA334" s="3244"/>
      <c r="AB334" s="679"/>
    </row>
    <row r="335" spans="4:28" s="709" customFormat="1" ht="30" customHeight="1">
      <c r="D335" s="3308"/>
      <c r="E335" s="3243"/>
      <c r="F335" s="3243"/>
      <c r="G335" s="3238"/>
      <c r="H335" s="3309"/>
      <c r="I335" s="3243"/>
      <c r="J335" s="3238"/>
      <c r="K335" s="3309"/>
      <c r="L335" s="3243"/>
      <c r="M335" s="3243"/>
      <c r="N335" s="3243"/>
      <c r="O335" s="3238"/>
      <c r="P335" s="3309"/>
      <c r="Q335" s="3243"/>
      <c r="R335" s="3243"/>
      <c r="S335" s="3238"/>
      <c r="T335" s="3310"/>
      <c r="U335" s="3243"/>
      <c r="V335" s="3243"/>
      <c r="W335" s="3238"/>
      <c r="X335" s="3310"/>
      <c r="Y335" s="3243"/>
      <c r="Z335" s="3243"/>
      <c r="AA335" s="3244"/>
      <c r="AB335" s="679"/>
    </row>
    <row r="336" spans="4:28" s="709" customFormat="1" ht="30" customHeight="1">
      <c r="D336" s="3308"/>
      <c r="E336" s="3243"/>
      <c r="F336" s="3243"/>
      <c r="G336" s="3238"/>
      <c r="H336" s="3309"/>
      <c r="I336" s="3243"/>
      <c r="J336" s="3238"/>
      <c r="K336" s="3309"/>
      <c r="L336" s="3243"/>
      <c r="M336" s="3243"/>
      <c r="N336" s="3243"/>
      <c r="O336" s="3238"/>
      <c r="P336" s="3309"/>
      <c r="Q336" s="3243"/>
      <c r="R336" s="3243"/>
      <c r="S336" s="3238"/>
      <c r="T336" s="3310"/>
      <c r="U336" s="3243"/>
      <c r="V336" s="3243"/>
      <c r="W336" s="3238"/>
      <c r="X336" s="3310"/>
      <c r="Y336" s="3243"/>
      <c r="Z336" s="3243"/>
      <c r="AA336" s="3244"/>
      <c r="AB336" s="679"/>
    </row>
    <row r="337" spans="2:28" s="709" customFormat="1" ht="30" customHeight="1">
      <c r="D337" s="3308"/>
      <c r="E337" s="3243"/>
      <c r="F337" s="3243"/>
      <c r="G337" s="3238"/>
      <c r="H337" s="3309"/>
      <c r="I337" s="3243"/>
      <c r="J337" s="3238"/>
      <c r="K337" s="3309"/>
      <c r="L337" s="3243"/>
      <c r="M337" s="3243"/>
      <c r="N337" s="3243"/>
      <c r="O337" s="3238"/>
      <c r="P337" s="3309"/>
      <c r="Q337" s="3243"/>
      <c r="R337" s="3243"/>
      <c r="S337" s="3238"/>
      <c r="T337" s="3310"/>
      <c r="U337" s="3243"/>
      <c r="V337" s="3243"/>
      <c r="W337" s="3238"/>
      <c r="X337" s="3310"/>
      <c r="Y337" s="3243"/>
      <c r="Z337" s="3243"/>
      <c r="AA337" s="3244"/>
      <c r="AB337" s="679"/>
    </row>
    <row r="338" spans="2:28" s="709" customFormat="1" ht="30" customHeight="1">
      <c r="D338" s="3308"/>
      <c r="E338" s="3243"/>
      <c r="F338" s="3243"/>
      <c r="G338" s="3238"/>
      <c r="H338" s="3309"/>
      <c r="I338" s="3243"/>
      <c r="J338" s="3238"/>
      <c r="K338" s="3309"/>
      <c r="L338" s="3243"/>
      <c r="M338" s="3243"/>
      <c r="N338" s="3243"/>
      <c r="O338" s="3238"/>
      <c r="P338" s="3309"/>
      <c r="Q338" s="3243"/>
      <c r="R338" s="3243"/>
      <c r="S338" s="3238"/>
      <c r="T338" s="3310"/>
      <c r="U338" s="3243"/>
      <c r="V338" s="3243"/>
      <c r="W338" s="3238"/>
      <c r="X338" s="3310"/>
      <c r="Y338" s="3243"/>
      <c r="Z338" s="3243"/>
      <c r="AA338" s="3244"/>
      <c r="AB338" s="679"/>
    </row>
    <row r="339" spans="2:28" s="709" customFormat="1" ht="30" customHeight="1">
      <c r="D339" s="3328"/>
      <c r="E339" s="3299"/>
      <c r="F339" s="3299"/>
      <c r="G339" s="3281"/>
      <c r="H339" s="3329"/>
      <c r="I339" s="3299"/>
      <c r="J339" s="3281"/>
      <c r="K339" s="3329"/>
      <c r="L339" s="3299"/>
      <c r="M339" s="3299"/>
      <c r="N339" s="3299"/>
      <c r="O339" s="3281"/>
      <c r="P339" s="3329"/>
      <c r="Q339" s="3299"/>
      <c r="R339" s="3299"/>
      <c r="S339" s="3281"/>
      <c r="T339" s="3330"/>
      <c r="U339" s="3299"/>
      <c r="V339" s="3299"/>
      <c r="W339" s="3281"/>
      <c r="X339" s="3330"/>
      <c r="Y339" s="3299"/>
      <c r="Z339" s="3299"/>
      <c r="AA339" s="3300"/>
      <c r="AB339" s="679"/>
    </row>
    <row r="340" spans="2:28" s="709" customFormat="1">
      <c r="D340" s="103" t="s">
        <v>390</v>
      </c>
      <c r="E340" s="679"/>
      <c r="F340" s="679"/>
      <c r="G340" s="679"/>
      <c r="H340" s="679"/>
      <c r="I340" s="679"/>
      <c r="J340" s="679"/>
      <c r="K340" s="679"/>
      <c r="L340" s="679"/>
      <c r="M340" s="679"/>
      <c r="N340" s="679"/>
      <c r="O340" s="679"/>
      <c r="P340" s="679"/>
    </row>
    <row r="341" spans="2:28" s="709" customFormat="1">
      <c r="D341" s="103" t="s">
        <v>391</v>
      </c>
      <c r="E341" s="679"/>
      <c r="F341" s="679"/>
      <c r="G341" s="679"/>
      <c r="H341" s="679"/>
      <c r="I341" s="679"/>
      <c r="J341" s="679"/>
      <c r="K341" s="679"/>
      <c r="L341" s="679"/>
      <c r="M341" s="679"/>
      <c r="N341" s="679"/>
      <c r="O341" s="679"/>
      <c r="P341" s="679"/>
    </row>
    <row r="342" spans="2:28" s="709" customFormat="1">
      <c r="D342" s="103" t="s">
        <v>392</v>
      </c>
      <c r="E342" s="679"/>
      <c r="F342" s="679"/>
      <c r="G342" s="679"/>
      <c r="H342" s="679"/>
      <c r="I342" s="679"/>
      <c r="J342" s="679"/>
      <c r="K342" s="679"/>
      <c r="L342" s="679"/>
      <c r="M342" s="679"/>
      <c r="N342" s="679"/>
      <c r="O342" s="679"/>
      <c r="P342" s="679"/>
    </row>
    <row r="343" spans="2:28" s="709" customFormat="1">
      <c r="D343" s="103" t="s">
        <v>393</v>
      </c>
      <c r="E343" s="679"/>
      <c r="F343" s="679"/>
      <c r="G343" s="679"/>
      <c r="H343" s="679"/>
      <c r="I343" s="679"/>
      <c r="J343" s="679"/>
      <c r="K343" s="679"/>
      <c r="L343" s="679"/>
      <c r="M343" s="679"/>
      <c r="N343" s="679"/>
      <c r="O343" s="679"/>
      <c r="P343" s="679"/>
    </row>
    <row r="344" spans="2:28" s="709" customFormat="1">
      <c r="D344" s="103" t="s">
        <v>394</v>
      </c>
      <c r="E344" s="679"/>
      <c r="F344" s="679"/>
      <c r="G344" s="679"/>
      <c r="H344" s="679"/>
      <c r="I344" s="679"/>
      <c r="J344" s="679"/>
      <c r="K344" s="679"/>
      <c r="L344" s="679"/>
      <c r="M344" s="679"/>
      <c r="N344" s="679"/>
      <c r="O344" s="679"/>
      <c r="P344" s="679"/>
    </row>
    <row r="345" spans="2:28" s="709" customFormat="1">
      <c r="D345" s="103"/>
      <c r="E345" s="679"/>
      <c r="F345" s="679"/>
      <c r="G345" s="679"/>
      <c r="H345" s="679"/>
      <c r="I345" s="679"/>
      <c r="J345" s="679"/>
      <c r="K345" s="679"/>
      <c r="L345" s="679"/>
      <c r="M345" s="679"/>
      <c r="N345" s="679"/>
      <c r="O345" s="679"/>
      <c r="P345" s="679"/>
    </row>
    <row r="346" spans="2:28" s="709" customFormat="1">
      <c r="D346" s="104" t="s">
        <v>388</v>
      </c>
      <c r="E346" s="679"/>
      <c r="F346" s="679"/>
      <c r="G346" s="679"/>
      <c r="H346" s="679"/>
      <c r="I346" s="679"/>
      <c r="J346" s="679"/>
      <c r="K346" s="679"/>
      <c r="L346" s="679"/>
      <c r="M346" s="679"/>
      <c r="N346" s="679"/>
      <c r="O346" s="679"/>
      <c r="P346" s="679"/>
    </row>
    <row r="347" spans="2:28" s="709" customFormat="1">
      <c r="D347" s="104"/>
      <c r="E347" s="679"/>
      <c r="F347" s="679"/>
      <c r="G347" s="679"/>
      <c r="H347" s="679"/>
      <c r="I347" s="679"/>
      <c r="J347" s="679"/>
      <c r="K347" s="679"/>
      <c r="L347" s="679"/>
      <c r="M347" s="679"/>
      <c r="N347" s="679"/>
      <c r="O347" s="679"/>
      <c r="P347" s="679"/>
    </row>
    <row r="348" spans="2:28" s="709" customFormat="1" ht="20.100000000000001" customHeight="1">
      <c r="E348" s="679"/>
      <c r="F348" s="679"/>
      <c r="G348" s="679"/>
      <c r="H348" s="679"/>
      <c r="I348" s="679"/>
      <c r="J348" s="679"/>
      <c r="K348" s="679"/>
      <c r="L348" s="679"/>
      <c r="M348" s="679"/>
      <c r="N348" s="679"/>
      <c r="O348" s="679"/>
      <c r="P348" s="679"/>
      <c r="S348" s="161" t="s">
        <v>389</v>
      </c>
      <c r="T348" s="3348" t="str">
        <f>本工事内容!$C$7</f>
        <v>市役所　太郎</v>
      </c>
      <c r="U348" s="3348"/>
      <c r="V348" s="3348"/>
      <c r="W348" s="3348"/>
      <c r="X348" s="3348"/>
      <c r="Y348" s="3348"/>
    </row>
    <row r="349" spans="2:28" s="709" customFormat="1" ht="14.25">
      <c r="B349" s="1" t="s">
        <v>395</v>
      </c>
      <c r="C349" s="679"/>
      <c r="D349" s="679"/>
      <c r="E349" s="679"/>
      <c r="F349" s="679"/>
      <c r="G349" s="679"/>
      <c r="H349" s="679"/>
      <c r="I349" s="679"/>
      <c r="J349" s="679"/>
      <c r="K349" s="679"/>
      <c r="L349" s="679"/>
      <c r="M349" s="679"/>
      <c r="N349" s="679"/>
    </row>
    <row r="350" spans="2:28" s="709" customFormat="1" ht="14.25">
      <c r="C350" s="1" t="s">
        <v>713</v>
      </c>
      <c r="D350" s="679"/>
      <c r="E350" s="679"/>
      <c r="F350" s="679"/>
      <c r="G350" s="679"/>
      <c r="H350" s="679"/>
      <c r="I350" s="679"/>
      <c r="J350" s="679"/>
      <c r="K350" s="679"/>
      <c r="L350" s="679"/>
      <c r="M350" s="679"/>
      <c r="N350" s="679"/>
      <c r="O350" s="679"/>
    </row>
    <row r="351" spans="2:28" s="709" customFormat="1" ht="61.9" customHeight="1">
      <c r="D351" s="2912" t="s">
        <v>738</v>
      </c>
      <c r="E351" s="2913"/>
      <c r="F351" s="2913"/>
      <c r="G351" s="2913"/>
      <c r="H351" s="2913"/>
      <c r="I351" s="2913"/>
      <c r="J351" s="2913"/>
      <c r="K351" s="2913"/>
      <c r="L351" s="2913"/>
      <c r="M351" s="2913"/>
      <c r="N351" s="2913"/>
      <c r="O351" s="2913"/>
      <c r="P351" s="2913"/>
      <c r="Q351" s="2913"/>
      <c r="R351" s="2913"/>
      <c r="S351" s="2913"/>
      <c r="T351" s="2913"/>
      <c r="U351" s="2913"/>
      <c r="V351" s="2913"/>
      <c r="W351" s="2913"/>
      <c r="X351" s="2913"/>
      <c r="Y351" s="2913"/>
      <c r="Z351" s="2913"/>
      <c r="AA351" s="2913"/>
    </row>
    <row r="352" spans="2:28" s="709" customFormat="1" ht="14.25">
      <c r="D352" s="1"/>
      <c r="E352" s="679"/>
      <c r="F352" s="679"/>
      <c r="G352" s="679"/>
      <c r="H352" s="679"/>
      <c r="I352" s="679"/>
      <c r="J352" s="679"/>
      <c r="K352" s="679"/>
      <c r="L352" s="679"/>
      <c r="M352" s="679"/>
      <c r="N352" s="679"/>
      <c r="O352" s="679"/>
    </row>
    <row r="353" spans="2:27" s="709" customFormat="1" ht="14.25">
      <c r="C353" s="1" t="s">
        <v>714</v>
      </c>
      <c r="D353" s="679"/>
      <c r="E353" s="679"/>
      <c r="F353" s="679"/>
      <c r="G353" s="679"/>
      <c r="H353" s="679"/>
      <c r="I353" s="679"/>
      <c r="J353" s="679"/>
      <c r="K353" s="679"/>
      <c r="L353" s="679"/>
      <c r="M353" s="679"/>
      <c r="N353" s="679"/>
      <c r="O353" s="679"/>
    </row>
    <row r="354" spans="2:27" s="709" customFormat="1" ht="59.45" customHeight="1">
      <c r="D354" s="2912" t="s">
        <v>739</v>
      </c>
      <c r="E354" s="2913"/>
      <c r="F354" s="2913"/>
      <c r="G354" s="2913"/>
      <c r="H354" s="2913"/>
      <c r="I354" s="2913"/>
      <c r="J354" s="2913"/>
      <c r="K354" s="2913"/>
      <c r="L354" s="2913"/>
      <c r="M354" s="2913"/>
      <c r="N354" s="2913"/>
      <c r="O354" s="2913"/>
      <c r="P354" s="2913"/>
      <c r="Q354" s="2913"/>
      <c r="R354" s="2913"/>
      <c r="S354" s="2913"/>
      <c r="T354" s="2913"/>
      <c r="U354" s="2913"/>
      <c r="V354" s="2913"/>
      <c r="W354" s="2913"/>
      <c r="X354" s="2913"/>
      <c r="Y354" s="2913"/>
      <c r="Z354" s="2913"/>
      <c r="AA354" s="2913"/>
    </row>
    <row r="355" spans="2:27" s="709" customFormat="1" ht="14.25">
      <c r="D355" s="1"/>
      <c r="E355" s="679"/>
      <c r="F355" s="679"/>
      <c r="G355" s="679"/>
      <c r="H355" s="679"/>
      <c r="I355" s="679"/>
      <c r="J355" s="679"/>
      <c r="K355" s="679"/>
      <c r="L355" s="679"/>
      <c r="M355" s="679"/>
      <c r="N355" s="679"/>
      <c r="O355" s="679"/>
    </row>
    <row r="356" spans="2:27" s="709" customFormat="1" ht="14.25">
      <c r="B356" s="1"/>
      <c r="C356" s="679"/>
      <c r="D356" s="679"/>
      <c r="E356" s="679"/>
      <c r="F356" s="679"/>
      <c r="G356" s="679"/>
      <c r="H356" s="679"/>
      <c r="I356" s="679"/>
      <c r="J356" s="679"/>
      <c r="K356" s="679"/>
      <c r="L356" s="679"/>
      <c r="M356" s="679"/>
      <c r="N356" s="679"/>
      <c r="O356" s="679"/>
      <c r="P356" s="679"/>
      <c r="Q356" s="679"/>
      <c r="R356" s="679"/>
      <c r="S356" s="679"/>
    </row>
    <row r="357" spans="2:27" s="709" customFormat="1">
      <c r="D357" s="679" t="s">
        <v>396</v>
      </c>
      <c r="E357" s="679"/>
      <c r="F357" s="679"/>
      <c r="G357" s="679"/>
      <c r="H357" s="679"/>
      <c r="I357" s="679"/>
      <c r="J357" s="679"/>
      <c r="K357" s="679"/>
      <c r="L357" s="679"/>
      <c r="M357" s="679"/>
      <c r="N357" s="679"/>
      <c r="O357" s="679"/>
      <c r="P357" s="679"/>
      <c r="Q357" s="679"/>
      <c r="R357" s="679"/>
      <c r="S357" s="679"/>
      <c r="T357" s="679"/>
      <c r="U357" s="679"/>
      <c r="V357" s="679"/>
      <c r="W357" s="679"/>
      <c r="X357" s="679"/>
    </row>
    <row r="358" spans="2:27" s="709" customFormat="1" ht="26.45" customHeight="1">
      <c r="D358" s="3293" t="s">
        <v>397</v>
      </c>
      <c r="E358" s="1647"/>
      <c r="F358" s="1647"/>
      <c r="G358" s="2994"/>
      <c r="H358" s="3400" t="s">
        <v>398</v>
      </c>
      <c r="I358" s="2997"/>
      <c r="J358" s="2997"/>
      <c r="K358" s="2997"/>
      <c r="L358" s="2997"/>
      <c r="M358" s="2997"/>
      <c r="N358" s="2997"/>
      <c r="O358" s="2997"/>
      <c r="P358" s="2997"/>
      <c r="Q358" s="2997"/>
      <c r="R358" s="2997"/>
      <c r="S358" s="2998"/>
      <c r="T358" s="3388" t="s">
        <v>399</v>
      </c>
      <c r="U358" s="1647"/>
      <c r="V358" s="1647"/>
      <c r="W358" s="1647"/>
      <c r="X358" s="1647"/>
      <c r="Y358" s="1647"/>
      <c r="Z358" s="1647"/>
      <c r="AA358" s="1648"/>
    </row>
    <row r="359" spans="2:27" s="709" customFormat="1" ht="21" customHeight="1">
      <c r="D359" s="3081"/>
      <c r="E359" s="3077"/>
      <c r="F359" s="3077"/>
      <c r="G359" s="3070"/>
      <c r="H359" s="3099" t="s">
        <v>400</v>
      </c>
      <c r="I359" s="3100"/>
      <c r="J359" s="3099" t="s">
        <v>401</v>
      </c>
      <c r="K359" s="3100"/>
      <c r="L359" s="3099" t="s">
        <v>402</v>
      </c>
      <c r="M359" s="3100"/>
      <c r="N359" s="3106" t="s">
        <v>740</v>
      </c>
      <c r="O359" s="3107"/>
      <c r="P359" s="3099" t="s">
        <v>403</v>
      </c>
      <c r="Q359" s="3100"/>
      <c r="R359" s="3099" t="s">
        <v>404</v>
      </c>
      <c r="S359" s="3100"/>
      <c r="T359" s="3069"/>
      <c r="U359" s="3077"/>
      <c r="V359" s="3077"/>
      <c r="W359" s="3077"/>
      <c r="X359" s="3077"/>
      <c r="Y359" s="3077"/>
      <c r="Z359" s="3077"/>
      <c r="AA359" s="3389"/>
    </row>
    <row r="360" spans="2:27" s="709" customFormat="1">
      <c r="D360" s="199" t="s">
        <v>405</v>
      </c>
      <c r="E360" s="200"/>
      <c r="F360" s="200"/>
      <c r="G360" s="695"/>
      <c r="H360" s="3093">
        <v>-50</v>
      </c>
      <c r="I360" s="3094"/>
      <c r="J360" s="3093"/>
      <c r="K360" s="3094"/>
      <c r="L360" s="3093">
        <v>-100</v>
      </c>
      <c r="M360" s="3094"/>
      <c r="N360" s="3093">
        <v>-100</v>
      </c>
      <c r="O360" s="3094"/>
      <c r="P360" s="3097"/>
      <c r="Q360" s="3098"/>
      <c r="R360" s="3097"/>
      <c r="S360" s="3098"/>
      <c r="T360" s="3390" t="s">
        <v>407</v>
      </c>
      <c r="U360" s="3391"/>
      <c r="V360" s="3391"/>
      <c r="W360" s="3391"/>
      <c r="X360" s="3391"/>
      <c r="Y360" s="3391"/>
      <c r="Z360" s="3391"/>
      <c r="AA360" s="3392"/>
    </row>
    <row r="361" spans="2:27" s="709" customFormat="1">
      <c r="D361" s="201" t="s">
        <v>406</v>
      </c>
      <c r="E361" s="202"/>
      <c r="F361" s="202"/>
      <c r="G361" s="696"/>
      <c r="H361" s="3091"/>
      <c r="I361" s="3092"/>
      <c r="J361" s="3095"/>
      <c r="K361" s="3096"/>
      <c r="L361" s="3091"/>
      <c r="M361" s="3092"/>
      <c r="N361" s="3091"/>
      <c r="O361" s="3092"/>
      <c r="P361" s="3095"/>
      <c r="Q361" s="3096"/>
      <c r="R361" s="3095"/>
      <c r="S361" s="3096"/>
      <c r="T361" s="3393"/>
      <c r="U361" s="3394"/>
      <c r="V361" s="3394"/>
      <c r="W361" s="3394"/>
      <c r="X361" s="3394"/>
      <c r="Y361" s="3394"/>
      <c r="Z361" s="3394"/>
      <c r="AA361" s="3395"/>
    </row>
    <row r="362" spans="2:27" s="709" customFormat="1">
      <c r="D362" s="199" t="s">
        <v>408</v>
      </c>
      <c r="E362" s="200"/>
      <c r="F362" s="200"/>
      <c r="G362" s="695"/>
      <c r="H362" s="714"/>
      <c r="I362" s="715"/>
      <c r="J362" s="714"/>
      <c r="K362" s="715"/>
      <c r="L362" s="714"/>
      <c r="M362" s="715"/>
      <c r="N362" s="714"/>
      <c r="O362" s="715"/>
      <c r="P362" s="714"/>
      <c r="Q362" s="715"/>
      <c r="R362" s="714"/>
      <c r="S362" s="221"/>
      <c r="T362" s="193"/>
      <c r="U362" s="707"/>
      <c r="V362" s="707"/>
      <c r="W362" s="707"/>
      <c r="X362" s="707"/>
      <c r="Y362" s="194"/>
      <c r="Z362" s="194"/>
      <c r="AA362" s="195"/>
    </row>
    <row r="363" spans="2:27" s="709" customFormat="1">
      <c r="D363" s="703" t="s">
        <v>409</v>
      </c>
      <c r="E363" s="114"/>
      <c r="F363" s="114"/>
      <c r="G363" s="713"/>
      <c r="H363" s="697"/>
      <c r="I363" s="698"/>
      <c r="J363" s="697"/>
      <c r="K363" s="698"/>
      <c r="L363" s="697"/>
      <c r="M363" s="698"/>
      <c r="N363" s="3082">
        <v>-100</v>
      </c>
      <c r="O363" s="3083"/>
      <c r="P363" s="3082">
        <v>-200</v>
      </c>
      <c r="Q363" s="3083"/>
      <c r="R363" s="697"/>
      <c r="S363" s="222"/>
      <c r="T363" s="207" t="s">
        <v>407</v>
      </c>
      <c r="U363" s="708"/>
      <c r="V363" s="708"/>
      <c r="W363" s="708"/>
      <c r="X363" s="708"/>
      <c r="Y363" s="42"/>
      <c r="Z363" s="42"/>
      <c r="AA363" s="50"/>
    </row>
    <row r="364" spans="2:27" s="709" customFormat="1">
      <c r="D364" s="703" t="s">
        <v>410</v>
      </c>
      <c r="E364" s="114"/>
      <c r="F364" s="114"/>
      <c r="G364" s="713"/>
      <c r="H364" s="3082" t="s">
        <v>412</v>
      </c>
      <c r="I364" s="3083"/>
      <c r="J364" s="3082"/>
      <c r="K364" s="3083"/>
      <c r="L364" s="3082">
        <v>-30</v>
      </c>
      <c r="M364" s="3083"/>
      <c r="N364" s="3082">
        <v>-30</v>
      </c>
      <c r="O364" s="3083"/>
      <c r="P364" s="3082">
        <v>-200</v>
      </c>
      <c r="Q364" s="3083"/>
      <c r="R364" s="3084"/>
      <c r="S364" s="3085"/>
      <c r="T364" s="207" t="s">
        <v>407</v>
      </c>
      <c r="U364" s="708"/>
      <c r="V364" s="708"/>
      <c r="W364" s="708"/>
      <c r="X364" s="708"/>
      <c r="Y364" s="42"/>
      <c r="Z364" s="42"/>
      <c r="AA364" s="50"/>
    </row>
    <row r="365" spans="2:27" s="709" customFormat="1">
      <c r="D365" s="201" t="s">
        <v>411</v>
      </c>
      <c r="E365" s="202"/>
      <c r="F365" s="202"/>
      <c r="G365" s="696"/>
      <c r="H365" s="3091" t="s">
        <v>413</v>
      </c>
      <c r="I365" s="3092"/>
      <c r="J365" s="3091">
        <v>-50</v>
      </c>
      <c r="K365" s="3092"/>
      <c r="L365" s="699"/>
      <c r="M365" s="700"/>
      <c r="N365" s="3091">
        <v>-100</v>
      </c>
      <c r="O365" s="3092"/>
      <c r="P365" s="3091">
        <v>-200</v>
      </c>
      <c r="Q365" s="3092"/>
      <c r="R365" s="699"/>
      <c r="S365" s="223"/>
      <c r="T365" s="196" t="s">
        <v>407</v>
      </c>
      <c r="U365" s="693"/>
      <c r="V365" s="693"/>
      <c r="W365" s="693"/>
      <c r="X365" s="693"/>
      <c r="Y365" s="197"/>
      <c r="Z365" s="197"/>
      <c r="AA365" s="198"/>
    </row>
    <row r="366" spans="2:27" s="709" customFormat="1">
      <c r="D366" s="199" t="s">
        <v>414</v>
      </c>
      <c r="E366" s="200"/>
      <c r="F366" s="200"/>
      <c r="G366" s="695"/>
      <c r="H366" s="694"/>
      <c r="I366" s="695"/>
      <c r="J366" s="694"/>
      <c r="K366" s="695"/>
      <c r="L366" s="694"/>
      <c r="M366" s="695"/>
      <c r="N366" s="694"/>
      <c r="O366" s="695"/>
      <c r="P366" s="694"/>
      <c r="Q366" s="695"/>
      <c r="R366" s="694"/>
      <c r="S366" s="200"/>
      <c r="T366" s="193"/>
      <c r="U366" s="707"/>
      <c r="V366" s="707"/>
      <c r="W366" s="707"/>
      <c r="X366" s="707"/>
      <c r="Y366" s="194"/>
      <c r="Z366" s="194"/>
      <c r="AA366" s="195"/>
    </row>
    <row r="367" spans="2:27" s="709" customFormat="1">
      <c r="D367" s="703" t="s">
        <v>415</v>
      </c>
      <c r="E367" s="114"/>
      <c r="F367" s="114"/>
      <c r="G367" s="713"/>
      <c r="H367" s="3082" t="s">
        <v>412</v>
      </c>
      <c r="I367" s="3083"/>
      <c r="J367" s="3082">
        <v>-20</v>
      </c>
      <c r="K367" s="3083"/>
      <c r="L367" s="3082">
        <v>-30</v>
      </c>
      <c r="M367" s="3083"/>
      <c r="N367" s="3082">
        <v>-30</v>
      </c>
      <c r="O367" s="3083"/>
      <c r="P367" s="3082">
        <v>-200</v>
      </c>
      <c r="Q367" s="3083"/>
      <c r="R367" s="3084"/>
      <c r="S367" s="3085"/>
      <c r="T367" s="207" t="s">
        <v>407</v>
      </c>
      <c r="U367" s="708"/>
      <c r="V367" s="708"/>
      <c r="W367" s="708"/>
      <c r="X367" s="708"/>
      <c r="Y367" s="42"/>
      <c r="Z367" s="42"/>
      <c r="AA367" s="50"/>
    </row>
    <row r="368" spans="2:27" s="709" customFormat="1">
      <c r="D368" s="703" t="s">
        <v>416</v>
      </c>
      <c r="E368" s="114"/>
      <c r="F368" s="114"/>
      <c r="G368" s="713"/>
      <c r="H368" s="3082" t="s">
        <v>412</v>
      </c>
      <c r="I368" s="3083"/>
      <c r="J368" s="3082"/>
      <c r="K368" s="3083"/>
      <c r="L368" s="3082">
        <v>-50</v>
      </c>
      <c r="M368" s="3083"/>
      <c r="N368" s="3082">
        <v>-30</v>
      </c>
      <c r="O368" s="3083"/>
      <c r="P368" s="3082">
        <v>-200</v>
      </c>
      <c r="Q368" s="3083"/>
      <c r="R368" s="3084"/>
      <c r="S368" s="3085"/>
      <c r="T368" s="207" t="s">
        <v>407</v>
      </c>
      <c r="U368" s="708"/>
      <c r="V368" s="708"/>
      <c r="W368" s="708"/>
      <c r="X368" s="708"/>
      <c r="Y368" s="42"/>
      <c r="Z368" s="42"/>
      <c r="AA368" s="50"/>
    </row>
    <row r="369" spans="3:28" s="709" customFormat="1">
      <c r="D369" s="703" t="s">
        <v>417</v>
      </c>
      <c r="E369" s="114"/>
      <c r="F369" s="114"/>
      <c r="G369" s="713"/>
      <c r="H369" s="3082" t="s">
        <v>413</v>
      </c>
      <c r="I369" s="3083"/>
      <c r="J369" s="3082">
        <v>-20</v>
      </c>
      <c r="K369" s="3083"/>
      <c r="L369" s="3082">
        <v>-30</v>
      </c>
      <c r="M369" s="3083"/>
      <c r="N369" s="3082">
        <v>-50</v>
      </c>
      <c r="O369" s="3083"/>
      <c r="P369" s="3082">
        <v>-200</v>
      </c>
      <c r="Q369" s="3083"/>
      <c r="R369" s="3082" t="s">
        <v>289</v>
      </c>
      <c r="S369" s="3083"/>
      <c r="T369" s="207" t="s">
        <v>407</v>
      </c>
      <c r="U369" s="708"/>
      <c r="V369" s="708"/>
      <c r="W369" s="708"/>
      <c r="X369" s="708"/>
      <c r="Y369" s="42"/>
      <c r="Z369" s="42"/>
      <c r="AA369" s="50"/>
    </row>
    <row r="370" spans="3:28" s="709" customFormat="1">
      <c r="D370" s="201" t="s">
        <v>418</v>
      </c>
      <c r="E370" s="202"/>
      <c r="F370" s="202"/>
      <c r="G370" s="696"/>
      <c r="H370" s="3082" t="s">
        <v>412</v>
      </c>
      <c r="I370" s="3083"/>
      <c r="J370" s="3082">
        <v>-20</v>
      </c>
      <c r="K370" s="3083"/>
      <c r="L370" s="3082">
        <v>-30</v>
      </c>
      <c r="M370" s="3083"/>
      <c r="N370" s="3082">
        <v>-30</v>
      </c>
      <c r="O370" s="3083"/>
      <c r="P370" s="3082"/>
      <c r="Q370" s="3083"/>
      <c r="R370" s="3084"/>
      <c r="S370" s="3085"/>
      <c r="T370" s="196" t="s">
        <v>419</v>
      </c>
      <c r="U370" s="693"/>
      <c r="V370" s="693"/>
      <c r="W370" s="693"/>
      <c r="X370" s="693"/>
      <c r="Y370" s="197"/>
      <c r="Z370" s="197"/>
      <c r="AA370" s="198"/>
    </row>
    <row r="371" spans="3:28" s="709" customFormat="1">
      <c r="D371" s="199" t="s">
        <v>420</v>
      </c>
      <c r="E371" s="200"/>
      <c r="F371" s="200"/>
      <c r="G371" s="695"/>
      <c r="H371" s="694"/>
      <c r="I371" s="695"/>
      <c r="J371" s="694"/>
      <c r="K371" s="695"/>
      <c r="L371" s="694"/>
      <c r="M371" s="695"/>
      <c r="N371" s="694"/>
      <c r="O371" s="695"/>
      <c r="P371" s="694"/>
      <c r="Q371" s="695"/>
      <c r="R371" s="694"/>
      <c r="S371" s="200"/>
      <c r="T371" s="208" t="s">
        <v>423</v>
      </c>
      <c r="U371" s="707"/>
      <c r="V371" s="707"/>
      <c r="W371" s="707"/>
      <c r="X371" s="707"/>
      <c r="Y371" s="194"/>
      <c r="Z371" s="194"/>
      <c r="AA371" s="195"/>
    </row>
    <row r="372" spans="3:28" s="709" customFormat="1">
      <c r="D372" s="703" t="s">
        <v>421</v>
      </c>
      <c r="E372" s="114"/>
      <c r="F372" s="114"/>
      <c r="G372" s="713"/>
      <c r="H372" s="3082" t="s">
        <v>413</v>
      </c>
      <c r="I372" s="3083"/>
      <c r="J372" s="3082">
        <v>-45</v>
      </c>
      <c r="K372" s="3083"/>
      <c r="L372" s="3082">
        <v>-50</v>
      </c>
      <c r="M372" s="3083"/>
      <c r="N372" s="3082"/>
      <c r="O372" s="3083"/>
      <c r="P372" s="3082"/>
      <c r="Q372" s="3083"/>
      <c r="R372" s="3084"/>
      <c r="S372" s="3085"/>
      <c r="T372" s="207" t="s">
        <v>407</v>
      </c>
      <c r="U372" s="708"/>
      <c r="V372" s="708"/>
      <c r="W372" s="708"/>
      <c r="X372" s="708"/>
      <c r="Y372" s="42"/>
      <c r="Z372" s="42"/>
      <c r="AA372" s="50"/>
    </row>
    <row r="373" spans="3:28" s="709" customFormat="1" ht="20.45" customHeight="1">
      <c r="D373" s="209" t="s">
        <v>422</v>
      </c>
      <c r="E373" s="210"/>
      <c r="F373" s="210"/>
      <c r="G373" s="211"/>
      <c r="H373" s="3086"/>
      <c r="I373" s="3087"/>
      <c r="J373" s="3086">
        <v>-9</v>
      </c>
      <c r="K373" s="3087"/>
      <c r="L373" s="3086">
        <v>-25</v>
      </c>
      <c r="M373" s="3087"/>
      <c r="N373" s="3086"/>
      <c r="O373" s="3087"/>
      <c r="P373" s="3086"/>
      <c r="Q373" s="3087"/>
      <c r="R373" s="3088"/>
      <c r="S373" s="3089"/>
      <c r="T373" s="3052" t="s">
        <v>424</v>
      </c>
      <c r="U373" s="2934"/>
      <c r="V373" s="2934"/>
      <c r="W373" s="2934"/>
      <c r="X373" s="2934"/>
      <c r="Y373" s="2934"/>
      <c r="Z373" s="2934"/>
      <c r="AA373" s="3079"/>
    </row>
    <row r="374" spans="3:28" s="709" customFormat="1" ht="19.899999999999999" customHeight="1">
      <c r="D374" s="203"/>
      <c r="E374" s="204"/>
      <c r="F374" s="204"/>
      <c r="G374" s="205"/>
      <c r="H374" s="224"/>
      <c r="I374" s="205"/>
      <c r="J374" s="224"/>
      <c r="K374" s="205"/>
      <c r="L374" s="224"/>
      <c r="M374" s="205"/>
      <c r="N374" s="224"/>
      <c r="O374" s="205"/>
      <c r="P374" s="224"/>
      <c r="Q374" s="205"/>
      <c r="R374" s="224"/>
      <c r="S374" s="204"/>
      <c r="T374" s="190"/>
      <c r="U374" s="706"/>
      <c r="V374" s="706"/>
      <c r="W374" s="706"/>
      <c r="X374" s="706"/>
      <c r="Y374" s="191"/>
      <c r="Z374" s="191"/>
      <c r="AA374" s="192"/>
    </row>
    <row r="375" spans="3:28" s="709" customFormat="1" ht="69" customHeight="1">
      <c r="D375" s="3080" t="s">
        <v>743</v>
      </c>
      <c r="E375" s="3080"/>
      <c r="F375" s="3080"/>
      <c r="G375" s="3080"/>
      <c r="H375" s="3080"/>
      <c r="I375" s="3080"/>
      <c r="J375" s="3080"/>
      <c r="K375" s="3080"/>
      <c r="L375" s="3080"/>
      <c r="M375" s="3080"/>
      <c r="N375" s="3080"/>
      <c r="O375" s="3080"/>
      <c r="P375" s="3080"/>
      <c r="Q375" s="3080"/>
      <c r="R375" s="3080"/>
      <c r="S375" s="3080"/>
      <c r="T375" s="3080"/>
      <c r="U375" s="3080"/>
      <c r="V375" s="3080"/>
      <c r="W375" s="3080"/>
      <c r="X375" s="3080"/>
      <c r="Y375" s="3080"/>
      <c r="Z375" s="3080"/>
    </row>
    <row r="376" spans="3:28" s="709" customFormat="1">
      <c r="D376" s="679"/>
      <c r="E376" s="679"/>
      <c r="F376" s="679"/>
      <c r="G376" s="679"/>
      <c r="H376" s="679"/>
      <c r="I376" s="679"/>
      <c r="J376" s="679"/>
      <c r="K376" s="679"/>
      <c r="L376" s="679"/>
      <c r="M376" s="679"/>
      <c r="N376" s="679"/>
      <c r="O376" s="679"/>
      <c r="P376" s="679"/>
    </row>
    <row r="377" spans="3:28" s="709" customFormat="1" ht="14.25">
      <c r="C377" s="1" t="s">
        <v>425</v>
      </c>
      <c r="D377" s="679"/>
      <c r="E377" s="679"/>
      <c r="F377" s="679"/>
      <c r="G377" s="679"/>
      <c r="H377" s="679"/>
      <c r="I377" s="679"/>
      <c r="J377" s="679"/>
      <c r="K377" s="679"/>
      <c r="L377" s="679"/>
      <c r="M377" s="679"/>
      <c r="N377" s="679"/>
      <c r="O377" s="679"/>
    </row>
    <row r="378" spans="3:28" s="709" customFormat="1" ht="41.45" customHeight="1">
      <c r="D378" s="2913" t="s">
        <v>744</v>
      </c>
      <c r="E378" s="2913"/>
      <c r="F378" s="2913"/>
      <c r="G378" s="2913"/>
      <c r="H378" s="2913"/>
      <c r="I378" s="2913"/>
      <c r="J378" s="2913"/>
      <c r="K378" s="2913"/>
      <c r="L378" s="2913"/>
      <c r="M378" s="2913"/>
      <c r="N378" s="2913"/>
      <c r="O378" s="2913"/>
      <c r="P378" s="2913"/>
      <c r="Q378" s="2913"/>
      <c r="R378" s="2913"/>
      <c r="S378" s="2913"/>
      <c r="T378" s="2913"/>
      <c r="U378" s="2913"/>
      <c r="V378" s="2913"/>
      <c r="W378" s="2913"/>
      <c r="X378" s="2913"/>
      <c r="Y378" s="2913"/>
      <c r="Z378" s="2913"/>
      <c r="AA378" s="2913"/>
    </row>
    <row r="379" spans="3:28" s="709" customFormat="1">
      <c r="D379" s="679"/>
      <c r="E379" s="679"/>
      <c r="F379" s="679"/>
      <c r="G379" s="679"/>
      <c r="H379" s="679"/>
      <c r="I379" s="679"/>
      <c r="J379" s="679"/>
      <c r="K379" s="679"/>
      <c r="L379" s="679"/>
      <c r="M379" s="679"/>
      <c r="N379" s="679"/>
      <c r="O379" s="679"/>
      <c r="P379" s="679"/>
    </row>
    <row r="380" spans="3:28" s="709" customFormat="1">
      <c r="C380" s="679" t="s">
        <v>426</v>
      </c>
      <c r="D380" s="679"/>
      <c r="E380" s="679"/>
      <c r="F380" s="679"/>
      <c r="G380" s="679"/>
      <c r="H380" s="679"/>
      <c r="I380" s="679"/>
      <c r="J380" s="679"/>
      <c r="K380" s="679"/>
      <c r="L380" s="679"/>
      <c r="M380" s="679"/>
      <c r="N380" s="679"/>
      <c r="O380" s="679"/>
      <c r="P380" s="679"/>
      <c r="Q380" s="679"/>
      <c r="R380" s="679"/>
      <c r="S380" s="679"/>
      <c r="T380" s="679"/>
      <c r="U380" s="679"/>
      <c r="V380" s="679"/>
      <c r="W380" s="679"/>
      <c r="X380" s="679"/>
      <c r="Y380" s="679"/>
      <c r="Z380" s="679"/>
      <c r="AA380" s="679"/>
    </row>
    <row r="381" spans="3:28" s="709" customFormat="1">
      <c r="C381" s="2993" t="s">
        <v>427</v>
      </c>
      <c r="D381" s="1647"/>
      <c r="E381" s="2994"/>
      <c r="F381" s="2999" t="s">
        <v>428</v>
      </c>
      <c r="G381" s="2994"/>
      <c r="H381" s="2999" t="s">
        <v>748</v>
      </c>
      <c r="I381" s="1647"/>
      <c r="J381" s="2994"/>
      <c r="K381" s="2999" t="s">
        <v>747</v>
      </c>
      <c r="L381" s="1647"/>
      <c r="M381" s="2994"/>
      <c r="N381" s="2999" t="s">
        <v>746</v>
      </c>
      <c r="O381" s="1647"/>
      <c r="P381" s="2994"/>
      <c r="Q381" s="2999" t="s">
        <v>750</v>
      </c>
      <c r="R381" s="1647"/>
      <c r="S381" s="2994"/>
      <c r="T381" s="2999" t="s">
        <v>749</v>
      </c>
      <c r="U381" s="1647"/>
      <c r="V381" s="1647"/>
      <c r="W381" s="1647"/>
      <c r="X381" s="1647"/>
      <c r="Y381" s="2994"/>
      <c r="Z381" s="2996" t="s">
        <v>274</v>
      </c>
      <c r="AA381" s="2997"/>
      <c r="AB381" s="2997"/>
    </row>
    <row r="382" spans="3:28" s="709" customFormat="1" ht="21" customHeight="1">
      <c r="C382" s="3081"/>
      <c r="D382" s="3077"/>
      <c r="E382" s="3070"/>
      <c r="F382" s="3069"/>
      <c r="G382" s="3070"/>
      <c r="H382" s="3069"/>
      <c r="I382" s="3077"/>
      <c r="J382" s="3070"/>
      <c r="K382" s="3069"/>
      <c r="L382" s="3077"/>
      <c r="M382" s="3070"/>
      <c r="N382" s="3069"/>
      <c r="O382" s="3077"/>
      <c r="P382" s="3070"/>
      <c r="Q382" s="3069"/>
      <c r="R382" s="3077"/>
      <c r="S382" s="3070"/>
      <c r="T382" s="3065" t="s">
        <v>429</v>
      </c>
      <c r="U382" s="2929"/>
      <c r="V382" s="3065" t="s">
        <v>430</v>
      </c>
      <c r="W382" s="2929"/>
      <c r="X382" s="3090" t="s">
        <v>431</v>
      </c>
      <c r="Y382" s="3067"/>
      <c r="Z382" s="3068" t="s">
        <v>745</v>
      </c>
      <c r="AA382" s="1993"/>
      <c r="AB382" s="1993"/>
    </row>
    <row r="383" spans="3:28" s="709" customFormat="1" ht="23.45" customHeight="1">
      <c r="C383" s="215" t="s">
        <v>405</v>
      </c>
      <c r="D383" s="216"/>
      <c r="E383" s="722"/>
      <c r="F383" s="3008" t="s">
        <v>432</v>
      </c>
      <c r="G383" s="2956"/>
      <c r="H383" s="2946" t="s">
        <v>433</v>
      </c>
      <c r="I383" s="2947"/>
      <c r="J383" s="2948"/>
      <c r="K383" s="3008" t="s">
        <v>434</v>
      </c>
      <c r="L383" s="2955"/>
      <c r="M383" s="2956"/>
      <c r="N383" s="3034" t="s">
        <v>160</v>
      </c>
      <c r="O383" s="3035"/>
      <c r="P383" s="3036"/>
      <c r="Q383" s="2946" t="s">
        <v>435</v>
      </c>
      <c r="R383" s="2947"/>
      <c r="S383" s="2948"/>
      <c r="T383" s="3034" t="s">
        <v>436</v>
      </c>
      <c r="U383" s="3036"/>
      <c r="V383" s="3034" t="s">
        <v>437</v>
      </c>
      <c r="W383" s="3036"/>
      <c r="X383" s="2946"/>
      <c r="Y383" s="2948"/>
      <c r="Z383" s="716"/>
      <c r="AA383" s="723"/>
      <c r="AB383" s="273"/>
    </row>
    <row r="384" spans="3:28" s="709" customFormat="1" ht="73.900000000000006" customHeight="1">
      <c r="C384" s="217"/>
      <c r="D384" s="218"/>
      <c r="E384" s="219"/>
      <c r="F384" s="3071" t="s">
        <v>438</v>
      </c>
      <c r="G384" s="3046"/>
      <c r="H384" s="3052" t="s">
        <v>439</v>
      </c>
      <c r="I384" s="2934"/>
      <c r="J384" s="2935"/>
      <c r="K384" s="3052" t="s">
        <v>440</v>
      </c>
      <c r="L384" s="2934"/>
      <c r="M384" s="2935"/>
      <c r="N384" s="3052" t="s">
        <v>441</v>
      </c>
      <c r="O384" s="2934"/>
      <c r="P384" s="2935"/>
      <c r="Q384" s="718"/>
      <c r="R384" s="218"/>
      <c r="S384" s="219"/>
      <c r="T384" s="718"/>
      <c r="U384" s="219"/>
      <c r="V384" s="3052" t="s">
        <v>442</v>
      </c>
      <c r="W384" s="2935"/>
      <c r="X384" s="718"/>
      <c r="Y384" s="219"/>
      <c r="Z384" s="718"/>
      <c r="AA384" s="218"/>
      <c r="AB384" s="274"/>
    </row>
    <row r="385" spans="3:28" s="709" customFormat="1" ht="33.6" customHeight="1">
      <c r="C385" s="3038" t="s">
        <v>751</v>
      </c>
      <c r="D385" s="2962"/>
      <c r="E385" s="2963"/>
      <c r="F385" s="3008" t="s">
        <v>432</v>
      </c>
      <c r="G385" s="2956"/>
      <c r="H385" s="2946" t="s">
        <v>443</v>
      </c>
      <c r="I385" s="2947"/>
      <c r="J385" s="2948"/>
      <c r="K385" s="2946" t="s">
        <v>444</v>
      </c>
      <c r="L385" s="2947"/>
      <c r="M385" s="2948"/>
      <c r="N385" s="2957" t="s">
        <v>445</v>
      </c>
      <c r="O385" s="2958"/>
      <c r="P385" s="2959"/>
      <c r="Q385" s="3034" t="s">
        <v>160</v>
      </c>
      <c r="R385" s="3035"/>
      <c r="S385" s="3036"/>
      <c r="T385" s="3034" t="s">
        <v>446</v>
      </c>
      <c r="U385" s="3036"/>
      <c r="V385" s="3034" t="s">
        <v>160</v>
      </c>
      <c r="W385" s="3036"/>
      <c r="X385" s="3034" t="s">
        <v>289</v>
      </c>
      <c r="Y385" s="3036"/>
      <c r="Z385" s="716"/>
      <c r="AA385" s="723"/>
      <c r="AB385" s="273"/>
    </row>
    <row r="386" spans="3:28" s="709" customFormat="1" ht="81" customHeight="1">
      <c r="C386" s="3047"/>
      <c r="D386" s="2913"/>
      <c r="E386" s="2975"/>
      <c r="F386" s="721" t="s">
        <v>438</v>
      </c>
      <c r="G386" s="722"/>
      <c r="H386" s="716" t="s">
        <v>752</v>
      </c>
      <c r="I386" s="723"/>
      <c r="J386" s="724"/>
      <c r="K386" s="2946" t="s">
        <v>447</v>
      </c>
      <c r="L386" s="2947"/>
      <c r="M386" s="2948"/>
      <c r="N386" s="2957" t="s">
        <v>448</v>
      </c>
      <c r="O386" s="2958"/>
      <c r="P386" s="2959"/>
      <c r="Q386" s="2946" t="s">
        <v>753</v>
      </c>
      <c r="R386" s="2947"/>
      <c r="S386" s="2948"/>
      <c r="T386" s="716"/>
      <c r="U386" s="724"/>
      <c r="V386" s="2946" t="s">
        <v>449</v>
      </c>
      <c r="W386" s="2948"/>
      <c r="X386" s="716"/>
      <c r="Y386" s="724"/>
      <c r="Z386" s="716"/>
      <c r="AA386" s="723"/>
      <c r="AB386" s="273"/>
    </row>
    <row r="387" spans="3:28" s="709" customFormat="1" ht="40.15" customHeight="1">
      <c r="C387" s="3072"/>
      <c r="D387" s="2934"/>
      <c r="E387" s="2935"/>
      <c r="F387" s="718"/>
      <c r="G387" s="219"/>
      <c r="H387" s="3008" t="s">
        <v>754</v>
      </c>
      <c r="I387" s="2955"/>
      <c r="J387" s="2956"/>
      <c r="K387" s="3008" t="s">
        <v>450</v>
      </c>
      <c r="L387" s="2955"/>
      <c r="M387" s="2956"/>
      <c r="N387" s="3008" t="s">
        <v>451</v>
      </c>
      <c r="O387" s="2955"/>
      <c r="P387" s="2956"/>
      <c r="Q387" s="2946" t="s">
        <v>452</v>
      </c>
      <c r="R387" s="2947"/>
      <c r="S387" s="2948"/>
      <c r="T387" s="716"/>
      <c r="U387" s="724"/>
      <c r="V387" s="3034" t="s">
        <v>453</v>
      </c>
      <c r="W387" s="3036"/>
      <c r="X387" s="716"/>
      <c r="Y387" s="724"/>
      <c r="Z387" s="716"/>
      <c r="AA387" s="723"/>
      <c r="AB387" s="273"/>
    </row>
    <row r="388" spans="3:28" s="709" customFormat="1">
      <c r="C388" s="212"/>
      <c r="D388" s="213"/>
      <c r="E388" s="214"/>
      <c r="F388" s="190"/>
      <c r="G388" s="189"/>
      <c r="H388" s="190"/>
      <c r="I388" s="188"/>
      <c r="J388" s="189"/>
      <c r="K388" s="190"/>
      <c r="L388" s="188"/>
      <c r="M388" s="189"/>
      <c r="N388" s="190"/>
      <c r="O388" s="188"/>
      <c r="P388" s="189"/>
      <c r="Q388" s="190"/>
      <c r="R388" s="188"/>
      <c r="S388" s="189"/>
      <c r="T388" s="190"/>
      <c r="U388" s="189"/>
      <c r="V388" s="190"/>
      <c r="W388" s="189"/>
      <c r="X388" s="190"/>
      <c r="Y388" s="189"/>
      <c r="Z388" s="190"/>
      <c r="AA388" s="188"/>
      <c r="AB388" s="275"/>
    </row>
    <row r="389" spans="3:28" s="709" customFormat="1">
      <c r="D389" s="679"/>
      <c r="E389" s="679"/>
      <c r="F389" s="679"/>
      <c r="G389" s="679"/>
      <c r="H389" s="679"/>
      <c r="I389" s="679"/>
      <c r="J389" s="679"/>
      <c r="K389" s="679"/>
      <c r="L389" s="679"/>
      <c r="M389" s="679"/>
      <c r="N389" s="679"/>
      <c r="O389" s="679"/>
      <c r="P389" s="679"/>
    </row>
    <row r="390" spans="3:28" s="709" customFormat="1" ht="14.25">
      <c r="C390" s="99" t="s">
        <v>454</v>
      </c>
      <c r="D390" s="1"/>
      <c r="E390" s="1"/>
      <c r="F390" s="679"/>
      <c r="G390" s="679"/>
      <c r="H390" s="679"/>
      <c r="I390" s="679"/>
      <c r="J390" s="679"/>
      <c r="K390" s="679"/>
      <c r="L390" s="679"/>
      <c r="M390" s="679"/>
      <c r="N390" s="679"/>
      <c r="O390" s="679"/>
      <c r="P390" s="679"/>
      <c r="Q390" s="679"/>
      <c r="R390" s="679"/>
      <c r="S390" s="679"/>
      <c r="T390" s="679"/>
      <c r="U390" s="679"/>
      <c r="V390" s="679"/>
      <c r="W390" s="679"/>
      <c r="X390" s="679"/>
      <c r="Y390" s="679"/>
      <c r="Z390" s="679"/>
      <c r="AA390" s="679"/>
      <c r="AB390" s="679"/>
    </row>
    <row r="391" spans="3:28" s="709" customFormat="1">
      <c r="C391" s="3073" t="s">
        <v>427</v>
      </c>
      <c r="D391" s="2997"/>
      <c r="E391" s="2998"/>
      <c r="F391" s="2999" t="s">
        <v>428</v>
      </c>
      <c r="G391" s="2994"/>
      <c r="H391" s="2999" t="s">
        <v>748</v>
      </c>
      <c r="I391" s="1647"/>
      <c r="J391" s="2994"/>
      <c r="K391" s="2999" t="s">
        <v>747</v>
      </c>
      <c r="L391" s="1647"/>
      <c r="M391" s="2994"/>
      <c r="N391" s="2996" t="s">
        <v>746</v>
      </c>
      <c r="O391" s="2997"/>
      <c r="P391" s="2998"/>
      <c r="Q391" s="2996" t="s">
        <v>750</v>
      </c>
      <c r="R391" s="2997"/>
      <c r="S391" s="2998"/>
      <c r="T391" s="2996" t="s">
        <v>749</v>
      </c>
      <c r="U391" s="2997"/>
      <c r="V391" s="2997"/>
      <c r="W391" s="2997"/>
      <c r="X391" s="2997"/>
      <c r="Y391" s="2998"/>
      <c r="Z391" s="2996" t="s">
        <v>274</v>
      </c>
      <c r="AA391" s="2997"/>
      <c r="AB391" s="2997"/>
    </row>
    <row r="392" spans="3:28" s="709" customFormat="1" ht="21" customHeight="1">
      <c r="C392" s="3074"/>
      <c r="D392" s="3075"/>
      <c r="E392" s="3076"/>
      <c r="F392" s="3069"/>
      <c r="G392" s="3070"/>
      <c r="H392" s="3069"/>
      <c r="I392" s="3077"/>
      <c r="J392" s="3070"/>
      <c r="K392" s="3069"/>
      <c r="L392" s="3077"/>
      <c r="M392" s="3070"/>
      <c r="N392" s="3078"/>
      <c r="O392" s="3075"/>
      <c r="P392" s="3076"/>
      <c r="Q392" s="3078"/>
      <c r="R392" s="3075"/>
      <c r="S392" s="3076"/>
      <c r="T392" s="3065" t="s">
        <v>429</v>
      </c>
      <c r="U392" s="2928"/>
      <c r="V392" s="3065" t="s">
        <v>430</v>
      </c>
      <c r="W392" s="2929"/>
      <c r="X392" s="3066" t="s">
        <v>431</v>
      </c>
      <c r="Y392" s="3067"/>
      <c r="Z392" s="3068" t="s">
        <v>745</v>
      </c>
      <c r="AA392" s="1993"/>
      <c r="AB392" s="1993"/>
    </row>
    <row r="393" spans="3:28" s="709" customFormat="1" ht="20.45" customHeight="1">
      <c r="C393" s="3050" t="s">
        <v>755</v>
      </c>
      <c r="D393" s="3049"/>
      <c r="E393" s="3051"/>
      <c r="F393" s="3058" t="s">
        <v>438</v>
      </c>
      <c r="G393" s="3059"/>
      <c r="H393" s="3008" t="s">
        <v>455</v>
      </c>
      <c r="I393" s="3063"/>
      <c r="J393" s="3064"/>
      <c r="K393" s="3052" t="s">
        <v>456</v>
      </c>
      <c r="L393" s="3056"/>
      <c r="M393" s="3053"/>
      <c r="N393" s="3054" t="s">
        <v>457</v>
      </c>
      <c r="O393" s="3057"/>
      <c r="P393" s="3055"/>
      <c r="Q393" s="3052" t="s">
        <v>452</v>
      </c>
      <c r="R393" s="3056"/>
      <c r="S393" s="3053"/>
      <c r="T393" s="3052"/>
      <c r="U393" s="3053"/>
      <c r="V393" s="3054" t="s">
        <v>453</v>
      </c>
      <c r="W393" s="3055"/>
      <c r="X393" s="218"/>
      <c r="Y393" s="219"/>
      <c r="Z393" s="718"/>
      <c r="AA393" s="218"/>
      <c r="AB393" s="218"/>
    </row>
    <row r="394" spans="3:28" s="709" customFormat="1" ht="50.45" customHeight="1">
      <c r="C394" s="3050"/>
      <c r="D394" s="3049"/>
      <c r="E394" s="3051"/>
      <c r="F394" s="718"/>
      <c r="G394" s="219"/>
      <c r="H394" s="2946" t="s">
        <v>756</v>
      </c>
      <c r="I394" s="3049"/>
      <c r="J394" s="3051"/>
      <c r="K394" s="2946" t="s">
        <v>458</v>
      </c>
      <c r="L394" s="3049"/>
      <c r="M394" s="3051"/>
      <c r="N394" s="2946" t="s">
        <v>459</v>
      </c>
      <c r="O394" s="3049"/>
      <c r="P394" s="3051"/>
      <c r="Q394" s="2946" t="s">
        <v>460</v>
      </c>
      <c r="R394" s="3049"/>
      <c r="S394" s="3051"/>
      <c r="T394" s="2946"/>
      <c r="U394" s="3051"/>
      <c r="V394" s="3034" t="s">
        <v>453</v>
      </c>
      <c r="W394" s="3048"/>
      <c r="X394" s="723"/>
      <c r="Y394" s="724"/>
      <c r="Z394" s="2946" t="s">
        <v>461</v>
      </c>
      <c r="AA394" s="3049"/>
      <c r="AB394" s="3049"/>
    </row>
    <row r="395" spans="3:28" s="709" customFormat="1" ht="33.6" customHeight="1">
      <c r="C395" s="3038" t="s">
        <v>766</v>
      </c>
      <c r="D395" s="3039"/>
      <c r="E395" s="3040"/>
      <c r="F395" s="3060" t="s">
        <v>432</v>
      </c>
      <c r="G395" s="3061"/>
      <c r="H395" s="716" t="s">
        <v>462</v>
      </c>
      <c r="I395" s="723"/>
      <c r="J395" s="724"/>
      <c r="K395" s="2946" t="s">
        <v>757</v>
      </c>
      <c r="L395" s="3049"/>
      <c r="M395" s="3051"/>
      <c r="N395" s="2946" t="s">
        <v>463</v>
      </c>
      <c r="O395" s="3049"/>
      <c r="P395" s="3051"/>
      <c r="Q395" s="2946" t="s">
        <v>464</v>
      </c>
      <c r="R395" s="3049"/>
      <c r="S395" s="3051"/>
      <c r="T395" s="2957" t="s">
        <v>465</v>
      </c>
      <c r="U395" s="3062"/>
      <c r="V395" s="3034" t="s">
        <v>160</v>
      </c>
      <c r="W395" s="3048"/>
      <c r="X395" s="3034" t="s">
        <v>289</v>
      </c>
      <c r="Y395" s="3036"/>
      <c r="Z395" s="716"/>
      <c r="AA395" s="723"/>
      <c r="AB395" s="723"/>
    </row>
    <row r="396" spans="3:28" s="709" customFormat="1" ht="21.6" customHeight="1">
      <c r="C396" s="3041"/>
      <c r="D396" s="3042"/>
      <c r="E396" s="3043"/>
      <c r="F396" s="719"/>
      <c r="G396" s="720"/>
      <c r="H396" s="2946" t="s">
        <v>758</v>
      </c>
      <c r="I396" s="2947"/>
      <c r="J396" s="2948"/>
      <c r="K396" s="716" t="s">
        <v>466</v>
      </c>
      <c r="L396" s="723"/>
      <c r="M396" s="724"/>
      <c r="N396" s="2946" t="s">
        <v>759</v>
      </c>
      <c r="O396" s="2947"/>
      <c r="P396" s="2948"/>
      <c r="Q396" s="3034" t="s">
        <v>160</v>
      </c>
      <c r="R396" s="3035"/>
      <c r="S396" s="3036"/>
      <c r="T396" s="716"/>
      <c r="U396" s="723"/>
      <c r="V396" s="3034" t="s">
        <v>160</v>
      </c>
      <c r="W396" s="3048"/>
      <c r="X396" s="3034" t="s">
        <v>289</v>
      </c>
      <c r="Y396" s="3036"/>
      <c r="Z396" s="716"/>
      <c r="AA396" s="723"/>
      <c r="AB396" s="723"/>
    </row>
    <row r="397" spans="3:28" s="709" customFormat="1" ht="40.15" customHeight="1">
      <c r="C397" s="3041"/>
      <c r="D397" s="3042"/>
      <c r="E397" s="3043"/>
      <c r="F397" s="718"/>
      <c r="G397" s="219"/>
      <c r="H397" s="2946" t="s">
        <v>467</v>
      </c>
      <c r="I397" s="2947"/>
      <c r="J397" s="2948"/>
      <c r="K397" s="2946" t="s">
        <v>468</v>
      </c>
      <c r="L397" s="2947"/>
      <c r="M397" s="2948"/>
      <c r="N397" s="2946" t="s">
        <v>760</v>
      </c>
      <c r="O397" s="2947"/>
      <c r="P397" s="2948"/>
      <c r="Q397" s="3034" t="s">
        <v>160</v>
      </c>
      <c r="R397" s="3035"/>
      <c r="S397" s="3036"/>
      <c r="T397" s="716"/>
      <c r="U397" s="723"/>
      <c r="V397" s="3034" t="s">
        <v>160</v>
      </c>
      <c r="W397" s="3048"/>
      <c r="X397" s="3034" t="s">
        <v>289</v>
      </c>
      <c r="Y397" s="3036"/>
      <c r="Z397" s="716"/>
      <c r="AA397" s="723"/>
      <c r="AB397" s="723"/>
    </row>
    <row r="398" spans="3:28" s="709" customFormat="1" ht="29.45" customHeight="1">
      <c r="C398" s="3044"/>
      <c r="D398" s="3045"/>
      <c r="E398" s="3046"/>
      <c r="F398" s="716" t="s">
        <v>438</v>
      </c>
      <c r="G398" s="724"/>
      <c r="H398" s="716" t="s">
        <v>761</v>
      </c>
      <c r="I398" s="723"/>
      <c r="J398" s="724"/>
      <c r="K398" s="2946" t="s">
        <v>762</v>
      </c>
      <c r="L398" s="2947"/>
      <c r="M398" s="2948"/>
      <c r="N398" s="2946" t="s">
        <v>763</v>
      </c>
      <c r="O398" s="2947"/>
      <c r="P398" s="2948"/>
      <c r="Q398" s="2957" t="s">
        <v>764</v>
      </c>
      <c r="R398" s="2958"/>
      <c r="S398" s="2959"/>
      <c r="T398" s="716"/>
      <c r="U398" s="723"/>
      <c r="V398" s="2957" t="s">
        <v>765</v>
      </c>
      <c r="W398" s="2959"/>
      <c r="X398" s="723"/>
      <c r="Y398" s="724"/>
      <c r="Z398" s="716"/>
      <c r="AA398" s="723"/>
      <c r="AB398" s="723"/>
    </row>
    <row r="399" spans="3:28" s="709" customFormat="1" ht="30" customHeight="1">
      <c r="C399" s="3038" t="s">
        <v>767</v>
      </c>
      <c r="D399" s="2962"/>
      <c r="E399" s="2963"/>
      <c r="F399" s="2946" t="s">
        <v>469</v>
      </c>
      <c r="G399" s="2948"/>
      <c r="H399" s="2946" t="s">
        <v>768</v>
      </c>
      <c r="I399" s="2947"/>
      <c r="J399" s="2948"/>
      <c r="K399" s="2946" t="s">
        <v>769</v>
      </c>
      <c r="L399" s="2947"/>
      <c r="M399" s="2948"/>
      <c r="N399" s="2946" t="s">
        <v>770</v>
      </c>
      <c r="O399" s="2947"/>
      <c r="P399" s="2948"/>
      <c r="Q399" s="2946" t="s">
        <v>470</v>
      </c>
      <c r="R399" s="2947"/>
      <c r="S399" s="2948"/>
      <c r="T399" s="2957" t="s">
        <v>465</v>
      </c>
      <c r="U399" s="2959"/>
      <c r="V399" s="3034" t="s">
        <v>471</v>
      </c>
      <c r="W399" s="3036"/>
      <c r="X399" s="723"/>
      <c r="Y399" s="724"/>
      <c r="Z399" s="2946" t="s">
        <v>771</v>
      </c>
      <c r="AA399" s="2947"/>
      <c r="AB399" s="2947"/>
    </row>
    <row r="400" spans="3:28" s="709" customFormat="1" ht="29.45" customHeight="1">
      <c r="C400" s="3047"/>
      <c r="D400" s="2913"/>
      <c r="E400" s="2975"/>
      <c r="F400" s="716"/>
      <c r="G400" s="724"/>
      <c r="H400" s="2946" t="s">
        <v>472</v>
      </c>
      <c r="I400" s="2947"/>
      <c r="J400" s="2948"/>
      <c r="K400" s="3008" t="s">
        <v>473</v>
      </c>
      <c r="L400" s="2955"/>
      <c r="M400" s="2956"/>
      <c r="N400" s="3008" t="s">
        <v>474</v>
      </c>
      <c r="O400" s="2955"/>
      <c r="P400" s="2956"/>
      <c r="Q400" s="2946" t="s">
        <v>251</v>
      </c>
      <c r="R400" s="2947"/>
      <c r="S400" s="2948"/>
      <c r="T400" s="716"/>
      <c r="U400" s="723"/>
      <c r="V400" s="2946" t="s">
        <v>475</v>
      </c>
      <c r="W400" s="2948"/>
      <c r="X400" s="723"/>
      <c r="Y400" s="724"/>
      <c r="Z400" s="716"/>
      <c r="AA400" s="723"/>
      <c r="AB400" s="723"/>
    </row>
    <row r="401" spans="3:28" s="709" customFormat="1" ht="21.6" customHeight="1">
      <c r="C401" s="230"/>
      <c r="D401" s="231"/>
      <c r="E401" s="232"/>
      <c r="F401" s="730"/>
      <c r="G401" s="214"/>
      <c r="H401" s="3009" t="s">
        <v>772</v>
      </c>
      <c r="I401" s="3010"/>
      <c r="J401" s="3011"/>
      <c r="K401" s="3012" t="s">
        <v>476</v>
      </c>
      <c r="L401" s="3013"/>
      <c r="M401" s="3014"/>
      <c r="N401" s="3012" t="s">
        <v>160</v>
      </c>
      <c r="O401" s="3013"/>
      <c r="P401" s="3014"/>
      <c r="Q401" s="3012" t="s">
        <v>251</v>
      </c>
      <c r="R401" s="3013"/>
      <c r="S401" s="3014"/>
      <c r="T401" s="730"/>
      <c r="U401" s="213"/>
      <c r="V401" s="3015" t="s">
        <v>160</v>
      </c>
      <c r="W401" s="3016"/>
      <c r="X401" s="213"/>
      <c r="Y401" s="214"/>
      <c r="Z401" s="730"/>
      <c r="AA401" s="213"/>
      <c r="AB401" s="213"/>
    </row>
    <row r="402" spans="3:28" s="709" customFormat="1">
      <c r="C402" s="679"/>
      <c r="D402" s="679"/>
      <c r="E402" s="679"/>
      <c r="F402" s="679"/>
      <c r="G402" s="679"/>
      <c r="H402" s="679"/>
      <c r="I402" s="679"/>
      <c r="J402" s="679"/>
      <c r="K402" s="679"/>
      <c r="L402" s="679"/>
      <c r="M402" s="679"/>
      <c r="N402" s="679"/>
      <c r="O402" s="679"/>
    </row>
    <row r="403" spans="3:28" s="709" customFormat="1" ht="14.25">
      <c r="C403" s="1" t="s">
        <v>477</v>
      </c>
      <c r="D403" s="679"/>
      <c r="E403" s="679"/>
      <c r="F403" s="679"/>
      <c r="G403" s="679"/>
      <c r="H403" s="679"/>
      <c r="I403" s="679"/>
      <c r="J403" s="679"/>
      <c r="K403" s="679"/>
      <c r="L403" s="679"/>
      <c r="M403" s="679"/>
      <c r="N403" s="679"/>
      <c r="O403" s="679"/>
    </row>
    <row r="404" spans="3:28" s="709" customFormat="1" ht="78" customHeight="1">
      <c r="D404" s="2912" t="s">
        <v>773</v>
      </c>
      <c r="E404" s="2913"/>
      <c r="F404" s="2913"/>
      <c r="G404" s="2913"/>
      <c r="H404" s="2913"/>
      <c r="I404" s="2913"/>
      <c r="J404" s="2913"/>
      <c r="K404" s="2913"/>
      <c r="L404" s="2913"/>
      <c r="M404" s="2913"/>
      <c r="N404" s="2913"/>
      <c r="O404" s="2913"/>
      <c r="P404" s="2913"/>
      <c r="Q404" s="2913"/>
      <c r="R404" s="2913"/>
      <c r="S404" s="2913"/>
      <c r="T404" s="2913"/>
      <c r="U404" s="2913"/>
      <c r="V404" s="2913"/>
      <c r="W404" s="2913"/>
      <c r="X404" s="2913"/>
      <c r="Y404" s="2913"/>
      <c r="Z404" s="2913"/>
      <c r="AA404" s="2913"/>
    </row>
    <row r="405" spans="3:28" s="709" customFormat="1" ht="14.25">
      <c r="C405" s="1"/>
      <c r="D405" s="679"/>
      <c r="E405" s="679"/>
      <c r="F405" s="679"/>
      <c r="G405" s="679"/>
      <c r="H405" s="679"/>
      <c r="I405" s="679"/>
      <c r="J405" s="679"/>
      <c r="K405" s="679"/>
      <c r="L405" s="679"/>
      <c r="M405" s="679"/>
      <c r="N405" s="679"/>
      <c r="O405" s="679"/>
    </row>
    <row r="406" spans="3:28" s="709" customFormat="1">
      <c r="C406" s="99" t="s">
        <v>478</v>
      </c>
      <c r="D406" s="679"/>
      <c r="E406" s="679"/>
      <c r="F406" s="679"/>
      <c r="G406" s="679"/>
      <c r="H406" s="679"/>
      <c r="I406" s="679"/>
      <c r="J406" s="679"/>
      <c r="K406" s="679"/>
      <c r="L406" s="679"/>
      <c r="M406" s="679"/>
      <c r="N406" s="679"/>
      <c r="O406" s="679"/>
      <c r="P406" s="679"/>
      <c r="Q406" s="679"/>
      <c r="R406" s="679"/>
      <c r="S406" s="679"/>
      <c r="T406" s="679"/>
      <c r="U406" s="679"/>
      <c r="V406" s="679"/>
      <c r="W406" s="679"/>
      <c r="X406" s="679"/>
      <c r="Y406" s="679"/>
      <c r="Z406" s="679"/>
      <c r="AA406" s="679"/>
      <c r="AB406" s="679"/>
    </row>
    <row r="407" spans="3:28" s="709" customFormat="1">
      <c r="C407" s="2993" t="s">
        <v>479</v>
      </c>
      <c r="D407" s="1647"/>
      <c r="E407" s="1647"/>
      <c r="F407" s="1647"/>
      <c r="G407" s="2994"/>
      <c r="H407" s="2996" t="s">
        <v>480</v>
      </c>
      <c r="I407" s="2997"/>
      <c r="J407" s="2997"/>
      <c r="K407" s="2997"/>
      <c r="L407" s="2997"/>
      <c r="M407" s="2997"/>
      <c r="N407" s="2997"/>
      <c r="O407" s="2997"/>
      <c r="P407" s="2997"/>
      <c r="Q407" s="2997"/>
      <c r="R407" s="2997"/>
      <c r="S407" s="2997"/>
      <c r="T407" s="2997"/>
      <c r="U407" s="2997"/>
      <c r="V407" s="2998"/>
      <c r="W407" s="2999" t="s">
        <v>481</v>
      </c>
      <c r="X407" s="1647"/>
      <c r="Y407" s="1647"/>
      <c r="Z407" s="1647"/>
      <c r="AA407" s="1648"/>
      <c r="AB407" s="679"/>
    </row>
    <row r="408" spans="3:28" s="709" customFormat="1" ht="21.6" customHeight="1">
      <c r="C408" s="1644"/>
      <c r="D408" s="1628"/>
      <c r="E408" s="1628"/>
      <c r="F408" s="1628"/>
      <c r="G408" s="2995"/>
      <c r="H408" s="3001" t="s">
        <v>482</v>
      </c>
      <c r="I408" s="3002"/>
      <c r="J408" s="3002"/>
      <c r="K408" s="3002"/>
      <c r="L408" s="3002"/>
      <c r="M408" s="3007"/>
      <c r="N408" s="3003" t="s">
        <v>483</v>
      </c>
      <c r="O408" s="3004"/>
      <c r="P408" s="3004"/>
      <c r="Q408" s="3004"/>
      <c r="R408" s="3004"/>
      <c r="S408" s="3005"/>
      <c r="T408" s="3003" t="s">
        <v>774</v>
      </c>
      <c r="U408" s="3004"/>
      <c r="V408" s="3005"/>
      <c r="W408" s="3006"/>
      <c r="X408" s="2991"/>
      <c r="Y408" s="2991"/>
      <c r="Z408" s="2991"/>
      <c r="AA408" s="3000"/>
      <c r="AB408" s="679"/>
    </row>
    <row r="409" spans="3:28" s="709" customFormat="1">
      <c r="C409" s="3024" t="s">
        <v>484</v>
      </c>
      <c r="D409" s="718" t="s">
        <v>485</v>
      </c>
      <c r="E409" s="218"/>
      <c r="F409" s="218"/>
      <c r="G409" s="219"/>
      <c r="H409" s="718" t="s">
        <v>486</v>
      </c>
      <c r="I409" s="218"/>
      <c r="J409" s="218"/>
      <c r="K409" s="218"/>
      <c r="L409" s="218"/>
      <c r="M409" s="219"/>
      <c r="N409" s="718" t="s">
        <v>487</v>
      </c>
      <c r="O409" s="218"/>
      <c r="P409" s="218"/>
      <c r="Q409" s="218"/>
      <c r="R409" s="218"/>
      <c r="S409" s="218"/>
      <c r="T409" s="2967" t="s">
        <v>488</v>
      </c>
      <c r="U409" s="2968"/>
      <c r="V409" s="2969"/>
      <c r="W409" s="718"/>
      <c r="X409" s="218"/>
      <c r="Y409" s="218"/>
      <c r="Z409" s="218"/>
      <c r="AA409" s="225"/>
      <c r="AB409" s="679"/>
    </row>
    <row r="410" spans="3:28" s="709" customFormat="1">
      <c r="C410" s="3025"/>
      <c r="D410" s="716" t="s">
        <v>489</v>
      </c>
      <c r="E410" s="723"/>
      <c r="F410" s="723"/>
      <c r="G410" s="724"/>
      <c r="H410" s="716" t="s">
        <v>486</v>
      </c>
      <c r="I410" s="723"/>
      <c r="J410" s="723"/>
      <c r="K410" s="723"/>
      <c r="L410" s="723"/>
      <c r="M410" s="724"/>
      <c r="N410" s="716" t="s">
        <v>490</v>
      </c>
      <c r="O410" s="723"/>
      <c r="P410" s="723"/>
      <c r="Q410" s="723"/>
      <c r="R410" s="723"/>
      <c r="S410" s="723"/>
      <c r="T410" s="3034" t="s">
        <v>491</v>
      </c>
      <c r="U410" s="3035"/>
      <c r="V410" s="3036"/>
      <c r="W410" s="716"/>
      <c r="X410" s="723"/>
      <c r="Y410" s="723"/>
      <c r="Z410" s="723"/>
      <c r="AA410" s="226"/>
      <c r="AB410" s="679"/>
    </row>
    <row r="411" spans="3:28" s="709" customFormat="1" ht="21.6" customHeight="1">
      <c r="C411" s="3025"/>
      <c r="D411" s="716" t="s">
        <v>492</v>
      </c>
      <c r="E411" s="723"/>
      <c r="F411" s="723"/>
      <c r="G411" s="724"/>
      <c r="H411" s="2946" t="s">
        <v>493</v>
      </c>
      <c r="I411" s="2947"/>
      <c r="J411" s="2947"/>
      <c r="K411" s="2947"/>
      <c r="L411" s="2947"/>
      <c r="M411" s="2948"/>
      <c r="N411" s="716" t="s">
        <v>494</v>
      </c>
      <c r="O411" s="723"/>
      <c r="P411" s="723"/>
      <c r="Q411" s="723"/>
      <c r="R411" s="723"/>
      <c r="S411" s="723"/>
      <c r="T411" s="3034" t="s">
        <v>495</v>
      </c>
      <c r="U411" s="3035"/>
      <c r="V411" s="3036"/>
      <c r="W411" s="716" t="s">
        <v>496</v>
      </c>
      <c r="X411" s="723"/>
      <c r="Y411" s="723"/>
      <c r="Z411" s="723"/>
      <c r="AA411" s="226"/>
      <c r="AB411" s="679"/>
    </row>
    <row r="412" spans="3:28" s="709" customFormat="1" ht="21.6" customHeight="1">
      <c r="C412" s="3025"/>
      <c r="D412" s="716" t="s">
        <v>497</v>
      </c>
      <c r="E412" s="723"/>
      <c r="F412" s="723"/>
      <c r="G412" s="724"/>
      <c r="H412" s="2946" t="s">
        <v>498</v>
      </c>
      <c r="I412" s="2947"/>
      <c r="J412" s="2947"/>
      <c r="K412" s="2947"/>
      <c r="L412" s="2947"/>
      <c r="M412" s="2948"/>
      <c r="N412" s="716" t="s">
        <v>775</v>
      </c>
      <c r="O412" s="723"/>
      <c r="P412" s="723"/>
      <c r="Q412" s="723"/>
      <c r="R412" s="723"/>
      <c r="S412" s="723"/>
      <c r="T412" s="3034" t="s">
        <v>495</v>
      </c>
      <c r="U412" s="3035"/>
      <c r="V412" s="3036"/>
      <c r="W412" s="2946" t="s">
        <v>776</v>
      </c>
      <c r="X412" s="2947"/>
      <c r="Y412" s="2947"/>
      <c r="Z412" s="2947"/>
      <c r="AA412" s="2960"/>
      <c r="AB412" s="679"/>
    </row>
    <row r="413" spans="3:28" s="709" customFormat="1">
      <c r="C413" s="3025"/>
      <c r="D413" s="721" t="s">
        <v>499</v>
      </c>
      <c r="E413" s="216"/>
      <c r="F413" s="216"/>
      <c r="G413" s="722"/>
      <c r="H413" s="716" t="s">
        <v>500</v>
      </c>
      <c r="I413" s="723"/>
      <c r="J413" s="723"/>
      <c r="K413" s="723"/>
      <c r="L413" s="723"/>
      <c r="M413" s="724"/>
      <c r="N413" s="716" t="s">
        <v>501</v>
      </c>
      <c r="O413" s="723"/>
      <c r="P413" s="723"/>
      <c r="Q413" s="723"/>
      <c r="R413" s="723"/>
      <c r="S413" s="723"/>
      <c r="T413" s="3034" t="s">
        <v>502</v>
      </c>
      <c r="U413" s="3035"/>
      <c r="V413" s="3036"/>
      <c r="W413" s="716"/>
      <c r="X413" s="723"/>
      <c r="Y413" s="723"/>
      <c r="Z413" s="723"/>
      <c r="AA413" s="226"/>
      <c r="AB413" s="679"/>
    </row>
    <row r="414" spans="3:28" s="709" customFormat="1">
      <c r="C414" s="3025"/>
      <c r="D414" s="719"/>
      <c r="E414" s="229"/>
      <c r="F414" s="229"/>
      <c r="G414" s="720"/>
      <c r="H414" s="716" t="s">
        <v>503</v>
      </c>
      <c r="I414" s="723"/>
      <c r="J414" s="723"/>
      <c r="K414" s="723"/>
      <c r="L414" s="723"/>
      <c r="M414" s="724"/>
      <c r="N414" s="716" t="s">
        <v>501</v>
      </c>
      <c r="O414" s="723"/>
      <c r="P414" s="723"/>
      <c r="Q414" s="723"/>
      <c r="R414" s="723"/>
      <c r="S414" s="723"/>
      <c r="T414" s="3034" t="s">
        <v>502</v>
      </c>
      <c r="U414" s="3035"/>
      <c r="V414" s="3036"/>
      <c r="W414" s="716"/>
      <c r="X414" s="723"/>
      <c r="Y414" s="723"/>
      <c r="Z414" s="723"/>
      <c r="AA414" s="226"/>
      <c r="AB414" s="679"/>
    </row>
    <row r="415" spans="3:28" s="709" customFormat="1">
      <c r="C415" s="3025"/>
      <c r="D415" s="719"/>
      <c r="E415" s="229"/>
      <c r="F415" s="229"/>
      <c r="G415" s="720"/>
      <c r="H415" s="716" t="s">
        <v>504</v>
      </c>
      <c r="I415" s="723"/>
      <c r="J415" s="723"/>
      <c r="K415" s="723"/>
      <c r="L415" s="723"/>
      <c r="M415" s="724"/>
      <c r="N415" s="716" t="s">
        <v>505</v>
      </c>
      <c r="O415" s="723"/>
      <c r="P415" s="723"/>
      <c r="Q415" s="723"/>
      <c r="R415" s="723"/>
      <c r="S415" s="723"/>
      <c r="T415" s="3034" t="s">
        <v>502</v>
      </c>
      <c r="U415" s="3035"/>
      <c r="V415" s="3036"/>
      <c r="W415" s="716"/>
      <c r="X415" s="723"/>
      <c r="Y415" s="723"/>
      <c r="Z415" s="723"/>
      <c r="AA415" s="226"/>
      <c r="AB415" s="679"/>
    </row>
    <row r="416" spans="3:28" s="709" customFormat="1">
      <c r="C416" s="3025"/>
      <c r="D416" s="718"/>
      <c r="E416" s="218"/>
      <c r="F416" s="218"/>
      <c r="G416" s="219"/>
      <c r="H416" s="716" t="s">
        <v>506</v>
      </c>
      <c r="I416" s="723"/>
      <c r="J416" s="723"/>
      <c r="K416" s="723"/>
      <c r="L416" s="723"/>
      <c r="M416" s="724"/>
      <c r="N416" s="716" t="s">
        <v>507</v>
      </c>
      <c r="O416" s="723"/>
      <c r="P416" s="723"/>
      <c r="Q416" s="723"/>
      <c r="R416" s="723"/>
      <c r="S416" s="723"/>
      <c r="T416" s="3034" t="s">
        <v>495</v>
      </c>
      <c r="U416" s="3035"/>
      <c r="V416" s="3036"/>
      <c r="W416" s="716" t="s">
        <v>508</v>
      </c>
      <c r="X416" s="723"/>
      <c r="Y416" s="723"/>
      <c r="Z416" s="723"/>
      <c r="AA416" s="226"/>
      <c r="AB416" s="679"/>
    </row>
    <row r="417" spans="3:28" s="709" customFormat="1">
      <c r="C417" s="3025"/>
      <c r="D417" s="721" t="s">
        <v>509</v>
      </c>
      <c r="E417" s="216"/>
      <c r="F417" s="216"/>
      <c r="G417" s="722"/>
      <c r="H417" s="721" t="s">
        <v>512</v>
      </c>
      <c r="I417" s="216"/>
      <c r="J417" s="216"/>
      <c r="K417" s="216"/>
      <c r="L417" s="216"/>
      <c r="M417" s="722"/>
      <c r="N417" s="721" t="s">
        <v>514</v>
      </c>
      <c r="O417" s="216"/>
      <c r="P417" s="216"/>
      <c r="Q417" s="216"/>
      <c r="R417" s="216"/>
      <c r="S417" s="216"/>
      <c r="T417" s="2976" t="s">
        <v>495</v>
      </c>
      <c r="U417" s="2977"/>
      <c r="V417" s="2978"/>
      <c r="W417" s="721" t="s">
        <v>515</v>
      </c>
      <c r="X417" s="216"/>
      <c r="Y417" s="216"/>
      <c r="Z417" s="216"/>
      <c r="AA417" s="234"/>
      <c r="AB417" s="679"/>
    </row>
    <row r="418" spans="3:28" s="709" customFormat="1">
      <c r="C418" s="3025"/>
      <c r="D418" s="719" t="s">
        <v>510</v>
      </c>
      <c r="E418" s="229"/>
      <c r="F418" s="229"/>
      <c r="G418" s="720"/>
      <c r="H418" s="718" t="s">
        <v>513</v>
      </c>
      <c r="I418" s="218"/>
      <c r="J418" s="218"/>
      <c r="K418" s="218"/>
      <c r="L418" s="218"/>
      <c r="M418" s="219"/>
      <c r="N418" s="718"/>
      <c r="O418" s="218"/>
      <c r="P418" s="218"/>
      <c r="Q418" s="218"/>
      <c r="R418" s="218"/>
      <c r="S418" s="218"/>
      <c r="T418" s="725"/>
      <c r="U418" s="727"/>
      <c r="V418" s="726"/>
      <c r="W418" s="718"/>
      <c r="X418" s="218"/>
      <c r="Y418" s="218"/>
      <c r="Z418" s="218"/>
      <c r="AA418" s="225"/>
      <c r="AB418" s="679"/>
    </row>
    <row r="419" spans="3:28" s="709" customFormat="1">
      <c r="C419" s="3025"/>
      <c r="D419" s="719" t="s">
        <v>511</v>
      </c>
      <c r="E419" s="229"/>
      <c r="F419" s="229"/>
      <c r="G419" s="720"/>
      <c r="H419" s="721" t="s">
        <v>516</v>
      </c>
      <c r="I419" s="216"/>
      <c r="J419" s="216"/>
      <c r="K419" s="216"/>
      <c r="L419" s="216"/>
      <c r="M419" s="722"/>
      <c r="N419" s="721" t="s">
        <v>514</v>
      </c>
      <c r="O419" s="216"/>
      <c r="P419" s="216"/>
      <c r="Q419" s="216"/>
      <c r="R419" s="216"/>
      <c r="S419" s="216"/>
      <c r="T419" s="2976" t="s">
        <v>495</v>
      </c>
      <c r="U419" s="2977"/>
      <c r="V419" s="2978"/>
      <c r="W419" s="721"/>
      <c r="X419" s="216"/>
      <c r="Y419" s="216"/>
      <c r="Z419" s="216"/>
      <c r="AA419" s="234"/>
      <c r="AB419" s="679"/>
    </row>
    <row r="420" spans="3:28" s="709" customFormat="1">
      <c r="C420" s="3025"/>
      <c r="D420" s="719"/>
      <c r="E420" s="229"/>
      <c r="F420" s="229"/>
      <c r="G420" s="720"/>
      <c r="H420" s="719" t="s">
        <v>517</v>
      </c>
      <c r="I420" s="229"/>
      <c r="J420" s="229"/>
      <c r="K420" s="229"/>
      <c r="L420" s="229"/>
      <c r="M420" s="720"/>
      <c r="N420" s="719"/>
      <c r="O420" s="229"/>
      <c r="P420" s="229"/>
      <c r="Q420" s="229"/>
      <c r="R420" s="229"/>
      <c r="S420" s="229"/>
      <c r="T420" s="250"/>
      <c r="U420" s="251"/>
      <c r="V420" s="252"/>
      <c r="W420" s="719"/>
      <c r="X420" s="229"/>
      <c r="Y420" s="229"/>
      <c r="Z420" s="229"/>
      <c r="AA420" s="235"/>
      <c r="AB420" s="679"/>
    </row>
    <row r="421" spans="3:28" s="709" customFormat="1">
      <c r="C421" s="3025"/>
      <c r="D421" s="719"/>
      <c r="E421" s="229"/>
      <c r="F421" s="229"/>
      <c r="G421" s="720"/>
      <c r="H421" s="718" t="s">
        <v>518</v>
      </c>
      <c r="I421" s="218"/>
      <c r="J421" s="218"/>
      <c r="K421" s="218"/>
      <c r="L421" s="218"/>
      <c r="M421" s="219"/>
      <c r="N421" s="718"/>
      <c r="O421" s="218"/>
      <c r="P421" s="218"/>
      <c r="Q421" s="218"/>
      <c r="R421" s="218"/>
      <c r="S421" s="218"/>
      <c r="T421" s="725"/>
      <c r="U421" s="727"/>
      <c r="V421" s="726"/>
      <c r="W421" s="718"/>
      <c r="X421" s="218"/>
      <c r="Y421" s="218"/>
      <c r="Z421" s="218"/>
      <c r="AA421" s="225"/>
      <c r="AB421" s="679"/>
    </row>
    <row r="422" spans="3:28" s="709" customFormat="1">
      <c r="C422" s="3026"/>
      <c r="D422" s="236"/>
      <c r="E422" s="231"/>
      <c r="F422" s="231"/>
      <c r="G422" s="232"/>
      <c r="H422" s="730" t="s">
        <v>519</v>
      </c>
      <c r="I422" s="213"/>
      <c r="J422" s="213"/>
      <c r="K422" s="213"/>
      <c r="L422" s="213"/>
      <c r="M422" s="214"/>
      <c r="N422" s="730" t="s">
        <v>520</v>
      </c>
      <c r="O422" s="213"/>
      <c r="P422" s="213"/>
      <c r="Q422" s="213"/>
      <c r="R422" s="213"/>
      <c r="S422" s="213"/>
      <c r="T422" s="3015" t="s">
        <v>495</v>
      </c>
      <c r="U422" s="3037"/>
      <c r="V422" s="3016"/>
      <c r="W422" s="730"/>
      <c r="X422" s="213"/>
      <c r="Y422" s="213"/>
      <c r="Z422" s="213"/>
      <c r="AA422" s="227"/>
      <c r="AB422" s="679"/>
    </row>
    <row r="423" spans="3:28" s="709" customFormat="1">
      <c r="C423" s="3027" t="s">
        <v>521</v>
      </c>
      <c r="D423" s="237" t="s">
        <v>406</v>
      </c>
      <c r="E423" s="238"/>
      <c r="F423" s="238"/>
      <c r="G423" s="240"/>
      <c r="H423" s="241" t="s">
        <v>522</v>
      </c>
      <c r="I423" s="242"/>
      <c r="J423" s="242"/>
      <c r="K423" s="242"/>
      <c r="L423" s="242"/>
      <c r="M423" s="243"/>
      <c r="N423" s="241" t="s">
        <v>523</v>
      </c>
      <c r="O423" s="242"/>
      <c r="P423" s="242"/>
      <c r="Q423" s="242"/>
      <c r="R423" s="242"/>
      <c r="S423" s="242"/>
      <c r="T423" s="2949" t="s">
        <v>777</v>
      </c>
      <c r="U423" s="2950"/>
      <c r="V423" s="2951"/>
      <c r="W423" s="237"/>
      <c r="X423" s="238"/>
      <c r="Y423" s="238"/>
      <c r="Z423" s="238"/>
      <c r="AA423" s="239"/>
      <c r="AB423" s="679"/>
    </row>
    <row r="424" spans="3:28" s="709" customFormat="1" ht="21.6" customHeight="1">
      <c r="C424" s="3025"/>
      <c r="D424" s="719"/>
      <c r="E424" s="229"/>
      <c r="F424" s="229"/>
      <c r="G424" s="720"/>
      <c r="H424" s="716" t="s">
        <v>524</v>
      </c>
      <c r="I424" s="723"/>
      <c r="J424" s="723"/>
      <c r="K424" s="723"/>
      <c r="L424" s="723"/>
      <c r="M424" s="724"/>
      <c r="N424" s="2946" t="s">
        <v>525</v>
      </c>
      <c r="O424" s="2947"/>
      <c r="P424" s="2947"/>
      <c r="Q424" s="2947"/>
      <c r="R424" s="2947"/>
      <c r="S424" s="2948"/>
      <c r="T424" s="3028"/>
      <c r="U424" s="3029"/>
      <c r="V424" s="3030"/>
      <c r="W424" s="719"/>
      <c r="X424" s="229"/>
      <c r="Y424" s="229"/>
      <c r="Z424" s="229"/>
      <c r="AA424" s="235"/>
      <c r="AB424" s="679"/>
    </row>
    <row r="425" spans="3:28" s="709" customFormat="1">
      <c r="C425" s="3025"/>
      <c r="D425" s="718"/>
      <c r="E425" s="218"/>
      <c r="F425" s="218"/>
      <c r="G425" s="219"/>
      <c r="H425" s="716" t="s">
        <v>526</v>
      </c>
      <c r="I425" s="723"/>
      <c r="J425" s="723"/>
      <c r="K425" s="723"/>
      <c r="L425" s="723"/>
      <c r="M425" s="724"/>
      <c r="N425" s="716" t="s">
        <v>527</v>
      </c>
      <c r="O425" s="723"/>
      <c r="P425" s="723"/>
      <c r="Q425" s="723"/>
      <c r="R425" s="723"/>
      <c r="S425" s="723"/>
      <c r="T425" s="2952"/>
      <c r="U425" s="2953"/>
      <c r="V425" s="2954"/>
      <c r="W425" s="718"/>
      <c r="X425" s="218"/>
      <c r="Y425" s="218"/>
      <c r="Z425" s="218"/>
      <c r="AA425" s="225"/>
      <c r="AB425" s="679"/>
    </row>
    <row r="426" spans="3:28" s="709" customFormat="1">
      <c r="C426" s="3025"/>
      <c r="D426" s="721" t="s">
        <v>411</v>
      </c>
      <c r="E426" s="216"/>
      <c r="F426" s="216"/>
      <c r="G426" s="722"/>
      <c r="H426" s="716" t="s">
        <v>528</v>
      </c>
      <c r="I426" s="723"/>
      <c r="J426" s="723"/>
      <c r="K426" s="723"/>
      <c r="L426" s="723"/>
      <c r="M426" s="724"/>
      <c r="N426" s="716" t="s">
        <v>529</v>
      </c>
      <c r="O426" s="723"/>
      <c r="P426" s="723"/>
      <c r="Q426" s="723"/>
      <c r="R426" s="723"/>
      <c r="S426" s="723"/>
      <c r="T426" s="2964" t="s">
        <v>777</v>
      </c>
      <c r="U426" s="2965"/>
      <c r="V426" s="2966"/>
      <c r="W426" s="721"/>
      <c r="X426" s="216"/>
      <c r="Y426" s="216"/>
      <c r="Z426" s="216"/>
      <c r="AA426" s="234"/>
      <c r="AB426" s="679"/>
    </row>
    <row r="427" spans="3:28" s="709" customFormat="1" ht="21.6" customHeight="1">
      <c r="C427" s="3025"/>
      <c r="D427" s="719"/>
      <c r="E427" s="229"/>
      <c r="F427" s="229"/>
      <c r="G427" s="720"/>
      <c r="H427" s="2946" t="s">
        <v>780</v>
      </c>
      <c r="I427" s="2947"/>
      <c r="J427" s="2947"/>
      <c r="K427" s="2947"/>
      <c r="L427" s="2947"/>
      <c r="M427" s="2948"/>
      <c r="N427" s="2946" t="s">
        <v>530</v>
      </c>
      <c r="O427" s="2947"/>
      <c r="P427" s="2947"/>
      <c r="Q427" s="2947"/>
      <c r="R427" s="2947"/>
      <c r="S427" s="2948"/>
      <c r="T427" s="2952"/>
      <c r="U427" s="2953"/>
      <c r="V427" s="2954"/>
      <c r="W427" s="718"/>
      <c r="X427" s="218"/>
      <c r="Y427" s="218"/>
      <c r="Z427" s="218"/>
      <c r="AA427" s="225"/>
      <c r="AB427" s="679"/>
    </row>
    <row r="428" spans="3:28" s="709" customFormat="1" ht="21.6" customHeight="1">
      <c r="C428" s="3026"/>
      <c r="D428" s="730" t="s">
        <v>531</v>
      </c>
      <c r="E428" s="213"/>
      <c r="F428" s="213"/>
      <c r="G428" s="214"/>
      <c r="H428" s="730" t="s">
        <v>532</v>
      </c>
      <c r="I428" s="213"/>
      <c r="J428" s="213"/>
      <c r="K428" s="213"/>
      <c r="L428" s="213"/>
      <c r="M428" s="214"/>
      <c r="N428" s="3009" t="s">
        <v>779</v>
      </c>
      <c r="O428" s="3010"/>
      <c r="P428" s="3010"/>
      <c r="Q428" s="3010"/>
      <c r="R428" s="3010"/>
      <c r="S428" s="3011"/>
      <c r="T428" s="3031" t="s">
        <v>778</v>
      </c>
      <c r="U428" s="3032"/>
      <c r="V428" s="3033"/>
      <c r="W428" s="730"/>
      <c r="X428" s="213"/>
      <c r="Y428" s="213"/>
      <c r="Z428" s="213"/>
      <c r="AA428" s="227"/>
      <c r="AB428" s="679"/>
    </row>
    <row r="429" spans="3:28" s="709" customFormat="1">
      <c r="C429" s="728"/>
      <c r="D429" s="728"/>
      <c r="E429" s="728"/>
      <c r="F429" s="728"/>
      <c r="G429" s="728"/>
      <c r="H429" s="728"/>
      <c r="I429" s="728"/>
      <c r="J429" s="728"/>
      <c r="K429" s="728"/>
      <c r="L429" s="728"/>
      <c r="M429" s="728"/>
      <c r="N429" s="728"/>
      <c r="O429" s="728"/>
      <c r="P429" s="728"/>
      <c r="Q429" s="728"/>
      <c r="R429" s="149"/>
      <c r="S429" s="149"/>
      <c r="T429" s="149"/>
      <c r="U429" s="149"/>
      <c r="V429" s="149"/>
      <c r="W429" s="149"/>
      <c r="X429" s="149"/>
      <c r="Y429" s="149"/>
      <c r="Z429" s="149"/>
      <c r="AA429" s="149"/>
    </row>
    <row r="430" spans="3:28" s="709" customFormat="1">
      <c r="C430" s="99" t="s">
        <v>533</v>
      </c>
      <c r="D430" s="679"/>
      <c r="E430" s="679"/>
      <c r="F430" s="679"/>
      <c r="G430" s="679"/>
      <c r="H430" s="679"/>
      <c r="I430" s="679"/>
      <c r="J430" s="679"/>
      <c r="K430" s="679"/>
      <c r="L430" s="679"/>
      <c r="M430" s="679"/>
      <c r="N430" s="679"/>
      <c r="O430" s="679"/>
      <c r="P430" s="679"/>
      <c r="Q430" s="679"/>
      <c r="R430" s="679"/>
      <c r="S430" s="679"/>
      <c r="T430" s="679"/>
      <c r="U430" s="679"/>
      <c r="V430" s="679"/>
      <c r="W430" s="679"/>
      <c r="X430" s="679"/>
      <c r="Y430" s="679"/>
      <c r="Z430" s="679"/>
      <c r="AA430" s="679"/>
      <c r="AB430" s="679"/>
    </row>
    <row r="431" spans="3:28" s="709" customFormat="1">
      <c r="C431" s="2993" t="s">
        <v>479</v>
      </c>
      <c r="D431" s="1647"/>
      <c r="E431" s="1647"/>
      <c r="F431" s="1647"/>
      <c r="G431" s="2994"/>
      <c r="H431" s="2996" t="s">
        <v>480</v>
      </c>
      <c r="I431" s="2997"/>
      <c r="J431" s="2997"/>
      <c r="K431" s="2997"/>
      <c r="L431" s="2997"/>
      <c r="M431" s="2997"/>
      <c r="N431" s="2997"/>
      <c r="O431" s="2997"/>
      <c r="P431" s="2997"/>
      <c r="Q431" s="2997"/>
      <c r="R431" s="2997"/>
      <c r="S431" s="2997"/>
      <c r="T431" s="2997"/>
      <c r="U431" s="2997"/>
      <c r="V431" s="2998"/>
      <c r="W431" s="2999" t="s">
        <v>481</v>
      </c>
      <c r="X431" s="1647"/>
      <c r="Y431" s="1647"/>
      <c r="Z431" s="1647"/>
      <c r="AA431" s="1648"/>
      <c r="AB431" s="679"/>
    </row>
    <row r="432" spans="3:28" s="709" customFormat="1" ht="21.6" customHeight="1">
      <c r="C432" s="1644"/>
      <c r="D432" s="1628"/>
      <c r="E432" s="1628"/>
      <c r="F432" s="1628"/>
      <c r="G432" s="2995"/>
      <c r="H432" s="3001" t="s">
        <v>482</v>
      </c>
      <c r="I432" s="3002"/>
      <c r="J432" s="3002"/>
      <c r="K432" s="3002"/>
      <c r="L432" s="3002"/>
      <c r="M432" s="3002"/>
      <c r="N432" s="3003" t="s">
        <v>483</v>
      </c>
      <c r="O432" s="3004"/>
      <c r="P432" s="3004"/>
      <c r="Q432" s="3004"/>
      <c r="R432" s="3004"/>
      <c r="S432" s="3005"/>
      <c r="T432" s="3003" t="s">
        <v>774</v>
      </c>
      <c r="U432" s="3004"/>
      <c r="V432" s="3005"/>
      <c r="W432" s="2991"/>
      <c r="X432" s="2991"/>
      <c r="Y432" s="2991"/>
      <c r="Z432" s="2991"/>
      <c r="AA432" s="3000"/>
      <c r="AB432" s="679"/>
    </row>
    <row r="433" spans="2:28" s="709" customFormat="1">
      <c r="C433" s="3017" t="s">
        <v>521</v>
      </c>
      <c r="D433" s="3021" t="s">
        <v>781</v>
      </c>
      <c r="E433" s="237" t="s">
        <v>790</v>
      </c>
      <c r="F433" s="238"/>
      <c r="G433" s="240"/>
      <c r="H433" s="242" t="s">
        <v>534</v>
      </c>
      <c r="I433" s="242"/>
      <c r="J433" s="242"/>
      <c r="K433" s="242"/>
      <c r="L433" s="242"/>
      <c r="M433" s="242"/>
      <c r="N433" s="2930" t="s">
        <v>784</v>
      </c>
      <c r="O433" s="2931"/>
      <c r="P433" s="2931"/>
      <c r="Q433" s="2931"/>
      <c r="R433" s="2931"/>
      <c r="S433" s="2932"/>
      <c r="T433" s="2949" t="s">
        <v>783</v>
      </c>
      <c r="U433" s="2950"/>
      <c r="V433" s="2951"/>
      <c r="W433" s="238"/>
      <c r="X433" s="244"/>
      <c r="Y433" s="244"/>
      <c r="Z433" s="244"/>
      <c r="AA433" s="245"/>
      <c r="AB433" s="679"/>
    </row>
    <row r="434" spans="2:28" s="709" customFormat="1">
      <c r="C434" s="3018"/>
      <c r="D434" s="3022"/>
      <c r="E434" s="718"/>
      <c r="F434" s="218"/>
      <c r="G434" s="219"/>
      <c r="H434" s="723" t="s">
        <v>535</v>
      </c>
      <c r="I434" s="723"/>
      <c r="J434" s="723"/>
      <c r="K434" s="723"/>
      <c r="L434" s="723"/>
      <c r="M434" s="723"/>
      <c r="N434" s="2933"/>
      <c r="O434" s="2934"/>
      <c r="P434" s="2934"/>
      <c r="Q434" s="2934"/>
      <c r="R434" s="2934"/>
      <c r="S434" s="2935"/>
      <c r="T434" s="2952"/>
      <c r="U434" s="2953"/>
      <c r="V434" s="2954"/>
      <c r="W434" s="218"/>
      <c r="X434" s="729"/>
      <c r="Y434" s="729"/>
      <c r="Z434" s="729"/>
      <c r="AA434" s="220"/>
      <c r="AB434" s="679"/>
    </row>
    <row r="435" spans="2:28" s="709" customFormat="1" ht="21.95" customHeight="1">
      <c r="C435" s="3018"/>
      <c r="D435" s="3022"/>
      <c r="E435" s="716" t="s">
        <v>787</v>
      </c>
      <c r="F435" s="723"/>
      <c r="G435" s="724"/>
      <c r="H435" s="2946" t="s">
        <v>782</v>
      </c>
      <c r="I435" s="2947"/>
      <c r="J435" s="2947"/>
      <c r="K435" s="2947"/>
      <c r="L435" s="2947"/>
      <c r="M435" s="2948"/>
      <c r="N435" s="2946" t="s">
        <v>785</v>
      </c>
      <c r="O435" s="2955"/>
      <c r="P435" s="2955"/>
      <c r="Q435" s="2955"/>
      <c r="R435" s="2955"/>
      <c r="S435" s="2956"/>
      <c r="T435" s="2957" t="s">
        <v>786</v>
      </c>
      <c r="U435" s="2958"/>
      <c r="V435" s="2959"/>
      <c r="W435" s="2946" t="s">
        <v>536</v>
      </c>
      <c r="X435" s="2947"/>
      <c r="Y435" s="2947"/>
      <c r="Z435" s="2947"/>
      <c r="AA435" s="2960"/>
      <c r="AB435" s="679"/>
    </row>
    <row r="436" spans="2:28" s="709" customFormat="1" ht="21.6" customHeight="1">
      <c r="C436" s="3018"/>
      <c r="D436" s="3022"/>
      <c r="E436" s="721" t="s">
        <v>788</v>
      </c>
      <c r="F436" s="216"/>
      <c r="G436" s="722"/>
      <c r="H436" s="216" t="s">
        <v>537</v>
      </c>
      <c r="I436" s="216"/>
      <c r="J436" s="216"/>
      <c r="K436" s="216"/>
      <c r="L436" s="216"/>
      <c r="M436" s="216"/>
      <c r="N436" s="2961" t="s">
        <v>789</v>
      </c>
      <c r="O436" s="2962"/>
      <c r="P436" s="2962"/>
      <c r="Q436" s="2962"/>
      <c r="R436" s="2962"/>
      <c r="S436" s="2963"/>
      <c r="T436" s="2964" t="s">
        <v>786</v>
      </c>
      <c r="U436" s="2965"/>
      <c r="V436" s="2966"/>
      <c r="W436" s="216"/>
      <c r="X436" s="246"/>
      <c r="Y436" s="246"/>
      <c r="Z436" s="246"/>
      <c r="AA436" s="247"/>
      <c r="AB436" s="679"/>
    </row>
    <row r="437" spans="2:28" s="709" customFormat="1">
      <c r="C437" s="3019"/>
      <c r="D437" s="3023"/>
      <c r="E437" s="236"/>
      <c r="F437" s="231"/>
      <c r="G437" s="232"/>
      <c r="H437" s="231"/>
      <c r="I437" s="231"/>
      <c r="J437" s="231"/>
      <c r="K437" s="231"/>
      <c r="L437" s="231"/>
      <c r="M437" s="231"/>
      <c r="N437" s="236"/>
      <c r="O437" s="231"/>
      <c r="P437" s="231"/>
      <c r="Q437" s="231"/>
      <c r="R437" s="231"/>
      <c r="S437" s="232"/>
      <c r="T437" s="253"/>
      <c r="U437" s="254"/>
      <c r="V437" s="255"/>
      <c r="W437" s="231"/>
      <c r="X437" s="248"/>
      <c r="Y437" s="248"/>
      <c r="Z437" s="248"/>
      <c r="AA437" s="249"/>
      <c r="AB437" s="679"/>
    </row>
    <row r="438" spans="2:28" s="709" customFormat="1" ht="21.6" customHeight="1">
      <c r="C438" s="3020" t="s">
        <v>538</v>
      </c>
      <c r="D438" s="718" t="s">
        <v>406</v>
      </c>
      <c r="E438" s="218"/>
      <c r="F438" s="218"/>
      <c r="G438" s="219"/>
      <c r="H438" s="218" t="s">
        <v>439</v>
      </c>
      <c r="I438" s="218"/>
      <c r="J438" s="218"/>
      <c r="K438" s="218"/>
      <c r="L438" s="218"/>
      <c r="M438" s="218"/>
      <c r="N438" s="2970" t="s">
        <v>791</v>
      </c>
      <c r="O438" s="2971"/>
      <c r="P438" s="2971"/>
      <c r="Q438" s="2971"/>
      <c r="R438" s="2971"/>
      <c r="S438" s="2972"/>
      <c r="T438" s="2967" t="s">
        <v>495</v>
      </c>
      <c r="U438" s="2968"/>
      <c r="V438" s="2969"/>
      <c r="W438" s="218"/>
      <c r="X438" s="729"/>
      <c r="Y438" s="729"/>
      <c r="Z438" s="729"/>
      <c r="AA438" s="220"/>
      <c r="AB438" s="679"/>
    </row>
    <row r="439" spans="2:28" s="709" customFormat="1">
      <c r="C439" s="3018"/>
      <c r="D439" s="721" t="s">
        <v>539</v>
      </c>
      <c r="E439" s="216"/>
      <c r="F439" s="216"/>
      <c r="G439" s="722"/>
      <c r="H439" s="723" t="s">
        <v>540</v>
      </c>
      <c r="I439" s="723"/>
      <c r="J439" s="723"/>
      <c r="K439" s="723"/>
      <c r="L439" s="723"/>
      <c r="M439" s="723"/>
      <c r="N439" s="2961" t="s">
        <v>541</v>
      </c>
      <c r="O439" s="2962"/>
      <c r="P439" s="2962"/>
      <c r="Q439" s="2962"/>
      <c r="R439" s="2962"/>
      <c r="S439" s="2963"/>
      <c r="T439" s="2976" t="s">
        <v>495</v>
      </c>
      <c r="U439" s="2977"/>
      <c r="V439" s="2978"/>
      <c r="W439" s="216"/>
      <c r="X439" s="246"/>
      <c r="Y439" s="246"/>
      <c r="Z439" s="246"/>
      <c r="AA439" s="247"/>
      <c r="AB439" s="679"/>
    </row>
    <row r="440" spans="2:28" s="709" customFormat="1">
      <c r="C440" s="3018"/>
      <c r="D440" s="719"/>
      <c r="E440" s="229"/>
      <c r="F440" s="229"/>
      <c r="G440" s="720"/>
      <c r="H440" s="723" t="s">
        <v>542</v>
      </c>
      <c r="I440" s="723"/>
      <c r="J440" s="723"/>
      <c r="K440" s="723"/>
      <c r="L440" s="723"/>
      <c r="M440" s="723"/>
      <c r="N440" s="2973"/>
      <c r="O440" s="2974"/>
      <c r="P440" s="2974"/>
      <c r="Q440" s="2974"/>
      <c r="R440" s="2974"/>
      <c r="S440" s="2975"/>
      <c r="T440" s="719"/>
      <c r="U440" s="229"/>
      <c r="V440" s="720"/>
      <c r="W440" s="229"/>
      <c r="X440" s="256"/>
      <c r="Y440" s="256"/>
      <c r="Z440" s="256"/>
      <c r="AA440" s="257"/>
      <c r="AB440" s="679"/>
    </row>
    <row r="441" spans="2:28" s="709" customFormat="1">
      <c r="C441" s="3018"/>
      <c r="D441" s="719"/>
      <c r="E441" s="229"/>
      <c r="F441" s="229"/>
      <c r="G441" s="720"/>
      <c r="H441" s="723" t="s">
        <v>455</v>
      </c>
      <c r="I441" s="723"/>
      <c r="J441" s="723"/>
      <c r="K441" s="723"/>
      <c r="L441" s="723"/>
      <c r="M441" s="723"/>
      <c r="N441" s="719"/>
      <c r="O441" s="229"/>
      <c r="P441" s="229"/>
      <c r="Q441" s="229"/>
      <c r="R441" s="229"/>
      <c r="S441" s="720"/>
      <c r="T441" s="719"/>
      <c r="U441" s="229"/>
      <c r="V441" s="720"/>
      <c r="W441" s="229"/>
      <c r="X441" s="256"/>
      <c r="Y441" s="256"/>
      <c r="Z441" s="256"/>
      <c r="AA441" s="257"/>
      <c r="AB441" s="679"/>
    </row>
    <row r="442" spans="2:28" s="709" customFormat="1">
      <c r="C442" s="3019"/>
      <c r="D442" s="236"/>
      <c r="E442" s="231"/>
      <c r="F442" s="231"/>
      <c r="G442" s="232"/>
      <c r="H442" s="213" t="s">
        <v>543</v>
      </c>
      <c r="I442" s="213"/>
      <c r="J442" s="213"/>
      <c r="K442" s="213"/>
      <c r="L442" s="213"/>
      <c r="M442" s="213"/>
      <c r="N442" s="236"/>
      <c r="O442" s="231"/>
      <c r="P442" s="231"/>
      <c r="Q442" s="231"/>
      <c r="R442" s="231"/>
      <c r="S442" s="232"/>
      <c r="T442" s="236"/>
      <c r="U442" s="231"/>
      <c r="V442" s="232"/>
      <c r="W442" s="231"/>
      <c r="X442" s="248"/>
      <c r="Y442" s="248"/>
      <c r="Z442" s="248"/>
      <c r="AA442" s="249"/>
      <c r="AB442" s="679"/>
    </row>
    <row r="443" spans="2:28" s="709" customFormat="1">
      <c r="B443" s="679"/>
      <c r="C443" s="679"/>
      <c r="D443" s="679"/>
      <c r="E443" s="679"/>
      <c r="F443" s="679"/>
      <c r="G443" s="679"/>
      <c r="H443" s="679"/>
      <c r="I443" s="679"/>
      <c r="J443" s="679"/>
      <c r="K443" s="679"/>
      <c r="L443" s="679"/>
      <c r="M443" s="679"/>
    </row>
    <row r="444" spans="2:28" s="709" customFormat="1" ht="14.25">
      <c r="B444" s="1" t="s">
        <v>544</v>
      </c>
      <c r="C444" s="679"/>
      <c r="D444" s="679"/>
      <c r="E444" s="679"/>
      <c r="F444" s="679"/>
      <c r="G444" s="679"/>
      <c r="H444" s="679"/>
      <c r="I444" s="679"/>
      <c r="J444" s="679"/>
      <c r="K444" s="679"/>
      <c r="L444" s="679"/>
      <c r="M444" s="679"/>
      <c r="N444" s="679"/>
    </row>
    <row r="445" spans="2:28" s="709" customFormat="1" ht="14.25">
      <c r="C445" s="1" t="s">
        <v>792</v>
      </c>
      <c r="D445" s="679"/>
      <c r="E445" s="679"/>
      <c r="F445" s="679"/>
      <c r="G445" s="679"/>
      <c r="H445" s="679"/>
      <c r="I445" s="679"/>
      <c r="J445" s="679"/>
      <c r="K445" s="679"/>
      <c r="L445" s="679"/>
      <c r="M445" s="679"/>
      <c r="N445" s="679"/>
    </row>
    <row r="446" spans="2:28" s="709" customFormat="1" ht="76.900000000000006" customHeight="1">
      <c r="D446" s="2913" t="s">
        <v>793</v>
      </c>
      <c r="E446" s="2913"/>
      <c r="F446" s="2913"/>
      <c r="G446" s="2913"/>
      <c r="H446" s="2913"/>
      <c r="I446" s="2913"/>
      <c r="J446" s="2913"/>
      <c r="K446" s="2913"/>
      <c r="L446" s="2913"/>
      <c r="M446" s="2913"/>
      <c r="N446" s="2913"/>
      <c r="O446" s="2913"/>
      <c r="P446" s="2913"/>
      <c r="Q446" s="2913"/>
      <c r="R446" s="2913"/>
      <c r="S446" s="2913"/>
      <c r="T446" s="2913"/>
      <c r="U446" s="2913"/>
      <c r="V446" s="2913"/>
      <c r="W446" s="2913"/>
      <c r="X446" s="2913"/>
      <c r="Y446" s="2913"/>
      <c r="Z446" s="2913"/>
      <c r="AA446" s="2913"/>
    </row>
    <row r="447" spans="2:28" s="709" customFormat="1" ht="14.25">
      <c r="B447" s="1"/>
      <c r="C447" s="679"/>
      <c r="D447" s="679"/>
      <c r="E447" s="679"/>
      <c r="F447" s="679"/>
      <c r="G447" s="679"/>
      <c r="H447" s="679"/>
      <c r="I447" s="679"/>
      <c r="J447" s="679"/>
      <c r="K447" s="679"/>
      <c r="L447" s="679"/>
      <c r="M447" s="679"/>
      <c r="N447" s="679"/>
    </row>
    <row r="448" spans="2:28" s="709" customFormat="1" ht="14.25">
      <c r="C448" s="679"/>
      <c r="D448" s="679"/>
      <c r="E448" s="679"/>
      <c r="F448" s="679"/>
      <c r="G448" s="679"/>
      <c r="H448" s="679"/>
      <c r="I448" s="679"/>
      <c r="J448" s="679"/>
      <c r="K448" s="679"/>
      <c r="L448" s="679"/>
      <c r="M448" s="679"/>
      <c r="N448" s="1" t="s">
        <v>797</v>
      </c>
    </row>
    <row r="449" spans="2:27" s="709" customFormat="1" ht="14.25">
      <c r="B449" s="258"/>
      <c r="C449" s="708"/>
      <c r="D449" s="679"/>
      <c r="E449" s="679"/>
      <c r="F449" s="679"/>
      <c r="G449" s="679"/>
      <c r="H449" s="679"/>
      <c r="I449" s="679"/>
      <c r="J449" s="679"/>
      <c r="K449" s="679"/>
      <c r="L449" s="679"/>
      <c r="M449" s="679"/>
    </row>
    <row r="450" spans="2:27" s="709" customFormat="1">
      <c r="B450" s="114"/>
      <c r="C450" s="708"/>
      <c r="D450" s="679"/>
      <c r="E450" s="679"/>
      <c r="F450" s="679"/>
      <c r="G450" s="679"/>
      <c r="H450" s="679"/>
      <c r="I450" s="679"/>
      <c r="J450" s="679"/>
      <c r="K450" s="679"/>
      <c r="L450" s="679"/>
      <c r="M450" s="679"/>
    </row>
    <row r="451" spans="2:27" s="709" customFormat="1" ht="14.25">
      <c r="B451" s="258"/>
      <c r="C451" s="708"/>
      <c r="D451" s="679"/>
      <c r="E451" s="679"/>
      <c r="F451" s="679"/>
      <c r="G451" s="679"/>
      <c r="H451" s="679"/>
      <c r="I451" s="679"/>
      <c r="J451" s="679"/>
      <c r="K451" s="679"/>
      <c r="L451" s="679"/>
      <c r="M451" s="679"/>
      <c r="S451" s="2924" t="s">
        <v>796</v>
      </c>
      <c r="T451" s="2925"/>
      <c r="U451" s="2925"/>
      <c r="V451" s="690"/>
    </row>
    <row r="452" spans="2:27" s="709" customFormat="1" ht="14.25">
      <c r="B452" s="258"/>
      <c r="C452" s="708"/>
      <c r="D452" s="679"/>
      <c r="E452" s="679"/>
      <c r="F452" s="679"/>
      <c r="G452" s="679"/>
      <c r="H452" s="679"/>
      <c r="I452" s="679"/>
      <c r="J452" s="679"/>
      <c r="K452" s="679"/>
      <c r="L452" s="679"/>
      <c r="M452" s="679"/>
      <c r="Q452" s="687"/>
      <c r="R452" s="51"/>
      <c r="S452" s="2979" t="s">
        <v>1314</v>
      </c>
      <c r="T452" s="2980"/>
      <c r="U452" s="2980"/>
      <c r="V452" s="2981"/>
      <c r="W452" s="2939" t="s">
        <v>795</v>
      </c>
      <c r="X452" s="2940"/>
      <c r="Y452" s="2940"/>
      <c r="Z452" s="2940"/>
      <c r="AA452" s="1549"/>
    </row>
    <row r="453" spans="2:27" s="709" customFormat="1" ht="14.25">
      <c r="B453" s="258"/>
      <c r="C453" s="708"/>
      <c r="D453" s="679"/>
      <c r="E453" s="679"/>
      <c r="F453" s="679"/>
      <c r="G453" s="679"/>
      <c r="H453" s="679"/>
      <c r="I453" s="679"/>
      <c r="J453" s="679"/>
      <c r="K453" s="679"/>
      <c r="L453" s="679"/>
      <c r="M453" s="679"/>
      <c r="Q453" s="154"/>
      <c r="S453" s="2987" t="str">
        <f>"TEL "&amp;IFERROR(VLOOKUP(S452,請負者詳細!#REF!,9,FALSE),"")</f>
        <v xml:space="preserve">TEL </v>
      </c>
      <c r="T453" s="2988"/>
      <c r="U453" s="2988"/>
      <c r="V453" s="2989"/>
      <c r="W453" s="2941"/>
      <c r="X453" s="2940"/>
      <c r="Y453" s="2940"/>
      <c r="Z453" s="2940"/>
      <c r="AA453" s="1549"/>
    </row>
    <row r="454" spans="2:27" s="709" customFormat="1">
      <c r="B454" s="114"/>
      <c r="C454" s="708"/>
      <c r="D454" s="679"/>
      <c r="E454" s="679"/>
      <c r="F454" s="679"/>
      <c r="G454" s="679"/>
      <c r="H454" s="679"/>
      <c r="I454" s="679"/>
      <c r="J454" s="679"/>
      <c r="K454" s="679"/>
      <c r="L454" s="679"/>
      <c r="M454" s="679"/>
      <c r="Q454" s="137"/>
      <c r="S454" s="2985" t="str">
        <f>"夜間℡ "&amp;IFERROR(VLOOKUP(S452,請負者詳細!#REF!,11,FALSE),"")</f>
        <v xml:space="preserve">夜間℡ </v>
      </c>
      <c r="T454" s="1790"/>
      <c r="U454" s="1790"/>
      <c r="V454" s="2986"/>
    </row>
    <row r="455" spans="2:27" s="709" customFormat="1">
      <c r="B455" s="114"/>
      <c r="C455" s="708"/>
      <c r="D455" s="679"/>
      <c r="E455" s="679"/>
      <c r="F455" s="679"/>
      <c r="G455" s="679"/>
      <c r="H455" s="679"/>
      <c r="I455" s="679"/>
      <c r="J455" s="679"/>
      <c r="K455" s="679"/>
      <c r="L455" s="679"/>
      <c r="M455" s="679"/>
      <c r="Q455" s="137"/>
    </row>
    <row r="456" spans="2:27" s="709" customFormat="1">
      <c r="B456" s="114"/>
      <c r="C456" s="708"/>
      <c r="D456" s="679"/>
      <c r="E456" s="679"/>
      <c r="F456" s="679"/>
      <c r="G456" s="679"/>
      <c r="H456" s="679"/>
      <c r="I456" s="679"/>
      <c r="J456" s="679"/>
      <c r="K456" s="679"/>
      <c r="L456" s="679"/>
      <c r="M456" s="679"/>
      <c r="Q456" s="137"/>
      <c r="S456" s="2924" t="s">
        <v>798</v>
      </c>
      <c r="T456" s="2925"/>
      <c r="U456" s="2925"/>
      <c r="V456" s="690"/>
    </row>
    <row r="457" spans="2:27" s="709" customFormat="1">
      <c r="B457" s="114"/>
      <c r="C457" s="708"/>
      <c r="D457" s="679"/>
      <c r="E457" s="679"/>
      <c r="F457" s="679"/>
      <c r="G457" s="679"/>
      <c r="H457" s="679"/>
      <c r="I457" s="679"/>
      <c r="J457" s="679"/>
      <c r="K457" s="679"/>
      <c r="L457" s="679"/>
      <c r="M457" s="679"/>
      <c r="Q457" s="106"/>
      <c r="R457" s="51"/>
      <c r="S457" s="2979" t="s">
        <v>593</v>
      </c>
      <c r="T457" s="2980"/>
      <c r="U457" s="2980"/>
      <c r="V457" s="2981"/>
      <c r="W457" s="2939" t="s">
        <v>799</v>
      </c>
      <c r="X457" s="2940"/>
      <c r="Y457" s="2940"/>
      <c r="Z457" s="2940"/>
      <c r="AA457" s="1549"/>
    </row>
    <row r="458" spans="2:27" s="709" customFormat="1">
      <c r="B458" s="114"/>
      <c r="C458" s="708"/>
      <c r="D458" s="679"/>
      <c r="E458" s="2936" t="s">
        <v>806</v>
      </c>
      <c r="F458" s="2937"/>
      <c r="G458" s="2937"/>
      <c r="H458" s="2938"/>
      <c r="I458" s="679"/>
      <c r="J458" s="679"/>
      <c r="K458" s="2936" t="s">
        <v>805</v>
      </c>
      <c r="L458" s="2937"/>
      <c r="M458" s="2937"/>
      <c r="N458" s="2938"/>
      <c r="Q458" s="137"/>
      <c r="S458" s="2987" t="str">
        <f>"TEL "&amp;IFERROR(VLOOKUP(S457,請負者詳細!#REF!,9,FALSE),"")</f>
        <v xml:space="preserve">TEL </v>
      </c>
      <c r="T458" s="2988"/>
      <c r="U458" s="2988"/>
      <c r="V458" s="2989"/>
      <c r="W458" s="2941"/>
      <c r="X458" s="2940"/>
      <c r="Y458" s="2940"/>
      <c r="Z458" s="2940"/>
      <c r="AA458" s="1549"/>
    </row>
    <row r="459" spans="2:27" s="709" customFormat="1">
      <c r="B459" s="114"/>
      <c r="C459" s="708"/>
      <c r="D459" s="679"/>
      <c r="E459" s="2979" t="s">
        <v>1314</v>
      </c>
      <c r="F459" s="2980"/>
      <c r="G459" s="2980"/>
      <c r="H459" s="2981"/>
      <c r="I459" s="677"/>
      <c r="J459" s="678"/>
      <c r="K459" s="2979" t="s">
        <v>1314</v>
      </c>
      <c r="L459" s="2980"/>
      <c r="M459" s="2980"/>
      <c r="N459" s="2981"/>
      <c r="O459" s="687"/>
      <c r="P459" s="51"/>
      <c r="Q459" s="137"/>
      <c r="S459" s="2985" t="str">
        <f>"夜間℡ "&amp;IFERROR(VLOOKUP(S457,請負者詳細!#REF!,11,FALSE),"")</f>
        <v xml:space="preserve">夜間℡ </v>
      </c>
      <c r="T459" s="1790"/>
      <c r="U459" s="1790"/>
      <c r="V459" s="2986"/>
    </row>
    <row r="460" spans="2:27" s="709" customFormat="1">
      <c r="B460" s="114"/>
      <c r="C460" s="708"/>
      <c r="D460" s="679"/>
      <c r="E460" s="2987" t="str">
        <f>"TEL "&amp;IFERROR(VLOOKUP(E459,請負者詳細!#REF!,9,FALSE),"")</f>
        <v xml:space="preserve">TEL </v>
      </c>
      <c r="F460" s="2988"/>
      <c r="G460" s="2988"/>
      <c r="H460" s="2989"/>
      <c r="I460" s="679"/>
      <c r="J460" s="679"/>
      <c r="K460" s="2987" t="str">
        <f>"TEL "&amp;IFERROR(VLOOKUP(K459,請負者詳細!#REF!,9,FALSE),"")</f>
        <v xml:space="preserve">TEL </v>
      </c>
      <c r="L460" s="2988"/>
      <c r="M460" s="2988"/>
      <c r="N460" s="2989"/>
      <c r="Q460" s="137"/>
    </row>
    <row r="461" spans="2:27" s="709" customFormat="1" ht="14.25">
      <c r="B461" s="258"/>
      <c r="C461" s="708"/>
      <c r="D461" s="679"/>
      <c r="E461" s="703" t="s">
        <v>804</v>
      </c>
      <c r="F461" s="121"/>
      <c r="G461" s="121"/>
      <c r="H461" s="134"/>
      <c r="I461" s="679"/>
      <c r="J461" s="679"/>
      <c r="K461" s="703" t="s">
        <v>804</v>
      </c>
      <c r="L461" s="121"/>
      <c r="M461" s="121"/>
      <c r="N461" s="134"/>
      <c r="Q461" s="137"/>
      <c r="S461" s="2924" t="s">
        <v>800</v>
      </c>
      <c r="T461" s="2925"/>
      <c r="U461" s="2925"/>
      <c r="V461" s="690"/>
    </row>
    <row r="462" spans="2:27" s="709" customFormat="1" ht="14.25">
      <c r="B462" s="258"/>
      <c r="C462" s="708"/>
      <c r="D462" s="679"/>
      <c r="E462" s="2985" t="str">
        <f>"TEL "&amp;IFERROR(VLOOKUP(E459,請負者詳細!#REF!,11,FALSE),"")</f>
        <v xml:space="preserve">TEL </v>
      </c>
      <c r="F462" s="1790"/>
      <c r="G462" s="1790"/>
      <c r="H462" s="2986"/>
      <c r="I462" s="679"/>
      <c r="J462" s="679"/>
      <c r="K462" s="2985" t="str">
        <f>"TEL "&amp;IFERROR(VLOOKUP(K459,請負者詳細!#REF!,11,FALSE),"")</f>
        <v xml:space="preserve">TEL </v>
      </c>
      <c r="L462" s="1790"/>
      <c r="M462" s="1790"/>
      <c r="N462" s="2986"/>
      <c r="Q462" s="106"/>
      <c r="R462" s="51"/>
      <c r="S462" s="2979" t="s">
        <v>593</v>
      </c>
      <c r="T462" s="2980"/>
      <c r="U462" s="2980"/>
      <c r="V462" s="2981"/>
      <c r="W462" s="2939" t="s">
        <v>802</v>
      </c>
      <c r="X462" s="2940"/>
      <c r="Y462" s="2940"/>
      <c r="Z462" s="2940"/>
      <c r="AA462" s="1549"/>
    </row>
    <row r="463" spans="2:27" s="709" customFormat="1">
      <c r="B463" s="708"/>
      <c r="C463" s="708"/>
      <c r="D463" s="679"/>
      <c r="E463" s="679"/>
      <c r="F463" s="679"/>
      <c r="G463" s="679"/>
      <c r="H463" s="679"/>
      <c r="I463" s="679"/>
      <c r="J463" s="679"/>
      <c r="K463" s="679"/>
      <c r="L463" s="679"/>
      <c r="M463" s="679"/>
      <c r="Q463" s="137"/>
      <c r="S463" s="2987" t="str">
        <f>"TEL "&amp;IFERROR(VLOOKUP(S462,請負者詳細!#REF!,9,FALSE),"")</f>
        <v xml:space="preserve">TEL </v>
      </c>
      <c r="T463" s="2988"/>
      <c r="U463" s="2988"/>
      <c r="V463" s="2989"/>
      <c r="W463" s="2941"/>
      <c r="X463" s="2940"/>
      <c r="Y463" s="2940"/>
      <c r="Z463" s="2940"/>
      <c r="AA463" s="1549"/>
    </row>
    <row r="464" spans="2:27" s="709" customFormat="1">
      <c r="B464" s="114"/>
      <c r="C464" s="708"/>
      <c r="D464" s="679"/>
      <c r="E464" s="679"/>
      <c r="F464" s="679"/>
      <c r="G464" s="679"/>
      <c r="H464" s="679"/>
      <c r="I464" s="679"/>
      <c r="J464" s="679"/>
      <c r="K464" s="679"/>
      <c r="L464" s="679"/>
      <c r="M464" s="679"/>
      <c r="Q464" s="137"/>
      <c r="S464" s="2985" t="str">
        <f>"夜間℡ "&amp;IFERROR(VLOOKUP(S462,請負者詳細!#REF!,11,FALSE),"")</f>
        <v xml:space="preserve">夜間℡ </v>
      </c>
      <c r="T464" s="1790"/>
      <c r="U464" s="1790"/>
      <c r="V464" s="2986"/>
    </row>
    <row r="465" spans="2:27" s="709" customFormat="1">
      <c r="B465" s="708"/>
      <c r="C465" s="708"/>
      <c r="D465" s="679"/>
      <c r="E465" s="679"/>
      <c r="F465" s="679"/>
      <c r="G465" s="679"/>
      <c r="H465" s="679"/>
      <c r="I465" s="679"/>
      <c r="J465" s="679"/>
      <c r="K465" s="679"/>
      <c r="L465" s="679"/>
      <c r="M465" s="679"/>
      <c r="Q465" s="137"/>
    </row>
    <row r="466" spans="2:27" s="709" customFormat="1">
      <c r="B466" s="708"/>
      <c r="C466" s="708"/>
      <c r="D466" s="679"/>
      <c r="E466" s="679"/>
      <c r="F466" s="679"/>
      <c r="G466" s="679"/>
      <c r="H466" s="679"/>
      <c r="I466" s="679"/>
      <c r="J466" s="679"/>
      <c r="K466" s="679"/>
      <c r="L466" s="679"/>
      <c r="M466" s="679"/>
      <c r="Q466" s="137"/>
      <c r="S466" s="2982" t="s">
        <v>801</v>
      </c>
      <c r="T466" s="2983"/>
      <c r="U466" s="2983"/>
      <c r="V466" s="2984"/>
    </row>
    <row r="467" spans="2:27" s="709" customFormat="1">
      <c r="B467" s="114"/>
      <c r="C467" s="708"/>
      <c r="D467" s="679"/>
      <c r="E467" s="679"/>
      <c r="F467" s="679"/>
      <c r="G467" s="679"/>
      <c r="H467" s="679"/>
      <c r="I467" s="679"/>
      <c r="J467" s="679"/>
      <c r="K467" s="679"/>
      <c r="L467" s="679"/>
      <c r="M467" s="679"/>
      <c r="Q467" s="106"/>
      <c r="R467" s="51"/>
      <c r="S467" s="2979" t="s">
        <v>593</v>
      </c>
      <c r="T467" s="2980"/>
      <c r="U467" s="2980"/>
      <c r="V467" s="2981"/>
      <c r="W467" s="2942" t="s">
        <v>803</v>
      </c>
      <c r="X467" s="2943"/>
      <c r="Y467" s="2943"/>
      <c r="Z467" s="2943"/>
      <c r="AA467" s="2944"/>
    </row>
    <row r="468" spans="2:27" s="709" customFormat="1">
      <c r="B468" s="114"/>
      <c r="C468" s="708"/>
      <c r="D468" s="679"/>
      <c r="E468" s="679"/>
      <c r="F468" s="679"/>
      <c r="G468" s="679"/>
      <c r="H468" s="679"/>
      <c r="I468" s="679"/>
      <c r="J468" s="679"/>
      <c r="K468" s="679"/>
      <c r="L468" s="679"/>
      <c r="M468" s="679"/>
      <c r="S468" s="2987" t="str">
        <f>"TEL "&amp;IFERROR(VLOOKUP(S467,請負者詳細!#REF!,9,FALSE),"")</f>
        <v xml:space="preserve">TEL </v>
      </c>
      <c r="T468" s="2988"/>
      <c r="U468" s="2988"/>
      <c r="V468" s="2989"/>
      <c r="W468" s="2945"/>
      <c r="X468" s="2943"/>
      <c r="Y468" s="2943"/>
      <c r="Z468" s="2943"/>
      <c r="AA468" s="2944"/>
    </row>
    <row r="469" spans="2:27" s="709" customFormat="1">
      <c r="B469" s="708"/>
      <c r="C469" s="708"/>
      <c r="D469" s="679"/>
      <c r="E469" s="679"/>
      <c r="F469" s="679"/>
      <c r="G469" s="679"/>
      <c r="H469" s="679"/>
      <c r="I469" s="679"/>
      <c r="J469" s="679"/>
      <c r="K469" s="679"/>
      <c r="L469" s="679"/>
      <c r="M469" s="679"/>
      <c r="S469" s="2985" t="str">
        <f>"夜間℡ "&amp;IFERROR(VLOOKUP(S467,請負者詳細!#REF!,11,FALSE),"")</f>
        <v xml:space="preserve">夜間℡ </v>
      </c>
      <c r="T469" s="1790"/>
      <c r="U469" s="1790"/>
      <c r="V469" s="2986"/>
    </row>
    <row r="470" spans="2:27" s="709" customFormat="1">
      <c r="B470" s="708"/>
      <c r="C470" s="708"/>
      <c r="D470" s="679"/>
      <c r="E470" s="679"/>
      <c r="F470" s="679"/>
      <c r="G470" s="679"/>
      <c r="H470" s="679"/>
      <c r="I470" s="679"/>
      <c r="J470" s="679"/>
      <c r="K470" s="679"/>
      <c r="L470" s="679"/>
      <c r="M470" s="679"/>
    </row>
    <row r="471" spans="2:27" s="709" customFormat="1">
      <c r="B471" s="114"/>
      <c r="C471" s="708"/>
      <c r="D471" s="114" t="s">
        <v>545</v>
      </c>
      <c r="E471" s="679"/>
      <c r="F471" s="679"/>
      <c r="G471" s="679"/>
      <c r="H471" s="679"/>
      <c r="I471" s="679"/>
      <c r="J471" s="679"/>
      <c r="K471" s="679"/>
      <c r="L471" s="679"/>
      <c r="M471" s="679"/>
      <c r="N471" s="679"/>
    </row>
    <row r="472" spans="2:27" s="709" customFormat="1">
      <c r="B472" s="708"/>
      <c r="C472" s="708"/>
      <c r="D472" s="679"/>
      <c r="E472" s="679"/>
      <c r="F472" s="679"/>
      <c r="G472" s="679"/>
      <c r="H472" s="679"/>
      <c r="I472" s="679"/>
      <c r="J472" s="679"/>
      <c r="K472" s="679"/>
      <c r="L472" s="679"/>
      <c r="M472" s="679"/>
      <c r="N472" s="679"/>
    </row>
    <row r="473" spans="2:27" s="709" customFormat="1">
      <c r="B473" s="708"/>
      <c r="C473" s="708"/>
      <c r="D473" s="679"/>
      <c r="E473" s="679"/>
      <c r="F473" s="679"/>
      <c r="G473" s="679"/>
      <c r="H473" s="679"/>
      <c r="I473" s="679"/>
      <c r="J473" s="679"/>
      <c r="K473" s="679"/>
      <c r="L473" s="679"/>
      <c r="M473" s="679"/>
      <c r="N473" s="259" t="s">
        <v>807</v>
      </c>
    </row>
    <row r="474" spans="2:27" s="709" customFormat="1">
      <c r="B474" s="206"/>
      <c r="C474" s="708"/>
      <c r="D474" s="679"/>
      <c r="E474" s="679"/>
      <c r="F474" s="679"/>
      <c r="G474" s="679"/>
      <c r="H474" s="679"/>
      <c r="I474" s="679"/>
      <c r="J474" s="679"/>
      <c r="K474" s="679"/>
      <c r="L474" s="679"/>
      <c r="M474" s="679"/>
      <c r="N474" s="679"/>
    </row>
    <row r="475" spans="2:27" s="709" customFormat="1">
      <c r="B475" s="708"/>
      <c r="C475" s="708"/>
      <c r="D475" s="702"/>
      <c r="E475" s="702"/>
      <c r="F475" s="702"/>
      <c r="G475" s="702"/>
      <c r="H475" s="702"/>
      <c r="I475" s="702"/>
      <c r="J475" s="702"/>
      <c r="K475" s="702"/>
      <c r="L475" s="702"/>
      <c r="M475" s="702"/>
      <c r="N475" s="3356" t="s">
        <v>808</v>
      </c>
      <c r="O475" s="3357"/>
      <c r="P475" s="3357"/>
      <c r="Q475" s="3357"/>
      <c r="R475" s="3358"/>
      <c r="S475" s="108"/>
      <c r="T475" s="108"/>
      <c r="U475" s="108"/>
      <c r="V475" s="2924" t="s">
        <v>824</v>
      </c>
      <c r="W475" s="2925"/>
      <c r="X475" s="2925"/>
      <c r="Y475" s="2925"/>
      <c r="Z475" s="2925"/>
      <c r="AA475" s="2926"/>
    </row>
    <row r="476" spans="2:27" s="709" customFormat="1">
      <c r="B476" s="708"/>
      <c r="C476" s="708"/>
      <c r="D476" s="702"/>
      <c r="E476" s="702"/>
      <c r="F476" s="702"/>
      <c r="G476" s="702"/>
      <c r="H476" s="702"/>
      <c r="I476" s="702"/>
      <c r="J476" s="702"/>
      <c r="K476" s="702"/>
      <c r="L476" s="702"/>
      <c r="M476" s="702"/>
      <c r="N476" s="142" t="s">
        <v>809</v>
      </c>
      <c r="O476" s="222"/>
      <c r="P476" s="222"/>
      <c r="Q476" s="222"/>
      <c r="R476" s="295"/>
      <c r="S476" s="108"/>
      <c r="T476" s="108"/>
      <c r="U476" s="108"/>
      <c r="V476" s="3359" t="str">
        <f>本工事内容!$F$3&amp;" "&amp;本工事内容!$C$3</f>
        <v xml:space="preserve"> </v>
      </c>
      <c r="W476" s="2988"/>
      <c r="X476" s="2988"/>
      <c r="Y476" s="2988"/>
      <c r="Z476" s="2988"/>
      <c r="AA476" s="2989"/>
    </row>
    <row r="477" spans="2:27" s="709" customFormat="1">
      <c r="B477" s="256"/>
      <c r="C477" s="708"/>
      <c r="D477" s="2924" t="s">
        <v>810</v>
      </c>
      <c r="E477" s="2925"/>
      <c r="F477" s="2925"/>
      <c r="G477" s="2925"/>
      <c r="H477" s="2925"/>
      <c r="I477" s="2926"/>
      <c r="J477" s="702"/>
      <c r="K477" s="702"/>
      <c r="L477" s="702"/>
      <c r="M477" s="702"/>
      <c r="N477" s="704" t="str">
        <f>本工事内容!$C$19</f>
        <v>○○　××</v>
      </c>
      <c r="O477" s="121"/>
      <c r="P477" s="121"/>
      <c r="Q477" s="121"/>
      <c r="R477" s="134"/>
      <c r="S477" s="108"/>
      <c r="T477" s="108"/>
      <c r="U477" s="108"/>
      <c r="V477" s="3360" t="str">
        <f>"℡ "&amp;本工事内容!$C$6</f>
        <v>℡ (0586)28-○○○○</v>
      </c>
      <c r="W477" s="3352"/>
      <c r="X477" s="3352"/>
      <c r="Y477" s="3352"/>
      <c r="Z477" s="3352"/>
      <c r="AA477" s="3353"/>
    </row>
    <row r="478" spans="2:27" s="709" customFormat="1">
      <c r="B478" s="708"/>
      <c r="C478" s="708"/>
      <c r="D478" s="419" t="s">
        <v>811</v>
      </c>
      <c r="E478" s="420"/>
      <c r="F478" s="420"/>
      <c r="G478" s="420"/>
      <c r="H478" s="420"/>
      <c r="I478" s="421"/>
      <c r="J478" s="702"/>
      <c r="K478" s="702"/>
      <c r="L478" s="702"/>
      <c r="M478" s="702"/>
      <c r="N478" s="2987" t="str">
        <f>"TEL "&amp;本工事内容!E19</f>
        <v xml:space="preserve">TEL </v>
      </c>
      <c r="O478" s="2988"/>
      <c r="P478" s="2988"/>
      <c r="Q478" s="2988"/>
      <c r="R478" s="2989"/>
      <c r="S478" s="108"/>
      <c r="T478" s="108"/>
      <c r="U478" s="108"/>
      <c r="V478" s="108"/>
      <c r="W478" s="108"/>
      <c r="X478" s="108"/>
      <c r="Y478" s="108"/>
      <c r="Z478" s="108"/>
      <c r="AA478" s="108"/>
    </row>
    <row r="479" spans="2:27" s="709" customFormat="1">
      <c r="C479" s="708"/>
      <c r="D479" s="702"/>
      <c r="E479" s="702"/>
      <c r="F479" s="702"/>
      <c r="G479" s="702"/>
      <c r="H479" s="702"/>
      <c r="I479" s="702"/>
      <c r="J479" s="702"/>
      <c r="K479" s="702"/>
      <c r="L479" s="702"/>
      <c r="M479" s="702"/>
      <c r="N479" s="419"/>
      <c r="O479" s="124"/>
      <c r="P479" s="124"/>
      <c r="Q479" s="124"/>
      <c r="R479" s="135"/>
      <c r="S479" s="108"/>
      <c r="T479" s="108"/>
      <c r="U479" s="108"/>
      <c r="V479" s="3361" t="str">
        <f>請負者詳細!$C$2</f>
        <v>△△△△建設株式会社</v>
      </c>
      <c r="W479" s="3362"/>
      <c r="X479" s="3362"/>
      <c r="Y479" s="3362"/>
      <c r="Z479" s="3362"/>
      <c r="AA479" s="2938"/>
    </row>
    <row r="480" spans="2:27" s="709" customFormat="1">
      <c r="B480" s="708"/>
      <c r="C480" s="708"/>
      <c r="D480" s="2924" t="s">
        <v>812</v>
      </c>
      <c r="E480" s="2925"/>
      <c r="F480" s="2925"/>
      <c r="G480" s="2925"/>
      <c r="H480" s="2925"/>
      <c r="I480" s="2926"/>
      <c r="J480" s="702"/>
      <c r="K480" s="702"/>
      <c r="L480" s="702"/>
      <c r="M480" s="702"/>
      <c r="N480" s="702"/>
      <c r="O480" s="108"/>
      <c r="P480" s="108"/>
      <c r="Q480" s="108"/>
      <c r="R480" s="108"/>
      <c r="S480" s="108"/>
      <c r="T480" s="108"/>
      <c r="U480" s="108"/>
      <c r="V480" s="2987" t="str">
        <f>"℡ "&amp;請負者詳細!$C$6</f>
        <v>℡ (0586)11-1234</v>
      </c>
      <c r="W480" s="2988"/>
      <c r="X480" s="2988"/>
      <c r="Y480" s="2988"/>
      <c r="Z480" s="2988"/>
      <c r="AA480" s="2989"/>
    </row>
    <row r="481" spans="2:27" s="709" customFormat="1">
      <c r="B481" s="129"/>
      <c r="C481" s="708"/>
      <c r="D481" s="419" t="s">
        <v>813</v>
      </c>
      <c r="E481" s="420"/>
      <c r="F481" s="420"/>
      <c r="G481" s="420"/>
      <c r="H481" s="420"/>
      <c r="I481" s="421"/>
      <c r="J481" s="702"/>
      <c r="K481" s="702"/>
      <c r="L481" s="702"/>
      <c r="M481" s="702"/>
      <c r="N481" s="702"/>
      <c r="O481" s="108"/>
      <c r="P481" s="108"/>
      <c r="Q481" s="108"/>
      <c r="R481" s="108"/>
      <c r="S481" s="108"/>
      <c r="T481" s="108"/>
      <c r="U481" s="108"/>
      <c r="V481" s="3359" t="s">
        <v>1318</v>
      </c>
      <c r="W481" s="2988"/>
      <c r="X481" s="3349" t="s">
        <v>1319</v>
      </c>
      <c r="Y481" s="2944"/>
      <c r="Z481" s="2944"/>
      <c r="AA481" s="3350"/>
    </row>
    <row r="482" spans="2:27" s="709" customFormat="1">
      <c r="B482" s="129"/>
      <c r="C482" s="708"/>
      <c r="D482" s="702"/>
      <c r="E482" s="702"/>
      <c r="F482" s="702"/>
      <c r="G482" s="702"/>
      <c r="H482" s="702"/>
      <c r="I482" s="702"/>
      <c r="J482" s="702"/>
      <c r="K482" s="702"/>
      <c r="L482" s="702"/>
      <c r="M482" s="702"/>
      <c r="N482" s="702"/>
      <c r="O482" s="108"/>
      <c r="P482" s="108"/>
      <c r="Q482" s="108"/>
      <c r="R482" s="108"/>
      <c r="S482" s="108"/>
      <c r="T482" s="108"/>
      <c r="U482" s="108"/>
      <c r="V482" s="3363" t="str">
        <f>"℡ "&amp;IFERROR(VLOOKUP(X481,請負者詳細!#REF!,9,FALSE),"")</f>
        <v xml:space="preserve">℡ </v>
      </c>
      <c r="W482" s="3364"/>
      <c r="X482" s="3364"/>
      <c r="Y482" s="3364"/>
      <c r="Z482" s="3364"/>
      <c r="AA482" s="3365"/>
    </row>
    <row r="483" spans="2:27" s="709" customFormat="1">
      <c r="B483" s="129"/>
      <c r="C483" s="708"/>
      <c r="D483" s="2924" t="s">
        <v>814</v>
      </c>
      <c r="E483" s="2925"/>
      <c r="F483" s="2925"/>
      <c r="G483" s="2925"/>
      <c r="H483" s="2925"/>
      <c r="I483" s="2926"/>
      <c r="J483" s="702"/>
      <c r="K483" s="702"/>
      <c r="L483" s="702"/>
      <c r="M483" s="702"/>
      <c r="N483" s="702"/>
      <c r="O483" s="108"/>
      <c r="P483" s="108"/>
      <c r="Q483" s="108"/>
      <c r="R483" s="108"/>
      <c r="S483" s="108"/>
      <c r="T483" s="108"/>
      <c r="U483" s="108"/>
      <c r="V483" s="701" t="s">
        <v>1320</v>
      </c>
      <c r="W483" s="128"/>
      <c r="X483" s="3349" t="s">
        <v>1321</v>
      </c>
      <c r="Y483" s="2944"/>
      <c r="Z483" s="2944"/>
      <c r="AA483" s="3350"/>
    </row>
    <row r="484" spans="2:27" s="709" customFormat="1">
      <c r="B484" s="129"/>
      <c r="C484" s="708"/>
      <c r="D484" s="419" t="s">
        <v>815</v>
      </c>
      <c r="E484" s="420"/>
      <c r="F484" s="420"/>
      <c r="G484" s="420"/>
      <c r="H484" s="420"/>
      <c r="I484" s="421"/>
      <c r="J484" s="702"/>
      <c r="K484" s="702"/>
      <c r="L484" s="702"/>
      <c r="M484" s="702"/>
      <c r="N484" s="702"/>
      <c r="O484" s="108"/>
      <c r="P484" s="108"/>
      <c r="Q484" s="108"/>
      <c r="R484" s="108"/>
      <c r="S484" s="108"/>
      <c r="T484" s="108"/>
      <c r="U484" s="108"/>
      <c r="V484" s="3351" t="str">
        <f>"℡ "&amp;IFERROR(VLOOKUP(X483,請負者詳細!#REF!,9,FALSE),"")</f>
        <v xml:space="preserve">℡ </v>
      </c>
      <c r="W484" s="3352"/>
      <c r="X484" s="3352"/>
      <c r="Y484" s="3352"/>
      <c r="Z484" s="3352"/>
      <c r="AA484" s="3353"/>
    </row>
    <row r="485" spans="2:27" s="709" customFormat="1">
      <c r="B485" s="129"/>
      <c r="C485" s="708"/>
      <c r="D485" s="702"/>
      <c r="E485" s="702"/>
      <c r="F485" s="702"/>
      <c r="G485" s="702"/>
      <c r="H485" s="702"/>
      <c r="I485" s="702"/>
      <c r="J485" s="702"/>
      <c r="K485" s="702"/>
      <c r="L485" s="702"/>
      <c r="M485" s="702"/>
      <c r="N485" s="702"/>
      <c r="O485" s="108"/>
      <c r="P485" s="108"/>
      <c r="Q485" s="108"/>
      <c r="R485" s="108"/>
      <c r="S485" s="108"/>
      <c r="T485" s="108"/>
      <c r="U485" s="108"/>
      <c r="V485" s="108"/>
      <c r="W485" s="108"/>
      <c r="X485" s="108"/>
      <c r="Y485" s="108"/>
      <c r="Z485" s="108"/>
      <c r="AA485" s="108"/>
    </row>
    <row r="486" spans="2:27" s="709" customFormat="1">
      <c r="B486" s="129"/>
      <c r="C486" s="708"/>
      <c r="D486" s="2924" t="s">
        <v>816</v>
      </c>
      <c r="E486" s="2925"/>
      <c r="F486" s="2925"/>
      <c r="G486" s="2925"/>
      <c r="H486" s="2925"/>
      <c r="I486" s="2926"/>
      <c r="J486" s="702"/>
      <c r="K486" s="688" t="s">
        <v>818</v>
      </c>
      <c r="L486" s="689"/>
      <c r="M486" s="689"/>
      <c r="N486" s="689"/>
      <c r="O486" s="689"/>
      <c r="P486" s="703"/>
      <c r="Q486" s="688" t="s">
        <v>820</v>
      </c>
      <c r="R486" s="689"/>
      <c r="S486" s="689"/>
      <c r="T486" s="689"/>
      <c r="U486" s="690"/>
      <c r="V486" s="108"/>
      <c r="W486" s="688" t="s">
        <v>822</v>
      </c>
      <c r="X486" s="689"/>
      <c r="Y486" s="689"/>
      <c r="Z486" s="689"/>
      <c r="AA486" s="690"/>
    </row>
    <row r="487" spans="2:27" s="709" customFormat="1">
      <c r="B487" s="129"/>
      <c r="C487" s="708"/>
      <c r="D487" s="419" t="s">
        <v>817</v>
      </c>
      <c r="E487" s="420"/>
      <c r="F487" s="420"/>
      <c r="G487" s="420"/>
      <c r="H487" s="420"/>
      <c r="I487" s="421"/>
      <c r="J487" s="702"/>
      <c r="K487" s="419" t="s">
        <v>819</v>
      </c>
      <c r="L487" s="420"/>
      <c r="M487" s="420"/>
      <c r="N487" s="420"/>
      <c r="O487" s="420"/>
      <c r="P487" s="703"/>
      <c r="Q487" s="419" t="s">
        <v>821</v>
      </c>
      <c r="R487" s="420"/>
      <c r="S487" s="420"/>
      <c r="T487" s="420"/>
      <c r="U487" s="421"/>
      <c r="V487" s="108"/>
      <c r="W487" s="419" t="s">
        <v>823</v>
      </c>
      <c r="X487" s="420"/>
      <c r="Y487" s="420"/>
      <c r="Z487" s="420"/>
      <c r="AA487" s="421"/>
    </row>
    <row r="488" spans="2:27" s="709" customFormat="1">
      <c r="B488" s="129"/>
      <c r="C488" s="708"/>
      <c r="D488" s="679"/>
      <c r="E488" s="679"/>
      <c r="F488" s="679"/>
      <c r="G488" s="679"/>
      <c r="H488" s="679"/>
      <c r="I488" s="679"/>
      <c r="J488" s="679"/>
      <c r="K488" s="679"/>
      <c r="L488" s="679"/>
      <c r="M488" s="679"/>
      <c r="N488" s="679"/>
    </row>
    <row r="489" spans="2:27" s="709" customFormat="1" ht="14.25">
      <c r="C489" s="1" t="s">
        <v>825</v>
      </c>
      <c r="D489" s="679"/>
      <c r="E489" s="679"/>
      <c r="F489" s="679"/>
      <c r="G489" s="679"/>
      <c r="H489" s="679"/>
      <c r="I489" s="679"/>
      <c r="J489" s="679"/>
      <c r="K489" s="679"/>
      <c r="L489" s="679"/>
      <c r="M489" s="679"/>
      <c r="N489" s="679"/>
    </row>
    <row r="490" spans="2:27" s="709" customFormat="1" ht="31.9" customHeight="1">
      <c r="C490" s="679"/>
      <c r="D490" s="2912" t="s">
        <v>826</v>
      </c>
      <c r="E490" s="2913"/>
      <c r="F490" s="2913"/>
      <c r="G490" s="2913"/>
      <c r="H490" s="2913"/>
      <c r="I490" s="2913"/>
      <c r="J490" s="2913"/>
      <c r="K490" s="2913"/>
      <c r="L490" s="2913"/>
      <c r="M490" s="2913"/>
      <c r="N490" s="2913"/>
      <c r="O490" s="2913"/>
      <c r="P490" s="2913"/>
      <c r="Q490" s="2913"/>
      <c r="R490" s="2913"/>
      <c r="S490" s="2913"/>
      <c r="T490" s="2913"/>
      <c r="U490" s="2913"/>
      <c r="V490" s="2913"/>
      <c r="W490" s="2913"/>
      <c r="X490" s="2913"/>
      <c r="Y490" s="2913"/>
      <c r="Z490" s="2913"/>
      <c r="AA490" s="2913"/>
    </row>
    <row r="491" spans="2:27" s="709" customFormat="1" ht="30" customHeight="1">
      <c r="C491" s="679"/>
      <c r="D491" s="2914" t="s">
        <v>1522</v>
      </c>
      <c r="E491" s="2915"/>
      <c r="F491" s="2915"/>
      <c r="G491" s="2915"/>
      <c r="H491" s="2915"/>
      <c r="I491" s="2915"/>
      <c r="J491" s="2915"/>
      <c r="K491" s="2915"/>
      <c r="L491" s="2915"/>
      <c r="M491" s="2915"/>
      <c r="N491" s="2915"/>
      <c r="O491" s="2915"/>
      <c r="P491" s="2915"/>
      <c r="Q491" s="2915"/>
      <c r="R491" s="2915"/>
      <c r="S491" s="2915"/>
      <c r="T491" s="2915"/>
      <c r="U491" s="2915"/>
      <c r="V491" s="2915"/>
      <c r="W491" s="2915"/>
      <c r="X491" s="2915"/>
      <c r="Y491" s="2915"/>
      <c r="Z491" s="2915"/>
      <c r="AA491" s="2915"/>
    </row>
    <row r="492" spans="2:27" s="709" customFormat="1" ht="30" customHeight="1">
      <c r="C492" s="679"/>
      <c r="D492" s="2914" t="s">
        <v>1523</v>
      </c>
      <c r="E492" s="2915"/>
      <c r="F492" s="2915"/>
      <c r="G492" s="2915"/>
      <c r="H492" s="2915"/>
      <c r="I492" s="2915"/>
      <c r="J492" s="2915"/>
      <c r="K492" s="2915"/>
      <c r="L492" s="2915"/>
      <c r="M492" s="2915"/>
      <c r="N492" s="2915"/>
      <c r="O492" s="2915"/>
      <c r="P492" s="2915"/>
      <c r="Q492" s="2915"/>
      <c r="R492" s="2915"/>
      <c r="S492" s="2915"/>
      <c r="T492" s="2915"/>
      <c r="U492" s="2915"/>
      <c r="V492" s="2915"/>
      <c r="W492" s="2915"/>
      <c r="X492" s="2915"/>
      <c r="Y492" s="2915"/>
      <c r="Z492" s="2915"/>
      <c r="AA492" s="2915"/>
    </row>
    <row r="493" spans="2:27" s="709" customFormat="1" ht="30" customHeight="1">
      <c r="C493" s="679"/>
      <c r="D493" s="2914" t="s">
        <v>1524</v>
      </c>
      <c r="E493" s="2915"/>
      <c r="F493" s="2915"/>
      <c r="G493" s="2915"/>
      <c r="H493" s="2915"/>
      <c r="I493" s="2915"/>
      <c r="J493" s="2915"/>
      <c r="K493" s="2915"/>
      <c r="L493" s="2915"/>
      <c r="M493" s="2915"/>
      <c r="N493" s="2915"/>
      <c r="O493" s="2915"/>
      <c r="P493" s="2915"/>
      <c r="Q493" s="2915"/>
      <c r="R493" s="2915"/>
      <c r="S493" s="2915"/>
      <c r="T493" s="2915"/>
      <c r="U493" s="2915"/>
      <c r="V493" s="2915"/>
      <c r="W493" s="2915"/>
      <c r="X493" s="2915"/>
      <c r="Y493" s="2915"/>
      <c r="Z493" s="2915"/>
      <c r="AA493" s="2915"/>
    </row>
    <row r="494" spans="2:27" s="709" customFormat="1" ht="14.25">
      <c r="B494" s="1" t="s">
        <v>546</v>
      </c>
      <c r="C494" s="679"/>
      <c r="D494" s="679"/>
      <c r="E494" s="679"/>
      <c r="F494" s="679"/>
      <c r="G494" s="679"/>
      <c r="H494" s="679"/>
      <c r="I494" s="679"/>
      <c r="J494" s="679"/>
      <c r="K494" s="679"/>
      <c r="L494" s="679"/>
      <c r="M494" s="679"/>
      <c r="N494" s="679"/>
    </row>
    <row r="495" spans="2:27" s="709" customFormat="1" ht="14.25">
      <c r="C495" s="102" t="s">
        <v>547</v>
      </c>
      <c r="D495" s="679"/>
      <c r="E495" s="679"/>
      <c r="F495" s="679"/>
      <c r="G495" s="679"/>
      <c r="H495" s="679"/>
      <c r="I495" s="679"/>
      <c r="J495" s="679"/>
      <c r="K495" s="679"/>
      <c r="L495" s="679"/>
      <c r="M495" s="679"/>
      <c r="N495" s="679"/>
    </row>
    <row r="496" spans="2:27" s="709" customFormat="1" ht="31.9" customHeight="1">
      <c r="C496" s="679"/>
      <c r="D496" s="2911" t="s">
        <v>827</v>
      </c>
      <c r="E496" s="2913"/>
      <c r="F496" s="2913"/>
      <c r="G496" s="2913"/>
      <c r="H496" s="2913"/>
      <c r="I496" s="2913"/>
      <c r="J496" s="2913"/>
      <c r="K496" s="2913"/>
      <c r="L496" s="2913"/>
      <c r="M496" s="2913"/>
      <c r="N496" s="2913"/>
      <c r="O496" s="2913"/>
      <c r="P496" s="2913"/>
      <c r="Q496" s="2913"/>
      <c r="R496" s="2913"/>
      <c r="S496" s="2913"/>
      <c r="T496" s="2913"/>
      <c r="U496" s="2913"/>
      <c r="V496" s="2913"/>
      <c r="W496" s="2913"/>
      <c r="X496" s="2913"/>
      <c r="Y496" s="2913"/>
      <c r="Z496" s="2913"/>
      <c r="AA496" s="2913"/>
    </row>
    <row r="497" spans="2:28" s="709" customFormat="1" ht="31.9" customHeight="1">
      <c r="C497" s="679"/>
      <c r="D497" s="2911" t="s">
        <v>828</v>
      </c>
      <c r="E497" s="2913"/>
      <c r="F497" s="2913"/>
      <c r="G497" s="2913"/>
      <c r="H497" s="2913"/>
      <c r="I497" s="2913"/>
      <c r="J497" s="2913"/>
      <c r="K497" s="2913"/>
      <c r="L497" s="2913"/>
      <c r="M497" s="2913"/>
      <c r="N497" s="2913"/>
      <c r="O497" s="2913"/>
      <c r="P497" s="2913"/>
      <c r="Q497" s="2913"/>
      <c r="R497" s="2913"/>
      <c r="S497" s="2913"/>
      <c r="T497" s="2913"/>
      <c r="U497" s="2913"/>
      <c r="V497" s="2913"/>
      <c r="W497" s="2913"/>
      <c r="X497" s="2913"/>
      <c r="Y497" s="2913"/>
      <c r="Z497" s="2913"/>
      <c r="AA497" s="2913"/>
    </row>
    <row r="498" spans="2:28" s="709" customFormat="1" ht="31.9" customHeight="1">
      <c r="C498" s="679"/>
      <c r="D498" s="2911" t="s">
        <v>829</v>
      </c>
      <c r="E498" s="2912"/>
      <c r="F498" s="2912"/>
      <c r="G498" s="2912"/>
      <c r="H498" s="2912"/>
      <c r="I498" s="2912"/>
      <c r="J498" s="2912"/>
      <c r="K498" s="2912"/>
      <c r="L498" s="2912"/>
      <c r="M498" s="2912"/>
      <c r="N498" s="2912"/>
      <c r="O498" s="2912"/>
      <c r="P498" s="2912"/>
      <c r="Q498" s="2912"/>
      <c r="R498" s="2912"/>
      <c r="S498" s="2912"/>
      <c r="T498" s="2912"/>
      <c r="U498" s="2912"/>
      <c r="V498" s="2912"/>
      <c r="W498" s="2912"/>
      <c r="X498" s="2912"/>
      <c r="Y498" s="2912"/>
      <c r="Z498" s="2912"/>
      <c r="AA498" s="2912"/>
    </row>
    <row r="499" spans="2:28" s="709" customFormat="1" ht="14.25">
      <c r="B499" s="102"/>
      <c r="C499" s="679"/>
      <c r="D499" s="679"/>
      <c r="E499" s="679"/>
      <c r="F499" s="679"/>
      <c r="G499" s="679"/>
      <c r="H499" s="679"/>
      <c r="I499" s="679"/>
      <c r="J499" s="679"/>
      <c r="K499" s="679"/>
      <c r="L499" s="679"/>
      <c r="M499" s="679"/>
      <c r="N499" s="679"/>
    </row>
    <row r="500" spans="2:28" s="709" customFormat="1" ht="14.25">
      <c r="B500" s="102"/>
      <c r="C500" s="679"/>
      <c r="D500" s="679"/>
      <c r="E500" s="679"/>
      <c r="F500" s="679"/>
      <c r="G500" s="679"/>
      <c r="H500" s="679"/>
      <c r="I500" s="679"/>
      <c r="J500" s="679"/>
      <c r="K500" s="679"/>
      <c r="L500" s="679"/>
      <c r="M500" s="679"/>
      <c r="N500" s="679"/>
    </row>
    <row r="501" spans="2:28" s="709" customFormat="1" ht="14.25">
      <c r="B501" s="1" t="s">
        <v>830</v>
      </c>
      <c r="C501" s="679"/>
      <c r="D501" s="679"/>
      <c r="E501" s="679"/>
      <c r="F501" s="679"/>
      <c r="G501" s="679"/>
      <c r="H501" s="679"/>
      <c r="I501" s="679"/>
      <c r="J501" s="679"/>
      <c r="K501" s="679"/>
      <c r="L501" s="679"/>
      <c r="M501" s="679"/>
      <c r="N501" s="679"/>
    </row>
    <row r="502" spans="2:28" s="709" customFormat="1" ht="50.45" customHeight="1">
      <c r="C502" s="2912" t="s">
        <v>831</v>
      </c>
      <c r="D502" s="2913"/>
      <c r="E502" s="2913"/>
      <c r="F502" s="2913"/>
      <c r="G502" s="2913"/>
      <c r="H502" s="2913"/>
      <c r="I502" s="2913"/>
      <c r="J502" s="2913"/>
      <c r="K502" s="2913"/>
      <c r="L502" s="2913"/>
      <c r="M502" s="2913"/>
      <c r="N502" s="2913"/>
      <c r="O502" s="2913"/>
      <c r="P502" s="2913"/>
      <c r="Q502" s="2913"/>
      <c r="R502" s="2913"/>
      <c r="S502" s="2913"/>
      <c r="T502" s="2913"/>
      <c r="U502" s="2913"/>
      <c r="V502" s="2913"/>
      <c r="W502" s="2913"/>
      <c r="X502" s="2913"/>
      <c r="Y502" s="2913"/>
      <c r="Z502" s="2913"/>
      <c r="AA502" s="2913"/>
    </row>
    <row r="503" spans="2:28" s="709" customFormat="1">
      <c r="B503" s="99"/>
      <c r="C503" s="679"/>
      <c r="D503" s="679"/>
      <c r="E503" s="679"/>
      <c r="F503" s="679"/>
      <c r="G503" s="679"/>
      <c r="H503" s="679"/>
      <c r="I503" s="679"/>
      <c r="J503" s="679"/>
      <c r="K503" s="679"/>
      <c r="L503" s="679"/>
      <c r="M503" s="679"/>
      <c r="N503" s="679"/>
    </row>
    <row r="504" spans="2:28" s="709" customFormat="1" ht="14.25">
      <c r="C504" s="1" t="s">
        <v>832</v>
      </c>
      <c r="D504" s="679"/>
      <c r="E504" s="679"/>
      <c r="F504" s="679"/>
      <c r="G504" s="679"/>
      <c r="H504" s="679"/>
      <c r="I504" s="679"/>
      <c r="J504" s="679"/>
      <c r="K504" s="679"/>
      <c r="L504" s="679"/>
      <c r="M504" s="679"/>
      <c r="N504" s="679"/>
    </row>
    <row r="505" spans="2:28" s="709" customFormat="1" ht="30" customHeight="1">
      <c r="D505" s="2912" t="s">
        <v>880</v>
      </c>
      <c r="E505" s="2913"/>
      <c r="F505" s="2913"/>
      <c r="G505" s="2913"/>
      <c r="H505" s="2913"/>
      <c r="I505" s="2913"/>
      <c r="J505" s="2913"/>
      <c r="K505" s="2913"/>
      <c r="L505" s="2913"/>
      <c r="M505" s="2913"/>
      <c r="N505" s="2913"/>
      <c r="O505" s="2913"/>
      <c r="P505" s="2913"/>
      <c r="Q505" s="2913"/>
      <c r="R505" s="2913"/>
      <c r="S505" s="2913"/>
      <c r="T505" s="2913"/>
      <c r="U505" s="2913"/>
      <c r="V505" s="2913"/>
      <c r="W505" s="2913"/>
      <c r="X505" s="2913"/>
      <c r="Y505" s="2913"/>
      <c r="Z505" s="2913"/>
      <c r="AA505" s="2913"/>
    </row>
    <row r="506" spans="2:28" s="709" customFormat="1" ht="14.25">
      <c r="D506" s="150" t="s">
        <v>833</v>
      </c>
      <c r="E506" s="728"/>
      <c r="F506" s="728"/>
      <c r="G506" s="728"/>
      <c r="H506" s="728"/>
      <c r="I506" s="728"/>
      <c r="J506" s="728"/>
      <c r="K506" s="728"/>
      <c r="L506" s="728"/>
      <c r="M506" s="728"/>
      <c r="N506" s="728"/>
      <c r="O506" s="728"/>
      <c r="P506" s="728"/>
      <c r="Q506" s="149"/>
      <c r="R506" s="149"/>
      <c r="S506" s="149"/>
      <c r="T506" s="149"/>
      <c r="U506" s="149"/>
      <c r="V506" s="149"/>
      <c r="W506" s="149"/>
      <c r="X506" s="149"/>
      <c r="Y506" s="149"/>
      <c r="Z506" s="149"/>
      <c r="AA506" s="149"/>
    </row>
    <row r="507" spans="2:28" s="709" customFormat="1" ht="14.25">
      <c r="D507" s="150" t="s">
        <v>834</v>
      </c>
      <c r="E507" s="728"/>
      <c r="F507" s="728"/>
      <c r="G507" s="728"/>
      <c r="H507" s="728"/>
      <c r="I507" s="728"/>
      <c r="J507" s="728"/>
      <c r="K507" s="728"/>
      <c r="L507" s="728"/>
      <c r="M507" s="728"/>
      <c r="N507" s="728"/>
      <c r="O507" s="728"/>
      <c r="P507" s="728"/>
      <c r="Q507" s="149"/>
      <c r="R507" s="149"/>
      <c r="S507" s="149"/>
      <c r="T507" s="149"/>
      <c r="U507" s="149"/>
      <c r="V507" s="149"/>
      <c r="W507" s="149"/>
      <c r="X507" s="149"/>
      <c r="Y507" s="149"/>
      <c r="Z507" s="149"/>
      <c r="AA507" s="149"/>
    </row>
    <row r="508" spans="2:28" s="709" customFormat="1" ht="14.25">
      <c r="D508" s="150" t="s">
        <v>835</v>
      </c>
      <c r="E508" s="728"/>
      <c r="F508" s="728"/>
      <c r="G508" s="728"/>
      <c r="H508" s="728"/>
      <c r="I508" s="728"/>
      <c r="J508" s="728"/>
      <c r="K508" s="728"/>
      <c r="L508" s="728"/>
      <c r="M508" s="728"/>
      <c r="N508" s="728"/>
      <c r="O508" s="728"/>
      <c r="P508" s="728"/>
      <c r="Q508" s="149"/>
      <c r="R508" s="149"/>
      <c r="S508" s="149"/>
      <c r="T508" s="149"/>
      <c r="U508" s="149"/>
      <c r="V508" s="149"/>
      <c r="W508" s="149"/>
      <c r="X508" s="149"/>
      <c r="Y508" s="149"/>
      <c r="Z508" s="149"/>
      <c r="AA508" s="149"/>
    </row>
    <row r="509" spans="2:28" s="709" customFormat="1" ht="14.25">
      <c r="D509" s="263" t="s">
        <v>838</v>
      </c>
      <c r="E509" s="1" t="s">
        <v>1525</v>
      </c>
      <c r="F509" s="728"/>
      <c r="G509" s="728"/>
      <c r="H509" s="728"/>
      <c r="I509" s="728"/>
      <c r="J509" s="728"/>
      <c r="K509" s="728"/>
      <c r="L509" s="728"/>
      <c r="M509" s="728"/>
      <c r="N509" s="728"/>
      <c r="O509" s="728"/>
      <c r="P509" s="728"/>
      <c r="Q509" s="728"/>
      <c r="R509" s="149"/>
      <c r="S509" s="149"/>
      <c r="T509" s="149"/>
      <c r="U509" s="149"/>
      <c r="V509" s="149"/>
      <c r="W509" s="149"/>
      <c r="X509" s="149"/>
      <c r="Y509" s="149"/>
      <c r="Z509" s="149"/>
      <c r="AA509" s="149"/>
      <c r="AB509" s="149"/>
    </row>
    <row r="510" spans="2:28" s="709" customFormat="1" ht="14.25">
      <c r="E510" s="1" t="s">
        <v>1526</v>
      </c>
      <c r="F510" s="728"/>
      <c r="G510" s="728"/>
      <c r="H510" s="728"/>
      <c r="I510" s="728"/>
      <c r="J510" s="728"/>
      <c r="K510" s="728"/>
      <c r="L510" s="728"/>
      <c r="M510" s="728"/>
      <c r="N510" s="728"/>
      <c r="O510" s="728"/>
      <c r="P510" s="728"/>
      <c r="Q510" s="149"/>
      <c r="R510" s="149"/>
      <c r="S510" s="149"/>
      <c r="T510" s="149"/>
      <c r="U510" s="149"/>
      <c r="V510" s="149"/>
      <c r="W510" s="149"/>
      <c r="X510" s="149"/>
      <c r="Y510" s="149"/>
      <c r="Z510" s="149"/>
      <c r="AA510" s="149"/>
    </row>
    <row r="511" spans="2:28" s="709" customFormat="1" ht="14.25">
      <c r="D511" s="1" t="s">
        <v>836</v>
      </c>
      <c r="F511" s="728"/>
      <c r="G511" s="728"/>
      <c r="H511" s="728"/>
      <c r="I511" s="728"/>
      <c r="J511" s="728"/>
      <c r="K511" s="728"/>
      <c r="L511" s="728"/>
      <c r="M511" s="728"/>
      <c r="N511" s="728"/>
      <c r="O511" s="728"/>
      <c r="P511" s="728"/>
      <c r="Q511" s="149"/>
      <c r="R511" s="149"/>
      <c r="S511" s="149"/>
      <c r="T511" s="149"/>
      <c r="U511" s="149"/>
      <c r="V511" s="149"/>
      <c r="W511" s="149"/>
      <c r="X511" s="149"/>
      <c r="Y511" s="149"/>
      <c r="Z511" s="149"/>
      <c r="AA511" s="149"/>
    </row>
    <row r="512" spans="2:28" s="709" customFormat="1" ht="30" customHeight="1">
      <c r="D512" s="2912" t="s">
        <v>839</v>
      </c>
      <c r="E512" s="2913"/>
      <c r="F512" s="2913"/>
      <c r="G512" s="2913"/>
      <c r="H512" s="2913"/>
      <c r="I512" s="2913"/>
      <c r="J512" s="2913"/>
      <c r="K512" s="2913"/>
      <c r="L512" s="2913"/>
      <c r="M512" s="2913"/>
      <c r="N512" s="2913"/>
      <c r="O512" s="2913"/>
      <c r="P512" s="2913"/>
      <c r="Q512" s="2913"/>
      <c r="R512" s="2913"/>
      <c r="S512" s="2913"/>
      <c r="T512" s="2913"/>
      <c r="U512" s="2913"/>
      <c r="V512" s="2913"/>
      <c r="W512" s="2913"/>
      <c r="X512" s="2913"/>
      <c r="Y512" s="2913"/>
      <c r="Z512" s="2913"/>
      <c r="AA512" s="2913"/>
    </row>
    <row r="513" spans="2:27" s="709" customFormat="1" ht="14.25">
      <c r="D513" s="1" t="s">
        <v>837</v>
      </c>
      <c r="F513" s="728"/>
      <c r="G513" s="728"/>
      <c r="H513" s="728"/>
      <c r="I513" s="728"/>
      <c r="J513" s="728"/>
      <c r="K513" s="728"/>
      <c r="L513" s="728"/>
      <c r="M513" s="728"/>
      <c r="N513" s="728"/>
      <c r="O513" s="728"/>
      <c r="P513" s="728"/>
      <c r="Q513" s="149"/>
      <c r="R513" s="149"/>
      <c r="S513" s="149"/>
      <c r="T513" s="149"/>
      <c r="U513" s="149"/>
      <c r="V513" s="149"/>
      <c r="W513" s="149"/>
      <c r="X513" s="149"/>
      <c r="Y513" s="149"/>
      <c r="Z513" s="149"/>
      <c r="AA513" s="149"/>
    </row>
    <row r="514" spans="2:27" s="709" customFormat="1" ht="14.25">
      <c r="B514" s="1"/>
      <c r="C514" s="679"/>
      <c r="D514" s="679"/>
      <c r="E514" s="679"/>
      <c r="F514" s="679"/>
      <c r="G514" s="679"/>
      <c r="H514" s="679"/>
      <c r="I514" s="679"/>
      <c r="J514" s="679"/>
      <c r="K514" s="679"/>
      <c r="L514" s="679"/>
      <c r="M514" s="679"/>
      <c r="N514" s="679"/>
    </row>
    <row r="515" spans="2:27" s="709" customFormat="1" ht="14.25">
      <c r="C515" s="1" t="s">
        <v>548</v>
      </c>
      <c r="D515" s="679"/>
      <c r="E515" s="679"/>
      <c r="F515" s="679"/>
      <c r="G515" s="679"/>
      <c r="H515" s="679"/>
      <c r="I515" s="679"/>
      <c r="J515" s="679"/>
      <c r="K515" s="679"/>
      <c r="L515" s="679"/>
      <c r="M515" s="679"/>
      <c r="N515" s="679"/>
    </row>
    <row r="516" spans="2:27" s="709" customFormat="1" ht="14.25">
      <c r="B516" s="1"/>
      <c r="C516" s="679"/>
      <c r="D516" s="679"/>
      <c r="E516" s="679"/>
      <c r="F516" s="679"/>
      <c r="G516" s="679"/>
      <c r="H516" s="679"/>
      <c r="I516" s="679"/>
      <c r="J516" s="679"/>
      <c r="K516" s="679"/>
      <c r="L516" s="679"/>
      <c r="M516" s="679"/>
      <c r="N516" s="679"/>
    </row>
    <row r="517" spans="2:27" s="709" customFormat="1" ht="14.25">
      <c r="C517" s="679"/>
      <c r="D517" s="679"/>
      <c r="E517" s="679"/>
      <c r="F517" s="679"/>
      <c r="G517" s="679"/>
      <c r="H517" s="679"/>
      <c r="I517" s="679"/>
      <c r="J517" s="679"/>
      <c r="K517" s="679"/>
      <c r="L517" s="679"/>
      <c r="M517" s="1" t="s">
        <v>840</v>
      </c>
      <c r="N517" s="679"/>
    </row>
    <row r="518" spans="2:27" s="709" customFormat="1" ht="258" customHeight="1">
      <c r="C518" s="679"/>
      <c r="D518" s="679"/>
      <c r="E518" s="679"/>
      <c r="F518" s="679"/>
      <c r="G518" s="679"/>
      <c r="H518" s="679"/>
      <c r="I518" s="679"/>
      <c r="J518" s="679"/>
      <c r="K518" s="679"/>
      <c r="L518" s="679"/>
      <c r="M518" s="679"/>
      <c r="N518" s="679"/>
      <c r="O518" s="1"/>
    </row>
    <row r="519" spans="2:27" s="709" customFormat="1">
      <c r="B519" s="679"/>
      <c r="C519" s="679"/>
      <c r="D519" s="679"/>
      <c r="E519" s="679"/>
      <c r="F519" s="679"/>
      <c r="G519" s="679"/>
      <c r="H519" s="679"/>
      <c r="I519" s="679"/>
      <c r="J519" s="679"/>
      <c r="K519" s="679"/>
      <c r="L519" s="679"/>
      <c r="M519" s="679"/>
      <c r="N519" s="679"/>
    </row>
    <row r="520" spans="2:27" s="709" customFormat="1" ht="14.25">
      <c r="C520" s="1" t="s">
        <v>841</v>
      </c>
      <c r="D520" s="679"/>
      <c r="E520" s="679"/>
      <c r="F520" s="679"/>
      <c r="G520" s="679"/>
      <c r="H520" s="679"/>
      <c r="I520" s="679"/>
      <c r="J520" s="679"/>
      <c r="K520" s="679"/>
      <c r="L520" s="679"/>
      <c r="M520" s="679"/>
      <c r="N520" s="679"/>
    </row>
    <row r="521" spans="2:27" s="709" customFormat="1" ht="14.25">
      <c r="C521" s="679"/>
      <c r="D521" s="1" t="s">
        <v>842</v>
      </c>
      <c r="E521" s="679"/>
      <c r="F521" s="679"/>
      <c r="G521" s="679"/>
      <c r="H521" s="679"/>
      <c r="I521" s="679"/>
      <c r="J521" s="679"/>
      <c r="K521" s="679"/>
      <c r="L521" s="679"/>
      <c r="M521" s="679"/>
      <c r="N521" s="679"/>
    </row>
    <row r="522" spans="2:27" s="709" customFormat="1" ht="14.25">
      <c r="C522" s="679"/>
      <c r="D522" s="1" t="s">
        <v>843</v>
      </c>
      <c r="E522" s="679"/>
      <c r="F522" s="679"/>
      <c r="G522" s="679"/>
      <c r="H522" s="679"/>
      <c r="I522" s="679"/>
      <c r="J522" s="679"/>
      <c r="K522" s="679"/>
      <c r="L522" s="679"/>
      <c r="M522" s="679"/>
      <c r="N522" s="679"/>
    </row>
    <row r="523" spans="2:27" s="709" customFormat="1" ht="13.15" customHeight="1">
      <c r="C523" s="679"/>
      <c r="D523" s="679"/>
      <c r="E523" s="2914" t="s">
        <v>592</v>
      </c>
      <c r="F523" s="2915"/>
      <c r="G523" s="2915"/>
      <c r="H523" s="2915"/>
      <c r="I523" s="2915"/>
      <c r="J523" s="2915"/>
      <c r="K523" s="2915"/>
      <c r="L523" s="2915"/>
      <c r="M523" s="2915"/>
      <c r="N523" s="2915"/>
      <c r="O523" s="2915"/>
      <c r="P523" s="2915"/>
      <c r="Q523" s="2915"/>
      <c r="R523" s="2915"/>
      <c r="S523" s="2915"/>
      <c r="T523" s="2915"/>
      <c r="U523" s="2915"/>
      <c r="V523" s="2915"/>
      <c r="W523" s="2915"/>
      <c r="X523" s="2915"/>
      <c r="Y523" s="2915"/>
      <c r="Z523" s="2915"/>
      <c r="AA523" s="2915"/>
    </row>
    <row r="524" spans="2:27" s="709" customFormat="1" ht="30" customHeight="1">
      <c r="C524" s="679"/>
      <c r="D524" s="679"/>
      <c r="E524" s="2914" t="s">
        <v>1527</v>
      </c>
      <c r="F524" s="2915"/>
      <c r="G524" s="2915"/>
      <c r="H524" s="2915"/>
      <c r="I524" s="2915"/>
      <c r="J524" s="2915"/>
      <c r="K524" s="2915"/>
      <c r="L524" s="2915"/>
      <c r="M524" s="2915"/>
      <c r="N524" s="2915"/>
      <c r="O524" s="2915"/>
      <c r="P524" s="2915"/>
      <c r="Q524" s="2915"/>
      <c r="R524" s="2915"/>
      <c r="S524" s="2915"/>
      <c r="T524" s="2915"/>
      <c r="U524" s="2915"/>
      <c r="V524" s="2915"/>
      <c r="W524" s="2915"/>
      <c r="X524" s="2915"/>
      <c r="Y524" s="2915"/>
      <c r="Z524" s="2915"/>
      <c r="AA524" s="2915"/>
    </row>
    <row r="525" spans="2:27" s="709" customFormat="1" ht="30" customHeight="1">
      <c r="C525" s="679"/>
      <c r="D525" s="679"/>
      <c r="E525" s="2914" t="s">
        <v>1528</v>
      </c>
      <c r="F525" s="2915"/>
      <c r="G525" s="2915"/>
      <c r="H525" s="2915"/>
      <c r="I525" s="2915"/>
      <c r="J525" s="2915"/>
      <c r="K525" s="2915"/>
      <c r="L525" s="2915"/>
      <c r="M525" s="2915"/>
      <c r="N525" s="2915"/>
      <c r="O525" s="2915"/>
      <c r="P525" s="2915"/>
      <c r="Q525" s="2915"/>
      <c r="R525" s="2915"/>
      <c r="S525" s="2915"/>
      <c r="T525" s="2915"/>
      <c r="U525" s="2915"/>
      <c r="V525" s="2915"/>
      <c r="W525" s="2915"/>
      <c r="X525" s="2915"/>
      <c r="Y525" s="2915"/>
      <c r="Z525" s="2915"/>
      <c r="AA525" s="2915"/>
    </row>
    <row r="526" spans="2:27" s="709" customFormat="1" ht="14.25">
      <c r="B526" s="1"/>
      <c r="C526" s="679"/>
      <c r="D526" s="679"/>
      <c r="E526" s="679"/>
      <c r="F526" s="679"/>
      <c r="G526" s="679"/>
      <c r="H526" s="679"/>
      <c r="I526" s="679"/>
      <c r="J526" s="679"/>
      <c r="K526" s="679"/>
      <c r="L526" s="679"/>
      <c r="M526" s="679"/>
      <c r="N526" s="679"/>
    </row>
    <row r="527" spans="2:27" s="709" customFormat="1" ht="14.25">
      <c r="B527" s="1"/>
      <c r="C527" s="679"/>
      <c r="D527" s="679"/>
      <c r="E527" s="679"/>
      <c r="F527" s="679"/>
      <c r="G527" s="679"/>
      <c r="H527" s="679"/>
      <c r="I527" s="679"/>
      <c r="J527" s="679"/>
      <c r="K527" s="679"/>
      <c r="L527" s="679"/>
      <c r="M527" s="679"/>
      <c r="N527" s="679"/>
    </row>
    <row r="528" spans="2:27" s="709" customFormat="1" ht="14.25">
      <c r="B528" s="1" t="s">
        <v>549</v>
      </c>
      <c r="C528" s="679"/>
      <c r="D528" s="679"/>
      <c r="E528" s="679"/>
      <c r="F528" s="679"/>
      <c r="G528" s="679"/>
      <c r="H528" s="679"/>
      <c r="I528" s="679"/>
      <c r="J528" s="679"/>
      <c r="K528" s="679"/>
      <c r="L528" s="679"/>
      <c r="M528" s="679"/>
      <c r="N528" s="679"/>
    </row>
    <row r="529" spans="2:27" s="709" customFormat="1" ht="130.9" customHeight="1">
      <c r="C529" s="2914" t="s">
        <v>844</v>
      </c>
      <c r="D529" s="2915"/>
      <c r="E529" s="2915"/>
      <c r="F529" s="2915"/>
      <c r="G529" s="2915"/>
      <c r="H529" s="2915"/>
      <c r="I529" s="2915"/>
      <c r="J529" s="2915"/>
      <c r="K529" s="2915"/>
      <c r="L529" s="2915"/>
      <c r="M529" s="2915"/>
      <c r="N529" s="2915"/>
      <c r="O529" s="2915"/>
      <c r="P529" s="2915"/>
      <c r="Q529" s="2915"/>
      <c r="R529" s="2915"/>
      <c r="S529" s="2915"/>
      <c r="T529" s="2915"/>
      <c r="U529" s="2915"/>
      <c r="V529" s="2915"/>
      <c r="W529" s="2915"/>
      <c r="X529" s="2915"/>
      <c r="Y529" s="2915"/>
      <c r="Z529" s="2915"/>
      <c r="AA529" s="2915"/>
    </row>
    <row r="530" spans="2:27" s="709" customFormat="1" ht="14.25">
      <c r="B530" s="1"/>
      <c r="C530" s="679"/>
      <c r="D530" s="679"/>
      <c r="E530" s="679"/>
      <c r="F530" s="679"/>
      <c r="G530" s="679"/>
      <c r="H530" s="679"/>
      <c r="I530" s="679"/>
      <c r="J530" s="679"/>
      <c r="K530" s="679"/>
      <c r="L530" s="679"/>
      <c r="M530" s="679"/>
      <c r="N530" s="679"/>
    </row>
    <row r="531" spans="2:27" s="709" customFormat="1" ht="14.25">
      <c r="B531" s="1" t="s">
        <v>550</v>
      </c>
      <c r="C531" s="679"/>
      <c r="D531" s="679"/>
      <c r="E531" s="679"/>
      <c r="F531" s="679"/>
      <c r="G531" s="679"/>
      <c r="H531" s="679"/>
      <c r="I531" s="679"/>
      <c r="J531" s="679"/>
      <c r="K531" s="679"/>
      <c r="L531" s="679"/>
      <c r="M531" s="679"/>
      <c r="N531" s="679"/>
    </row>
    <row r="532" spans="2:27" s="709" customFormat="1" ht="14.25">
      <c r="C532" s="1" t="s">
        <v>845</v>
      </c>
      <c r="D532" s="679"/>
      <c r="E532" s="679"/>
      <c r="F532" s="679"/>
      <c r="G532" s="679"/>
      <c r="H532" s="679"/>
      <c r="I532" s="679"/>
      <c r="J532" s="679"/>
      <c r="K532" s="679"/>
      <c r="L532" s="679"/>
      <c r="M532" s="679"/>
      <c r="N532" s="679"/>
    </row>
    <row r="533" spans="2:27" s="709" customFormat="1" ht="14.25">
      <c r="D533" s="1" t="s">
        <v>846</v>
      </c>
      <c r="E533" s="679"/>
      <c r="F533" s="679"/>
      <c r="G533" s="679"/>
      <c r="H533" s="679"/>
      <c r="I533" s="679"/>
      <c r="J533" s="679"/>
      <c r="K533" s="679"/>
      <c r="L533" s="679"/>
      <c r="M533" s="679"/>
      <c r="N533" s="679"/>
    </row>
    <row r="534" spans="2:27" s="709" customFormat="1" ht="30" customHeight="1">
      <c r="D534" s="2914" t="s">
        <v>847</v>
      </c>
      <c r="E534" s="2915"/>
      <c r="F534" s="2915"/>
      <c r="G534" s="2915"/>
      <c r="H534" s="2915"/>
      <c r="I534" s="2915"/>
      <c r="J534" s="2915"/>
      <c r="K534" s="2915"/>
      <c r="L534" s="2915"/>
      <c r="M534" s="2915"/>
      <c r="N534" s="2915"/>
      <c r="O534" s="2915"/>
      <c r="P534" s="2915"/>
      <c r="Q534" s="2915"/>
      <c r="R534" s="2915"/>
      <c r="S534" s="2915"/>
      <c r="T534" s="2915"/>
      <c r="U534" s="2915"/>
      <c r="V534" s="2915"/>
      <c r="W534" s="2915"/>
      <c r="X534" s="2915"/>
      <c r="Y534" s="2915"/>
      <c r="Z534" s="2915"/>
      <c r="AA534" s="2915"/>
    </row>
    <row r="535" spans="2:27" s="709" customFormat="1" ht="30" customHeight="1">
      <c r="D535" s="2914" t="s">
        <v>848</v>
      </c>
      <c r="E535" s="2915"/>
      <c r="F535" s="2915"/>
      <c r="G535" s="2915"/>
      <c r="H535" s="2915"/>
      <c r="I535" s="2915"/>
      <c r="J535" s="2915"/>
      <c r="K535" s="2915"/>
      <c r="L535" s="2915"/>
      <c r="M535" s="2915"/>
      <c r="N535" s="2915"/>
      <c r="O535" s="2915"/>
      <c r="P535" s="2915"/>
      <c r="Q535" s="2915"/>
      <c r="R535" s="2915"/>
      <c r="S535" s="2915"/>
      <c r="T535" s="2915"/>
      <c r="U535" s="2915"/>
      <c r="V535" s="2915"/>
      <c r="W535" s="2915"/>
      <c r="X535" s="2915"/>
      <c r="Y535" s="2915"/>
      <c r="Z535" s="2915"/>
      <c r="AA535" s="2915"/>
    </row>
    <row r="536" spans="2:27" s="709" customFormat="1" ht="14.25">
      <c r="B536" s="1"/>
      <c r="C536" s="679"/>
      <c r="D536" s="679"/>
      <c r="E536" s="679"/>
      <c r="F536" s="679"/>
      <c r="G536" s="679"/>
      <c r="H536" s="679"/>
      <c r="I536" s="679"/>
      <c r="J536" s="679"/>
      <c r="K536" s="679"/>
      <c r="L536" s="679"/>
      <c r="M536" s="679"/>
      <c r="N536" s="679"/>
    </row>
    <row r="537" spans="2:27" s="709" customFormat="1" ht="14.25">
      <c r="B537" s="1" t="s">
        <v>551</v>
      </c>
      <c r="C537" s="679"/>
      <c r="D537" s="679"/>
      <c r="E537" s="679"/>
      <c r="F537" s="679"/>
      <c r="G537" s="679"/>
      <c r="H537" s="679"/>
      <c r="I537" s="679"/>
      <c r="J537" s="679"/>
      <c r="K537" s="679"/>
      <c r="L537" s="679"/>
      <c r="M537" s="679"/>
      <c r="N537" s="679"/>
    </row>
    <row r="538" spans="2:27" s="709" customFormat="1" ht="120" customHeight="1">
      <c r="C538" s="2912" t="s">
        <v>849</v>
      </c>
      <c r="D538" s="2913"/>
      <c r="E538" s="2913"/>
      <c r="F538" s="2913"/>
      <c r="G538" s="2913"/>
      <c r="H538" s="2913"/>
      <c r="I538" s="2913"/>
      <c r="J538" s="2913"/>
      <c r="K538" s="2913"/>
      <c r="L538" s="2913"/>
      <c r="M538" s="2913"/>
      <c r="N538" s="2913"/>
      <c r="O538" s="2913"/>
      <c r="P538" s="2913"/>
      <c r="Q538" s="2913"/>
      <c r="R538" s="2913"/>
      <c r="S538" s="2913"/>
      <c r="T538" s="2913"/>
      <c r="U538" s="2913"/>
      <c r="V538" s="2913"/>
      <c r="W538" s="2913"/>
      <c r="X538" s="2913"/>
      <c r="Y538" s="2913"/>
      <c r="Z538" s="2913"/>
      <c r="AA538" s="2913"/>
    </row>
    <row r="539" spans="2:27" s="709" customFormat="1" ht="14.25">
      <c r="B539" s="1" t="s">
        <v>234</v>
      </c>
      <c r="C539" s="679"/>
      <c r="D539" s="679"/>
      <c r="E539" s="679"/>
      <c r="F539" s="679"/>
      <c r="G539" s="679"/>
      <c r="H539" s="679"/>
      <c r="I539" s="679"/>
      <c r="J539" s="679"/>
      <c r="K539" s="679"/>
      <c r="L539" s="679"/>
      <c r="M539" s="679"/>
      <c r="N539" s="679"/>
    </row>
    <row r="540" spans="2:27" s="709" customFormat="1" ht="14.25">
      <c r="C540" s="1" t="s">
        <v>552</v>
      </c>
      <c r="D540" s="679"/>
      <c r="E540" s="679"/>
      <c r="F540" s="679"/>
      <c r="G540" s="679"/>
      <c r="H540" s="679"/>
      <c r="I540" s="679"/>
      <c r="J540" s="679"/>
      <c r="K540" s="679"/>
      <c r="L540" s="679"/>
      <c r="M540" s="679"/>
      <c r="N540" s="679"/>
    </row>
    <row r="541" spans="2:27" s="709" customFormat="1" ht="14.25">
      <c r="D541" s="1" t="s">
        <v>855</v>
      </c>
      <c r="E541" s="679"/>
      <c r="F541" s="679"/>
      <c r="G541" s="679"/>
      <c r="H541" s="679"/>
      <c r="I541" s="679"/>
      <c r="J541" s="679"/>
      <c r="K541" s="679"/>
      <c r="L541" s="679"/>
      <c r="M541" s="679"/>
      <c r="N541" s="679"/>
    </row>
    <row r="542" spans="2:27" s="709" customFormat="1" ht="14.25">
      <c r="D542" s="152" t="s">
        <v>850</v>
      </c>
      <c r="E542" s="679"/>
      <c r="F542" s="679"/>
      <c r="G542" s="679"/>
      <c r="H542" s="679"/>
      <c r="I542" s="679"/>
      <c r="J542" s="679"/>
      <c r="K542" s="679"/>
      <c r="L542" s="679"/>
      <c r="M542" s="679"/>
      <c r="N542" s="679"/>
    </row>
    <row r="543" spans="2:27" s="709" customFormat="1" ht="14.25">
      <c r="D543" s="152" t="s">
        <v>851</v>
      </c>
      <c r="E543" s="679"/>
      <c r="F543" s="679"/>
      <c r="G543" s="679"/>
      <c r="H543" s="679"/>
      <c r="I543" s="679"/>
      <c r="J543" s="679"/>
      <c r="K543" s="679"/>
      <c r="L543" s="679"/>
      <c r="M543" s="679"/>
      <c r="N543" s="679"/>
    </row>
    <row r="544" spans="2:27" s="709" customFormat="1" ht="14.25">
      <c r="D544" s="152" t="s">
        <v>852</v>
      </c>
      <c r="E544" s="679"/>
      <c r="F544" s="679"/>
      <c r="G544" s="679"/>
      <c r="H544" s="679"/>
      <c r="I544" s="679"/>
      <c r="J544" s="679"/>
      <c r="K544" s="679"/>
      <c r="L544" s="679"/>
      <c r="M544" s="679"/>
      <c r="N544" s="679"/>
    </row>
    <row r="545" spans="2:27" s="709" customFormat="1" ht="14.25">
      <c r="D545" s="152" t="s">
        <v>853</v>
      </c>
      <c r="E545" s="679"/>
      <c r="F545" s="679"/>
      <c r="G545" s="679"/>
      <c r="H545" s="679"/>
      <c r="I545" s="679"/>
      <c r="J545" s="679"/>
      <c r="K545" s="679"/>
      <c r="L545" s="679"/>
      <c r="M545" s="679"/>
      <c r="N545" s="679"/>
    </row>
    <row r="546" spans="2:27" s="709" customFormat="1" ht="14.25">
      <c r="D546" s="152" t="s">
        <v>854</v>
      </c>
      <c r="E546" s="679"/>
      <c r="F546" s="679"/>
      <c r="G546" s="679"/>
      <c r="H546" s="679"/>
      <c r="I546" s="679"/>
      <c r="J546" s="679"/>
      <c r="K546" s="679"/>
      <c r="L546" s="679"/>
      <c r="M546" s="679"/>
      <c r="N546" s="679"/>
    </row>
    <row r="547" spans="2:27" s="709" customFormat="1" ht="14.25">
      <c r="B547" s="1" t="s">
        <v>234</v>
      </c>
      <c r="C547" s="679"/>
      <c r="D547" s="679"/>
      <c r="E547" s="679"/>
      <c r="F547" s="679"/>
      <c r="G547" s="679"/>
      <c r="H547" s="679"/>
      <c r="I547" s="679"/>
      <c r="J547" s="679"/>
      <c r="K547" s="679"/>
      <c r="L547" s="679"/>
      <c r="M547" s="679"/>
      <c r="N547" s="679"/>
    </row>
    <row r="548" spans="2:27" s="709" customFormat="1" ht="14.25">
      <c r="C548" s="1" t="s">
        <v>856</v>
      </c>
      <c r="D548" s="679"/>
      <c r="E548" s="679"/>
      <c r="F548" s="679"/>
      <c r="G548" s="679"/>
      <c r="H548" s="679"/>
      <c r="I548" s="679"/>
      <c r="J548" s="679"/>
      <c r="K548" s="679"/>
      <c r="L548" s="679"/>
      <c r="M548" s="679"/>
      <c r="N548" s="679"/>
    </row>
    <row r="549" spans="2:27" s="709" customFormat="1" ht="77.45" customHeight="1">
      <c r="C549" s="679"/>
      <c r="D549" s="2912" t="s">
        <v>857</v>
      </c>
      <c r="E549" s="2913"/>
      <c r="F549" s="2913"/>
      <c r="G549" s="2913"/>
      <c r="H549" s="2913"/>
      <c r="I549" s="2913"/>
      <c r="J549" s="2913"/>
      <c r="K549" s="2913"/>
      <c r="L549" s="2913"/>
      <c r="M549" s="2913"/>
      <c r="N549" s="2913"/>
      <c r="O549" s="2913"/>
      <c r="P549" s="2913"/>
      <c r="Q549" s="2913"/>
      <c r="R549" s="2913"/>
      <c r="S549" s="2913"/>
      <c r="T549" s="2913"/>
      <c r="U549" s="2913"/>
      <c r="V549" s="2913"/>
      <c r="W549" s="2913"/>
      <c r="X549" s="2913"/>
      <c r="Y549" s="2913"/>
      <c r="Z549" s="2913"/>
      <c r="AA549" s="2913"/>
    </row>
    <row r="550" spans="2:27" s="709" customFormat="1" ht="14.25">
      <c r="C550" s="679"/>
      <c r="D550" s="152" t="s">
        <v>858</v>
      </c>
      <c r="E550" s="679"/>
      <c r="F550" s="679"/>
      <c r="G550" s="679"/>
      <c r="H550" s="679"/>
      <c r="I550" s="679"/>
      <c r="J550" s="679"/>
      <c r="K550" s="679"/>
      <c r="L550" s="679"/>
      <c r="M550" s="679"/>
      <c r="N550" s="679"/>
    </row>
    <row r="551" spans="2:27" s="709" customFormat="1" ht="14.25">
      <c r="C551" s="679"/>
      <c r="D551" s="152" t="s">
        <v>859</v>
      </c>
      <c r="E551" s="679"/>
      <c r="F551" s="679"/>
      <c r="G551" s="679"/>
      <c r="H551" s="679"/>
      <c r="I551" s="679"/>
      <c r="J551" s="679"/>
      <c r="K551" s="679"/>
      <c r="L551" s="679"/>
      <c r="M551" s="679"/>
      <c r="N551" s="679"/>
    </row>
    <row r="552" spans="2:27" s="709" customFormat="1" ht="14.25">
      <c r="B552" s="1" t="s">
        <v>231</v>
      </c>
      <c r="C552" s="679"/>
      <c r="D552" s="152" t="s">
        <v>860</v>
      </c>
      <c r="E552" s="679"/>
      <c r="F552" s="679"/>
      <c r="G552" s="679"/>
      <c r="H552" s="679"/>
      <c r="I552" s="679"/>
      <c r="J552" s="679"/>
      <c r="K552" s="679"/>
      <c r="L552" s="679"/>
      <c r="M552" s="679"/>
      <c r="N552" s="679"/>
    </row>
    <row r="553" spans="2:27" s="709" customFormat="1" ht="14.25">
      <c r="C553" s="679"/>
      <c r="D553" s="152" t="s">
        <v>861</v>
      </c>
      <c r="E553" s="679"/>
      <c r="F553" s="679"/>
      <c r="G553" s="679"/>
      <c r="H553" s="679"/>
      <c r="I553" s="679"/>
      <c r="J553" s="679"/>
      <c r="K553" s="679"/>
      <c r="L553" s="679"/>
      <c r="M553" s="679"/>
      <c r="N553" s="679"/>
    </row>
    <row r="554" spans="2:27" s="709" customFormat="1" ht="14.25">
      <c r="C554" s="679"/>
      <c r="D554" s="152" t="s">
        <v>862</v>
      </c>
      <c r="E554" s="679"/>
      <c r="F554" s="679"/>
      <c r="G554" s="679"/>
      <c r="H554" s="679"/>
      <c r="I554" s="679"/>
      <c r="J554" s="679"/>
      <c r="K554" s="679"/>
      <c r="L554" s="679"/>
      <c r="M554" s="679"/>
      <c r="N554" s="679"/>
    </row>
    <row r="555" spans="2:27" s="709" customFormat="1">
      <c r="C555" s="679"/>
      <c r="D555" s="679"/>
      <c r="E555" s="679"/>
      <c r="F555" s="679"/>
      <c r="G555" s="679"/>
      <c r="H555" s="679"/>
      <c r="I555" s="679"/>
      <c r="J555" s="679"/>
      <c r="K555" s="679"/>
      <c r="L555" s="679"/>
      <c r="M555" s="679"/>
      <c r="N555" s="679"/>
    </row>
    <row r="556" spans="2:27" s="709" customFormat="1" ht="14.25">
      <c r="B556" s="1" t="s">
        <v>553</v>
      </c>
      <c r="C556" s="679"/>
      <c r="D556" s="679"/>
      <c r="E556" s="679"/>
      <c r="F556" s="679"/>
      <c r="G556" s="679"/>
      <c r="H556" s="679"/>
      <c r="I556" s="679"/>
      <c r="J556" s="679"/>
      <c r="K556" s="679"/>
      <c r="L556" s="679"/>
      <c r="M556" s="679"/>
      <c r="N556" s="679"/>
    </row>
    <row r="557" spans="2:27" s="709" customFormat="1" ht="14.25">
      <c r="C557" s="102" t="s">
        <v>863</v>
      </c>
      <c r="D557" s="679"/>
      <c r="E557" s="679"/>
      <c r="F557" s="679"/>
      <c r="G557" s="679"/>
      <c r="H557" s="679"/>
      <c r="I557" s="679"/>
      <c r="J557" s="679"/>
      <c r="K557" s="679"/>
      <c r="L557" s="679"/>
      <c r="M557" s="679"/>
      <c r="N557" s="679"/>
    </row>
    <row r="558" spans="2:27" s="709" customFormat="1" ht="14.25">
      <c r="D558" s="102" t="s">
        <v>554</v>
      </c>
      <c r="E558" s="679"/>
      <c r="F558" s="679"/>
      <c r="G558" s="679"/>
      <c r="H558" s="679"/>
      <c r="I558" s="679"/>
      <c r="J558" s="679"/>
      <c r="K558" s="679"/>
      <c r="L558" s="679"/>
      <c r="M558" s="679"/>
      <c r="N558" s="679"/>
    </row>
    <row r="559" spans="2:27" s="709" customFormat="1" ht="14.25">
      <c r="D559" s="102" t="s">
        <v>555</v>
      </c>
      <c r="E559" s="679"/>
      <c r="F559" s="679"/>
      <c r="G559" s="679"/>
      <c r="H559" s="679"/>
      <c r="I559" s="679"/>
      <c r="J559" s="679"/>
      <c r="K559" s="679"/>
      <c r="L559" s="679"/>
      <c r="M559" s="679"/>
      <c r="N559" s="679"/>
    </row>
    <row r="560" spans="2:27" s="709" customFormat="1" ht="14.25">
      <c r="D560" s="102" t="s">
        <v>881</v>
      </c>
      <c r="E560" s="679"/>
      <c r="F560" s="679"/>
      <c r="G560" s="679"/>
      <c r="H560" s="679"/>
      <c r="I560" s="679"/>
      <c r="J560" s="679"/>
      <c r="K560" s="679"/>
      <c r="L560" s="679"/>
      <c r="M560" s="679"/>
      <c r="N560" s="679"/>
    </row>
    <row r="561" spans="3:28" s="709" customFormat="1" ht="14.25">
      <c r="D561" s="102" t="s">
        <v>882</v>
      </c>
      <c r="E561" s="679"/>
      <c r="F561" s="679"/>
      <c r="G561" s="679"/>
      <c r="H561" s="679"/>
      <c r="I561" s="679"/>
      <c r="J561" s="679"/>
      <c r="K561" s="679"/>
      <c r="L561" s="679"/>
      <c r="M561" s="679"/>
      <c r="N561" s="679"/>
    </row>
    <row r="562" spans="3:28" s="709" customFormat="1" ht="14.25">
      <c r="D562" s="102" t="s">
        <v>556</v>
      </c>
      <c r="E562" s="679"/>
      <c r="F562" s="679"/>
      <c r="G562" s="679"/>
      <c r="H562" s="679"/>
      <c r="I562" s="679"/>
      <c r="J562" s="679"/>
      <c r="K562" s="679"/>
      <c r="L562" s="679"/>
      <c r="M562" s="679"/>
      <c r="N562" s="679"/>
    </row>
    <row r="563" spans="3:28" s="709" customFormat="1" ht="14.25">
      <c r="D563" s="102" t="s">
        <v>557</v>
      </c>
      <c r="E563" s="679"/>
      <c r="F563" s="679"/>
      <c r="G563" s="679"/>
      <c r="H563" s="679"/>
      <c r="I563" s="679"/>
      <c r="J563" s="679"/>
      <c r="K563" s="679"/>
      <c r="L563" s="679"/>
      <c r="M563" s="679"/>
      <c r="N563" s="679"/>
    </row>
    <row r="564" spans="3:28" s="709" customFormat="1" ht="14.25">
      <c r="D564" s="102" t="s">
        <v>558</v>
      </c>
      <c r="E564" s="679"/>
      <c r="F564" s="679"/>
      <c r="G564" s="679"/>
      <c r="H564" s="679"/>
      <c r="I564" s="679"/>
      <c r="J564" s="679"/>
      <c r="K564" s="679"/>
      <c r="L564" s="679"/>
      <c r="M564" s="679"/>
      <c r="N564" s="679"/>
    </row>
    <row r="565" spans="3:28" s="709" customFormat="1" ht="14.25">
      <c r="D565" s="102" t="s">
        <v>559</v>
      </c>
      <c r="E565" s="679"/>
      <c r="F565" s="679"/>
      <c r="G565" s="679"/>
      <c r="H565" s="679"/>
      <c r="I565" s="679"/>
      <c r="J565" s="679"/>
      <c r="K565" s="679"/>
      <c r="L565" s="679"/>
      <c r="M565" s="679"/>
      <c r="N565" s="679"/>
    </row>
    <row r="566" spans="3:28" s="709" customFormat="1" ht="14.25">
      <c r="D566" s="102" t="s">
        <v>556</v>
      </c>
      <c r="E566" s="679"/>
      <c r="F566" s="679"/>
      <c r="G566" s="679"/>
      <c r="H566" s="679"/>
      <c r="I566" s="679"/>
      <c r="J566" s="679"/>
      <c r="K566" s="679"/>
      <c r="L566" s="679"/>
      <c r="M566" s="679"/>
      <c r="N566" s="679"/>
    </row>
    <row r="567" spans="3:28" s="709" customFormat="1" ht="14.25">
      <c r="D567" s="102" t="s">
        <v>560</v>
      </c>
      <c r="E567" s="679"/>
      <c r="F567" s="679"/>
      <c r="G567" s="679"/>
      <c r="H567" s="679"/>
      <c r="I567" s="679"/>
      <c r="J567" s="679"/>
      <c r="K567" s="679"/>
      <c r="L567" s="679"/>
      <c r="M567" s="679"/>
      <c r="N567" s="679"/>
    </row>
    <row r="568" spans="3:28" s="709" customFormat="1" ht="14.25">
      <c r="D568" s="102" t="s">
        <v>561</v>
      </c>
      <c r="E568" s="679"/>
      <c r="F568" s="679"/>
      <c r="G568" s="679"/>
      <c r="H568" s="679"/>
      <c r="I568" s="679"/>
      <c r="J568" s="679"/>
      <c r="K568" s="679"/>
      <c r="L568" s="679"/>
      <c r="M568" s="679"/>
      <c r="N568" s="679"/>
    </row>
    <row r="569" spans="3:28" s="709" customFormat="1" ht="14.25">
      <c r="D569" s="102" t="s">
        <v>562</v>
      </c>
      <c r="E569" s="679"/>
      <c r="F569" s="679"/>
      <c r="G569" s="679"/>
      <c r="H569" s="679"/>
      <c r="I569" s="679"/>
      <c r="J569" s="679"/>
      <c r="K569" s="679"/>
      <c r="L569" s="679"/>
      <c r="M569" s="679"/>
      <c r="N569" s="679"/>
    </row>
    <row r="570" spans="3:28" s="709" customFormat="1" ht="14.25">
      <c r="C570" s="102"/>
      <c r="D570" s="679"/>
      <c r="E570" s="679"/>
      <c r="F570" s="679"/>
      <c r="G570" s="679"/>
      <c r="H570" s="679"/>
      <c r="I570" s="679"/>
      <c r="J570" s="679"/>
      <c r="K570" s="679"/>
      <c r="L570" s="679"/>
      <c r="M570" s="679"/>
      <c r="N570" s="679"/>
    </row>
    <row r="571" spans="3:28" s="709" customFormat="1" ht="30" customHeight="1">
      <c r="C571" s="3381" t="s">
        <v>1529</v>
      </c>
      <c r="D571" s="2915"/>
      <c r="E571" s="2915"/>
      <c r="F571" s="2915"/>
      <c r="G571" s="2915"/>
      <c r="H571" s="2915"/>
      <c r="I571" s="2915"/>
      <c r="J571" s="2915"/>
      <c r="K571" s="2915"/>
      <c r="L571" s="2915"/>
      <c r="M571" s="2915"/>
      <c r="N571" s="2915"/>
      <c r="O571" s="2915"/>
      <c r="P571" s="2915"/>
      <c r="Q571" s="2915"/>
      <c r="R571" s="2915"/>
      <c r="S571" s="2915"/>
      <c r="T571" s="2915"/>
      <c r="U571" s="2915"/>
      <c r="V571" s="2915"/>
      <c r="W571" s="2915"/>
      <c r="X571" s="2915"/>
      <c r="Y571" s="2915"/>
      <c r="Z571" s="2915"/>
      <c r="AA571" s="2915"/>
    </row>
    <row r="572" spans="3:28" s="709" customFormat="1" ht="14.25">
      <c r="D572" s="1" t="s">
        <v>864</v>
      </c>
      <c r="E572" s="679"/>
      <c r="F572" s="679"/>
      <c r="G572" s="679"/>
      <c r="H572" s="679"/>
      <c r="I572" s="679"/>
      <c r="J572" s="679"/>
      <c r="K572" s="679"/>
      <c r="L572" s="679"/>
      <c r="M572" s="679"/>
      <c r="N572" s="679"/>
    </row>
    <row r="573" spans="3:28" s="709" customFormat="1" ht="22.9" customHeight="1">
      <c r="C573" s="54" t="s">
        <v>563</v>
      </c>
      <c r="D573" s="277"/>
      <c r="E573" s="277"/>
      <c r="F573" s="277"/>
      <c r="G573" s="277"/>
      <c r="H573" s="278"/>
      <c r="I573" s="278"/>
      <c r="J573" s="278"/>
      <c r="K573" s="278"/>
      <c r="L573" s="278"/>
      <c r="M573" s="278"/>
      <c r="N573" s="278"/>
      <c r="O573" s="278"/>
      <c r="P573" s="278"/>
      <c r="Q573" s="278"/>
      <c r="R573" s="278"/>
      <c r="S573" s="278"/>
      <c r="T573" s="278"/>
      <c r="U573" s="278"/>
      <c r="V573" s="278"/>
      <c r="W573" s="278"/>
      <c r="X573" s="278"/>
      <c r="Y573" s="278"/>
      <c r="Z573" s="278"/>
      <c r="AA573" s="278"/>
      <c r="AB573" s="679"/>
    </row>
    <row r="574" spans="3:28" s="709" customFormat="1" ht="19.899999999999999" customHeight="1">
      <c r="C574" s="3073" t="s">
        <v>212</v>
      </c>
      <c r="D574" s="2997"/>
      <c r="E574" s="2998"/>
      <c r="F574" s="3367" t="str">
        <f>本工事内容!$C$5&amp;本工事内容!$D$5&amp;本工事内容!$E$5&amp;"　"&amp;本工事内容!$C$8</f>
        <v>都計第100号　○○○道路修繕工事2</v>
      </c>
      <c r="G574" s="3344"/>
      <c r="H574" s="3344"/>
      <c r="I574" s="3344"/>
      <c r="J574" s="3344"/>
      <c r="K574" s="3344"/>
      <c r="L574" s="3344"/>
      <c r="M574" s="3344"/>
      <c r="N574" s="3344"/>
      <c r="O574" s="3344"/>
      <c r="P574" s="3344"/>
      <c r="Q574" s="3344"/>
      <c r="R574" s="3344"/>
      <c r="S574" s="3345"/>
      <c r="T574" s="2996" t="s">
        <v>865</v>
      </c>
      <c r="U574" s="2998"/>
      <c r="V574" s="3368" t="str">
        <f>請負者詳細!$C$2</f>
        <v>△△△△建設株式会社</v>
      </c>
      <c r="W574" s="3344"/>
      <c r="X574" s="3344"/>
      <c r="Y574" s="3344"/>
      <c r="Z574" s="3344"/>
      <c r="AA574" s="3369"/>
    </row>
    <row r="575" spans="3:28" s="709" customFormat="1" ht="19.899999999999999" customHeight="1">
      <c r="C575" s="2927" t="s">
        <v>564</v>
      </c>
      <c r="D575" s="2928"/>
      <c r="E575" s="2929"/>
      <c r="F575" s="3065" t="s">
        <v>565</v>
      </c>
      <c r="G575" s="2928"/>
      <c r="H575" s="2928"/>
      <c r="I575" s="2929"/>
      <c r="J575" s="3065" t="s">
        <v>566</v>
      </c>
      <c r="K575" s="3075"/>
      <c r="L575" s="3075"/>
      <c r="M575" s="3075"/>
      <c r="N575" s="3075"/>
      <c r="O575" s="3075"/>
      <c r="P575" s="3075"/>
      <c r="Q575" s="3075"/>
      <c r="R575" s="3075"/>
      <c r="S575" s="3075"/>
      <c r="T575" s="3075"/>
      <c r="U575" s="3075"/>
      <c r="V575" s="3075"/>
      <c r="W575" s="3075"/>
      <c r="X575" s="3075"/>
      <c r="Y575" s="3075"/>
      <c r="Z575" s="3075"/>
      <c r="AA575" s="3382"/>
    </row>
    <row r="576" spans="3:28" s="149" customFormat="1" ht="21" customHeight="1">
      <c r="C576" s="565" t="s">
        <v>1330</v>
      </c>
      <c r="D576" s="229" t="s">
        <v>1331</v>
      </c>
      <c r="E576" s="229"/>
      <c r="F576" s="250" t="s">
        <v>1332</v>
      </c>
      <c r="G576" s="229" t="s">
        <v>1333</v>
      </c>
      <c r="H576" s="229"/>
      <c r="I576" s="720"/>
      <c r="J576" s="250" t="s">
        <v>1344</v>
      </c>
      <c r="K576" s="3039" t="s">
        <v>1347</v>
      </c>
      <c r="L576" s="2962"/>
      <c r="M576" s="2962"/>
      <c r="N576" s="2962"/>
      <c r="O576" s="2962"/>
      <c r="P576" s="2962"/>
      <c r="Q576" s="2962"/>
      <c r="R576" s="2962"/>
      <c r="S576" s="2962"/>
      <c r="T576" s="2962"/>
      <c r="U576" s="2962"/>
      <c r="V576" s="2962"/>
      <c r="W576" s="2962"/>
      <c r="X576" s="2962"/>
      <c r="Y576" s="2962"/>
      <c r="Z576" s="2962"/>
      <c r="AA576" s="566"/>
    </row>
    <row r="577" spans="3:27" s="149" customFormat="1" ht="15" customHeight="1">
      <c r="C577" s="3384" t="s">
        <v>1346</v>
      </c>
      <c r="D577" s="2913"/>
      <c r="E577" s="2975"/>
      <c r="F577" s="719"/>
      <c r="G577" s="229"/>
      <c r="H577" s="229"/>
      <c r="I577" s="720"/>
      <c r="J577" s="250" t="s">
        <v>1344</v>
      </c>
      <c r="K577" s="229" t="s">
        <v>1348</v>
      </c>
      <c r="L577" s="229"/>
      <c r="M577" s="229"/>
      <c r="N577" s="229"/>
      <c r="O577" s="229"/>
      <c r="P577" s="229"/>
      <c r="Q577" s="229"/>
      <c r="R577" s="229"/>
      <c r="S577" s="229"/>
      <c r="T577" s="229"/>
      <c r="U577" s="229"/>
      <c r="V577" s="567"/>
      <c r="W577" s="567"/>
      <c r="X577" s="567"/>
      <c r="Y577" s="567"/>
      <c r="Z577" s="567"/>
      <c r="AA577" s="566"/>
    </row>
    <row r="578" spans="3:27" s="149" customFormat="1" ht="15" customHeight="1">
      <c r="C578" s="3047"/>
      <c r="D578" s="2913"/>
      <c r="E578" s="2975"/>
      <c r="F578" s="719"/>
      <c r="G578" s="229"/>
      <c r="H578" s="229"/>
      <c r="I578" s="720"/>
      <c r="J578" s="250" t="s">
        <v>1344</v>
      </c>
      <c r="K578" s="229" t="s">
        <v>1349</v>
      </c>
      <c r="L578" s="229"/>
      <c r="M578" s="229"/>
      <c r="N578" s="229"/>
      <c r="O578" s="229"/>
      <c r="P578" s="229"/>
      <c r="Q578" s="229"/>
      <c r="R578" s="229"/>
      <c r="S578" s="229"/>
      <c r="T578" s="229"/>
      <c r="U578" s="229"/>
      <c r="V578" s="567"/>
      <c r="W578" s="567"/>
      <c r="X578" s="567"/>
      <c r="Y578" s="567"/>
      <c r="Z578" s="567"/>
      <c r="AA578" s="566"/>
    </row>
    <row r="579" spans="3:27" s="149" customFormat="1" ht="15" customHeight="1">
      <c r="C579" s="3047"/>
      <c r="D579" s="2913"/>
      <c r="E579" s="2975"/>
      <c r="F579" s="719"/>
      <c r="G579" s="229"/>
      <c r="H579" s="229"/>
      <c r="I579" s="720"/>
      <c r="J579" s="250" t="s">
        <v>1344</v>
      </c>
      <c r="K579" s="229" t="s">
        <v>1350</v>
      </c>
      <c r="L579" s="229"/>
      <c r="M579" s="229"/>
      <c r="N579" s="229"/>
      <c r="O579" s="229"/>
      <c r="P579" s="229"/>
      <c r="Q579" s="229"/>
      <c r="R579" s="229"/>
      <c r="S579" s="229"/>
      <c r="T579" s="229"/>
      <c r="U579" s="229"/>
      <c r="V579" s="567"/>
      <c r="W579" s="567"/>
      <c r="X579" s="567"/>
      <c r="Y579" s="567"/>
      <c r="Z579" s="567"/>
      <c r="AA579" s="566"/>
    </row>
    <row r="580" spans="3:27" s="149" customFormat="1" ht="15" customHeight="1">
      <c r="C580" s="3047"/>
      <c r="D580" s="2913"/>
      <c r="E580" s="2975"/>
      <c r="F580" s="719"/>
      <c r="G580" s="229"/>
      <c r="H580" s="229"/>
      <c r="I580" s="720"/>
      <c r="J580" s="250" t="s">
        <v>1344</v>
      </c>
      <c r="K580" s="229" t="s">
        <v>1351</v>
      </c>
      <c r="L580" s="229"/>
      <c r="M580" s="229"/>
      <c r="N580" s="229"/>
      <c r="O580" s="229"/>
      <c r="P580" s="229"/>
      <c r="Q580" s="229"/>
      <c r="R580" s="229"/>
      <c r="S580" s="229"/>
      <c r="T580" s="229"/>
      <c r="U580" s="229"/>
      <c r="V580" s="567"/>
      <c r="W580" s="567"/>
      <c r="X580" s="567"/>
      <c r="Y580" s="567"/>
      <c r="Z580" s="567"/>
      <c r="AA580" s="566"/>
    </row>
    <row r="581" spans="3:27" s="149" customFormat="1" ht="21" customHeight="1">
      <c r="C581" s="228"/>
      <c r="D581" s="229"/>
      <c r="E581" s="229"/>
      <c r="F581" s="719"/>
      <c r="G581" s="229"/>
      <c r="H581" s="229"/>
      <c r="I581" s="720"/>
      <c r="J581" s="250" t="s">
        <v>1344</v>
      </c>
      <c r="K581" s="3383" t="s">
        <v>1352</v>
      </c>
      <c r="L581" s="2913"/>
      <c r="M581" s="2913"/>
      <c r="N581" s="2913"/>
      <c r="O581" s="2913"/>
      <c r="P581" s="2913"/>
      <c r="Q581" s="2913"/>
      <c r="R581" s="2913"/>
      <c r="S581" s="2913"/>
      <c r="T581" s="2913"/>
      <c r="U581" s="2913"/>
      <c r="V581" s="2913"/>
      <c r="W581" s="2913"/>
      <c r="X581" s="2913"/>
      <c r="Y581" s="2913"/>
      <c r="Z581" s="2913"/>
      <c r="AA581" s="566"/>
    </row>
    <row r="582" spans="3:27" s="149" customFormat="1" ht="15" customHeight="1">
      <c r="C582" s="228"/>
      <c r="D582" s="229"/>
      <c r="E582" s="229"/>
      <c r="F582" s="719"/>
      <c r="G582" s="229"/>
      <c r="H582" s="229"/>
      <c r="I582" s="720"/>
      <c r="J582" s="250" t="s">
        <v>1344</v>
      </c>
      <c r="K582" s="229" t="s">
        <v>1353</v>
      </c>
      <c r="L582" s="229"/>
      <c r="M582" s="229"/>
      <c r="N582" s="229"/>
      <c r="O582" s="229"/>
      <c r="P582" s="229"/>
      <c r="Q582" s="229"/>
      <c r="R582" s="229"/>
      <c r="S582" s="229"/>
      <c r="T582" s="229"/>
      <c r="U582" s="229"/>
      <c r="V582" s="567"/>
      <c r="W582" s="567"/>
      <c r="X582" s="567"/>
      <c r="Y582" s="567"/>
      <c r="Z582" s="567"/>
      <c r="AA582" s="566"/>
    </row>
    <row r="583" spans="3:27" s="149" customFormat="1" ht="15" customHeight="1">
      <c r="C583" s="228"/>
      <c r="D583" s="229"/>
      <c r="E583" s="229"/>
      <c r="F583" s="719"/>
      <c r="G583" s="229"/>
      <c r="H583" s="229"/>
      <c r="I583" s="720"/>
      <c r="J583" s="250" t="s">
        <v>1344</v>
      </c>
      <c r="K583" s="229" t="s">
        <v>1354</v>
      </c>
      <c r="L583" s="229"/>
      <c r="M583" s="229"/>
      <c r="N583" s="229"/>
      <c r="O583" s="229"/>
      <c r="P583" s="229"/>
      <c r="Q583" s="229"/>
      <c r="R583" s="229"/>
      <c r="S583" s="229"/>
      <c r="T583" s="229"/>
      <c r="U583" s="229"/>
      <c r="V583" s="567"/>
      <c r="W583" s="567"/>
      <c r="X583" s="567"/>
      <c r="Y583" s="567"/>
      <c r="Z583" s="567"/>
      <c r="AA583" s="566"/>
    </row>
    <row r="584" spans="3:27" s="149" customFormat="1" ht="15" customHeight="1">
      <c r="C584" s="228"/>
      <c r="D584" s="229"/>
      <c r="E584" s="229"/>
      <c r="F584" s="719"/>
      <c r="G584" s="229"/>
      <c r="H584" s="229"/>
      <c r="I584" s="720"/>
      <c r="J584" s="250" t="s">
        <v>1344</v>
      </c>
      <c r="K584" s="229" t="s">
        <v>1355</v>
      </c>
      <c r="L584" s="229"/>
      <c r="M584" s="229"/>
      <c r="N584" s="229"/>
      <c r="O584" s="229"/>
      <c r="P584" s="229"/>
      <c r="Q584" s="229"/>
      <c r="R584" s="229"/>
      <c r="S584" s="229"/>
      <c r="T584" s="229"/>
      <c r="U584" s="229"/>
      <c r="V584" s="567"/>
      <c r="W584" s="567"/>
      <c r="X584" s="567"/>
      <c r="Y584" s="567"/>
      <c r="Z584" s="567"/>
      <c r="AA584" s="566"/>
    </row>
    <row r="585" spans="3:27" s="149" customFormat="1" ht="15" customHeight="1">
      <c r="C585" s="228"/>
      <c r="D585" s="229"/>
      <c r="E585" s="229"/>
      <c r="F585" s="719"/>
      <c r="G585" s="229"/>
      <c r="H585" s="229"/>
      <c r="I585" s="720"/>
      <c r="J585" s="250" t="s">
        <v>1344</v>
      </c>
      <c r="K585" s="229" t="s">
        <v>567</v>
      </c>
      <c r="L585" s="229"/>
      <c r="M585" s="229"/>
      <c r="N585" s="229"/>
      <c r="O585" s="229"/>
      <c r="P585" s="229"/>
      <c r="Q585" s="229"/>
      <c r="R585" s="229"/>
      <c r="S585" s="229"/>
      <c r="T585" s="229"/>
      <c r="U585" s="229"/>
      <c r="V585" s="567"/>
      <c r="W585" s="567"/>
      <c r="X585" s="567"/>
      <c r="Y585" s="567"/>
      <c r="Z585" s="567"/>
      <c r="AA585" s="566"/>
    </row>
    <row r="586" spans="3:27" s="149" customFormat="1" ht="15" customHeight="1">
      <c r="C586" s="228"/>
      <c r="D586" s="229"/>
      <c r="E586" s="229"/>
      <c r="F586" s="719"/>
      <c r="G586" s="229"/>
      <c r="H586" s="229"/>
      <c r="I586" s="720"/>
      <c r="J586" s="250" t="s">
        <v>1344</v>
      </c>
      <c r="K586" s="229" t="s">
        <v>568</v>
      </c>
      <c r="L586" s="229"/>
      <c r="M586" s="229"/>
      <c r="N586" s="229"/>
      <c r="O586" s="229"/>
      <c r="P586" s="229"/>
      <c r="Q586" s="229"/>
      <c r="R586" s="229"/>
      <c r="S586" s="229"/>
      <c r="T586" s="229"/>
      <c r="U586" s="229"/>
      <c r="V586" s="567"/>
      <c r="W586" s="567"/>
      <c r="X586" s="567"/>
      <c r="Y586" s="567"/>
      <c r="Z586" s="567"/>
      <c r="AA586" s="566"/>
    </row>
    <row r="587" spans="3:27" s="149" customFormat="1" ht="15" customHeight="1">
      <c r="C587" s="228"/>
      <c r="D587" s="229"/>
      <c r="E587" s="229"/>
      <c r="F587" s="719"/>
      <c r="G587" s="229"/>
      <c r="H587" s="229"/>
      <c r="I587" s="720"/>
      <c r="J587" s="250" t="s">
        <v>1344</v>
      </c>
      <c r="K587" s="229" t="s">
        <v>569</v>
      </c>
      <c r="L587" s="229"/>
      <c r="M587" s="229"/>
      <c r="N587" s="229"/>
      <c r="O587" s="229"/>
      <c r="P587" s="229"/>
      <c r="Q587" s="229"/>
      <c r="R587" s="229"/>
      <c r="S587" s="229"/>
      <c r="T587" s="229"/>
      <c r="U587" s="229"/>
      <c r="V587" s="567"/>
      <c r="W587" s="567"/>
      <c r="X587" s="567"/>
      <c r="Y587" s="567"/>
      <c r="Z587" s="567"/>
      <c r="AA587" s="566"/>
    </row>
    <row r="588" spans="3:27" s="149" customFormat="1" ht="15" customHeight="1">
      <c r="C588" s="228"/>
      <c r="D588" s="229"/>
      <c r="E588" s="229"/>
      <c r="F588" s="719"/>
      <c r="G588" s="229"/>
      <c r="H588" s="229"/>
      <c r="I588" s="720"/>
      <c r="J588" s="250" t="s">
        <v>1344</v>
      </c>
      <c r="K588" s="229" t="s">
        <v>570</v>
      </c>
      <c r="L588" s="229"/>
      <c r="M588" s="229"/>
      <c r="N588" s="229"/>
      <c r="O588" s="229"/>
      <c r="P588" s="229"/>
      <c r="Q588" s="229"/>
      <c r="R588" s="229"/>
      <c r="S588" s="229"/>
      <c r="T588" s="229"/>
      <c r="U588" s="229"/>
      <c r="V588" s="567"/>
      <c r="W588" s="567"/>
      <c r="X588" s="567"/>
      <c r="Y588" s="567"/>
      <c r="Z588" s="567"/>
      <c r="AA588" s="566"/>
    </row>
    <row r="589" spans="3:27" s="149" customFormat="1" ht="15" customHeight="1">
      <c r="C589" s="228"/>
      <c r="D589" s="229"/>
      <c r="E589" s="229"/>
      <c r="F589" s="719"/>
      <c r="G589" s="229"/>
      <c r="H589" s="229"/>
      <c r="I589" s="720"/>
      <c r="J589" s="250" t="s">
        <v>1344</v>
      </c>
      <c r="K589" s="229" t="s">
        <v>571</v>
      </c>
      <c r="L589" s="229"/>
      <c r="M589" s="229"/>
      <c r="N589" s="229"/>
      <c r="O589" s="229"/>
      <c r="P589" s="229"/>
      <c r="Q589" s="229"/>
      <c r="R589" s="229"/>
      <c r="S589" s="229"/>
      <c r="T589" s="229"/>
      <c r="U589" s="229"/>
      <c r="V589" s="567"/>
      <c r="W589" s="567"/>
      <c r="X589" s="567"/>
      <c r="Y589" s="567"/>
      <c r="Z589" s="567"/>
      <c r="AA589" s="566"/>
    </row>
    <row r="590" spans="3:27" s="149" customFormat="1" ht="15" customHeight="1">
      <c r="C590" s="228"/>
      <c r="D590" s="229"/>
      <c r="E590" s="229"/>
      <c r="F590" s="719"/>
      <c r="G590" s="229"/>
      <c r="H590" s="229"/>
      <c r="I590" s="720"/>
      <c r="J590" s="250" t="s">
        <v>1344</v>
      </c>
      <c r="K590" s="229" t="s">
        <v>572</v>
      </c>
      <c r="L590" s="229"/>
      <c r="M590" s="229"/>
      <c r="N590" s="229"/>
      <c r="O590" s="229"/>
      <c r="P590" s="229"/>
      <c r="Q590" s="229"/>
      <c r="R590" s="229"/>
      <c r="S590" s="229"/>
      <c r="T590" s="229"/>
      <c r="U590" s="229"/>
      <c r="V590" s="567"/>
      <c r="W590" s="567"/>
      <c r="X590" s="567"/>
      <c r="Y590" s="567"/>
      <c r="Z590" s="567"/>
      <c r="AA590" s="566"/>
    </row>
    <row r="591" spans="3:27" s="149" customFormat="1" ht="15" customHeight="1">
      <c r="C591" s="228"/>
      <c r="D591" s="229"/>
      <c r="E591" s="229"/>
      <c r="F591" s="719"/>
      <c r="G591" s="229"/>
      <c r="H591" s="229"/>
      <c r="I591" s="720"/>
      <c r="J591" s="250" t="s">
        <v>1344</v>
      </c>
      <c r="K591" s="229" t="s">
        <v>573</v>
      </c>
      <c r="L591" s="229"/>
      <c r="M591" s="229"/>
      <c r="N591" s="229"/>
      <c r="O591" s="229"/>
      <c r="P591" s="229"/>
      <c r="Q591" s="229"/>
      <c r="R591" s="229"/>
      <c r="S591" s="229"/>
      <c r="T591" s="229"/>
      <c r="U591" s="229"/>
      <c r="V591" s="567"/>
      <c r="W591" s="567"/>
      <c r="X591" s="567"/>
      <c r="Y591" s="567"/>
      <c r="Z591" s="567"/>
      <c r="AA591" s="566"/>
    </row>
    <row r="592" spans="3:27" s="149" customFormat="1" ht="15" customHeight="1">
      <c r="C592" s="228"/>
      <c r="D592" s="229"/>
      <c r="E592" s="229"/>
      <c r="F592" s="719"/>
      <c r="G592" s="229"/>
      <c r="H592" s="229"/>
      <c r="I592" s="720"/>
      <c r="J592" s="250" t="s">
        <v>1344</v>
      </c>
      <c r="K592" s="229" t="s">
        <v>574</v>
      </c>
      <c r="L592" s="229"/>
      <c r="M592" s="229"/>
      <c r="N592" s="229"/>
      <c r="O592" s="229"/>
      <c r="P592" s="229"/>
      <c r="Q592" s="229"/>
      <c r="R592" s="229"/>
      <c r="S592" s="229"/>
      <c r="T592" s="229"/>
      <c r="U592" s="229"/>
      <c r="V592" s="567"/>
      <c r="W592" s="567"/>
      <c r="X592" s="567"/>
      <c r="Y592" s="567"/>
      <c r="Z592" s="567"/>
      <c r="AA592" s="566"/>
    </row>
    <row r="593" spans="3:27" s="149" customFormat="1" ht="15" customHeight="1">
      <c r="C593" s="228"/>
      <c r="D593" s="229"/>
      <c r="E593" s="229"/>
      <c r="F593" s="717" t="s">
        <v>1332</v>
      </c>
      <c r="G593" s="723" t="s">
        <v>1334</v>
      </c>
      <c r="H593" s="723"/>
      <c r="I593" s="724"/>
      <c r="J593" s="717" t="s">
        <v>1344</v>
      </c>
      <c r="K593" s="723" t="s">
        <v>575</v>
      </c>
      <c r="L593" s="723"/>
      <c r="M593" s="723"/>
      <c r="N593" s="723"/>
      <c r="O593" s="723"/>
      <c r="P593" s="723"/>
      <c r="Q593" s="723"/>
      <c r="R593" s="723"/>
      <c r="S593" s="723"/>
      <c r="T593" s="723"/>
      <c r="U593" s="723"/>
      <c r="V593" s="273"/>
      <c r="W593" s="273"/>
      <c r="X593" s="273"/>
      <c r="Y593" s="273"/>
      <c r="Z593" s="273"/>
      <c r="AA593" s="568"/>
    </row>
    <row r="594" spans="3:27" s="149" customFormat="1" ht="15" customHeight="1">
      <c r="C594" s="228"/>
      <c r="D594" s="229"/>
      <c r="E594" s="229"/>
      <c r="F594" s="250" t="s">
        <v>1332</v>
      </c>
      <c r="G594" s="229" t="s">
        <v>1335</v>
      </c>
      <c r="H594" s="229"/>
      <c r="I594" s="720"/>
      <c r="J594" s="250" t="s">
        <v>1344</v>
      </c>
      <c r="K594" s="229" t="s">
        <v>576</v>
      </c>
      <c r="L594" s="229"/>
      <c r="M594" s="229"/>
      <c r="N594" s="229"/>
      <c r="O594" s="229"/>
      <c r="P594" s="229"/>
      <c r="Q594" s="229"/>
      <c r="R594" s="229"/>
      <c r="S594" s="229"/>
      <c r="T594" s="229"/>
      <c r="U594" s="229"/>
      <c r="V594" s="567"/>
      <c r="W594" s="567"/>
      <c r="X594" s="567"/>
      <c r="Y594" s="567"/>
      <c r="Z594" s="567"/>
      <c r="AA594" s="566"/>
    </row>
    <row r="595" spans="3:27" s="149" customFormat="1" ht="15" customHeight="1">
      <c r="C595" s="228"/>
      <c r="D595" s="229"/>
      <c r="E595" s="229"/>
      <c r="F595" s="719"/>
      <c r="G595" s="229"/>
      <c r="H595" s="229"/>
      <c r="I595" s="720"/>
      <c r="J595" s="250" t="s">
        <v>1344</v>
      </c>
      <c r="K595" s="229" t="s">
        <v>577</v>
      </c>
      <c r="L595" s="229"/>
      <c r="M595" s="229"/>
      <c r="N595" s="229"/>
      <c r="O595" s="229"/>
      <c r="P595" s="229"/>
      <c r="Q595" s="229"/>
      <c r="R595" s="229"/>
      <c r="S595" s="229"/>
      <c r="T595" s="229"/>
      <c r="U595" s="229"/>
      <c r="V595" s="567"/>
      <c r="W595" s="567"/>
      <c r="X595" s="567"/>
      <c r="Y595" s="567"/>
      <c r="Z595" s="567"/>
      <c r="AA595" s="566"/>
    </row>
    <row r="596" spans="3:27" s="149" customFormat="1" ht="15" customHeight="1">
      <c r="C596" s="228"/>
      <c r="D596" s="229"/>
      <c r="E596" s="229"/>
      <c r="F596" s="719"/>
      <c r="G596" s="229"/>
      <c r="H596" s="229"/>
      <c r="I596" s="720"/>
      <c r="J596" s="250" t="s">
        <v>1344</v>
      </c>
      <c r="K596" s="229" t="s">
        <v>877</v>
      </c>
      <c r="L596" s="229"/>
      <c r="M596" s="229"/>
      <c r="N596" s="229"/>
      <c r="O596" s="229"/>
      <c r="P596" s="229"/>
      <c r="Q596" s="229"/>
      <c r="R596" s="229"/>
      <c r="S596" s="229"/>
      <c r="T596" s="229"/>
      <c r="U596" s="229"/>
      <c r="V596" s="567"/>
      <c r="W596" s="567"/>
      <c r="X596" s="567"/>
      <c r="Y596" s="567"/>
      <c r="Z596" s="567"/>
      <c r="AA596" s="566"/>
    </row>
    <row r="597" spans="3:27" s="149" customFormat="1" ht="15" customHeight="1">
      <c r="C597" s="228"/>
      <c r="D597" s="229"/>
      <c r="E597" s="229"/>
      <c r="F597" s="718"/>
      <c r="G597" s="218"/>
      <c r="H597" s="218"/>
      <c r="I597" s="219"/>
      <c r="J597" s="725" t="s">
        <v>1344</v>
      </c>
      <c r="K597" s="218" t="s">
        <v>578</v>
      </c>
      <c r="L597" s="218"/>
      <c r="M597" s="218"/>
      <c r="N597" s="218"/>
      <c r="O597" s="218"/>
      <c r="P597" s="218"/>
      <c r="Q597" s="218"/>
      <c r="R597" s="218"/>
      <c r="S597" s="218"/>
      <c r="T597" s="218"/>
      <c r="U597" s="218"/>
      <c r="V597" s="274"/>
      <c r="W597" s="274"/>
      <c r="X597" s="274"/>
      <c r="Y597" s="274"/>
      <c r="Z597" s="274"/>
      <c r="AA597" s="569"/>
    </row>
    <row r="598" spans="3:27" s="149" customFormat="1" ht="15" customHeight="1">
      <c r="C598" s="228"/>
      <c r="D598" s="229"/>
      <c r="E598" s="229"/>
      <c r="F598" s="250" t="s">
        <v>1336</v>
      </c>
      <c r="G598" s="229" t="s">
        <v>1337</v>
      </c>
      <c r="H598" s="229"/>
      <c r="I598" s="720"/>
      <c r="J598" s="250" t="s">
        <v>1344</v>
      </c>
      <c r="K598" s="229" t="s">
        <v>579</v>
      </c>
      <c r="L598" s="229"/>
      <c r="M598" s="229"/>
      <c r="N598" s="229"/>
      <c r="O598" s="229"/>
      <c r="P598" s="229"/>
      <c r="Q598" s="229"/>
      <c r="R598" s="229"/>
      <c r="S598" s="229"/>
      <c r="T598" s="229"/>
      <c r="U598" s="229"/>
      <c r="V598" s="567"/>
      <c r="W598" s="567"/>
      <c r="X598" s="567"/>
      <c r="Y598" s="567"/>
      <c r="Z598" s="567"/>
      <c r="AA598" s="566"/>
    </row>
    <row r="599" spans="3:27" s="149" customFormat="1" ht="21" customHeight="1">
      <c r="C599" s="228"/>
      <c r="D599" s="229"/>
      <c r="E599" s="229"/>
      <c r="F599" s="719"/>
      <c r="G599" s="229"/>
      <c r="H599" s="229"/>
      <c r="I599" s="720"/>
      <c r="J599" s="250" t="s">
        <v>1344</v>
      </c>
      <c r="K599" s="3383" t="s">
        <v>873</v>
      </c>
      <c r="L599" s="2913"/>
      <c r="M599" s="2913"/>
      <c r="N599" s="2913"/>
      <c r="O599" s="2913"/>
      <c r="P599" s="2913"/>
      <c r="Q599" s="2913"/>
      <c r="R599" s="2913"/>
      <c r="S599" s="2913"/>
      <c r="T599" s="2913"/>
      <c r="U599" s="2913"/>
      <c r="V599" s="2913"/>
      <c r="W599" s="2913"/>
      <c r="X599" s="2913"/>
      <c r="Y599" s="2913"/>
      <c r="Z599" s="2913"/>
      <c r="AA599" s="566"/>
    </row>
    <row r="600" spans="3:27" s="149" customFormat="1" ht="15" customHeight="1">
      <c r="C600" s="228"/>
      <c r="D600" s="229"/>
      <c r="E600" s="229"/>
      <c r="F600" s="719"/>
      <c r="G600" s="229"/>
      <c r="H600" s="229"/>
      <c r="I600" s="720"/>
      <c r="J600" s="250" t="s">
        <v>1344</v>
      </c>
      <c r="K600" s="229" t="s">
        <v>580</v>
      </c>
      <c r="L600" s="229"/>
      <c r="M600" s="229"/>
      <c r="N600" s="229"/>
      <c r="O600" s="229"/>
      <c r="P600" s="229"/>
      <c r="Q600" s="229"/>
      <c r="R600" s="229"/>
      <c r="S600" s="229"/>
      <c r="T600" s="229"/>
      <c r="U600" s="229"/>
      <c r="V600" s="567"/>
      <c r="W600" s="567"/>
      <c r="X600" s="567"/>
      <c r="Y600" s="567"/>
      <c r="Z600" s="567"/>
      <c r="AA600" s="566"/>
    </row>
    <row r="601" spans="3:27" s="149" customFormat="1" ht="15" customHeight="1">
      <c r="C601" s="228"/>
      <c r="D601" s="229"/>
      <c r="E601" s="229"/>
      <c r="F601" s="719"/>
      <c r="G601" s="229"/>
      <c r="H601" s="229"/>
      <c r="I601" s="720"/>
      <c r="J601" s="250" t="s">
        <v>1344</v>
      </c>
      <c r="K601" s="229" t="s">
        <v>581</v>
      </c>
      <c r="L601" s="229"/>
      <c r="M601" s="229"/>
      <c r="N601" s="229"/>
      <c r="O601" s="229"/>
      <c r="P601" s="229"/>
      <c r="Q601" s="229"/>
      <c r="R601" s="229"/>
      <c r="S601" s="229"/>
      <c r="T601" s="229"/>
      <c r="U601" s="229"/>
      <c r="V601" s="567"/>
      <c r="W601" s="567"/>
      <c r="X601" s="567"/>
      <c r="Y601" s="567"/>
      <c r="Z601" s="567"/>
      <c r="AA601" s="566"/>
    </row>
    <row r="602" spans="3:27" s="149" customFormat="1" ht="15" customHeight="1">
      <c r="C602" s="228"/>
      <c r="D602" s="229"/>
      <c r="E602" s="229"/>
      <c r="F602" s="719"/>
      <c r="G602" s="229"/>
      <c r="H602" s="229"/>
      <c r="I602" s="720"/>
      <c r="J602" s="250" t="s">
        <v>1344</v>
      </c>
      <c r="K602" s="229" t="s">
        <v>582</v>
      </c>
      <c r="L602" s="229"/>
      <c r="M602" s="229"/>
      <c r="N602" s="229"/>
      <c r="O602" s="229"/>
      <c r="P602" s="229"/>
      <c r="Q602" s="229"/>
      <c r="R602" s="229"/>
      <c r="S602" s="229"/>
      <c r="T602" s="229"/>
      <c r="U602" s="229"/>
      <c r="V602" s="567"/>
      <c r="W602" s="567"/>
      <c r="X602" s="567"/>
      <c r="Y602" s="567"/>
      <c r="Z602" s="567"/>
      <c r="AA602" s="566"/>
    </row>
    <row r="603" spans="3:27" s="149" customFormat="1" ht="15" customHeight="1">
      <c r="C603" s="228"/>
      <c r="D603" s="229"/>
      <c r="E603" s="229"/>
      <c r="F603" s="719"/>
      <c r="G603" s="229"/>
      <c r="H603" s="229"/>
      <c r="I603" s="720"/>
      <c r="J603" s="250" t="s">
        <v>1344</v>
      </c>
      <c r="K603" s="229" t="s">
        <v>583</v>
      </c>
      <c r="L603" s="229"/>
      <c r="M603" s="229"/>
      <c r="N603" s="229"/>
      <c r="O603" s="229"/>
      <c r="P603" s="229"/>
      <c r="Q603" s="229"/>
      <c r="R603" s="229"/>
      <c r="S603" s="229"/>
      <c r="T603" s="229"/>
      <c r="U603" s="229"/>
      <c r="V603" s="567"/>
      <c r="W603" s="567"/>
      <c r="X603" s="567"/>
      <c r="Y603" s="567"/>
      <c r="Z603" s="567"/>
      <c r="AA603" s="566"/>
    </row>
    <row r="604" spans="3:27" s="149" customFormat="1" ht="15" customHeight="1">
      <c r="C604" s="228"/>
      <c r="D604" s="229"/>
      <c r="E604" s="229"/>
      <c r="F604" s="719"/>
      <c r="G604" s="229"/>
      <c r="H604" s="229"/>
      <c r="I604" s="720"/>
      <c r="J604" s="250" t="s">
        <v>1344</v>
      </c>
      <c r="K604" s="229" t="s">
        <v>584</v>
      </c>
      <c r="L604" s="229"/>
      <c r="M604" s="229"/>
      <c r="N604" s="229"/>
      <c r="O604" s="229"/>
      <c r="P604" s="229"/>
      <c r="Q604" s="229"/>
      <c r="R604" s="229"/>
      <c r="S604" s="229"/>
      <c r="T604" s="229"/>
      <c r="U604" s="229"/>
      <c r="V604" s="567"/>
      <c r="W604" s="567"/>
      <c r="X604" s="567"/>
      <c r="Y604" s="567"/>
      <c r="Z604" s="567"/>
      <c r="AA604" s="566"/>
    </row>
    <row r="605" spans="3:27" s="149" customFormat="1" ht="15" customHeight="1">
      <c r="C605" s="228"/>
      <c r="D605" s="229"/>
      <c r="E605" s="229"/>
      <c r="F605" s="719"/>
      <c r="G605" s="229"/>
      <c r="H605" s="229"/>
      <c r="I605" s="720"/>
      <c r="J605" s="250" t="s">
        <v>1344</v>
      </c>
      <c r="K605" s="229" t="s">
        <v>585</v>
      </c>
      <c r="L605" s="229"/>
      <c r="M605" s="229"/>
      <c r="N605" s="229"/>
      <c r="O605" s="229"/>
      <c r="P605" s="229"/>
      <c r="Q605" s="229"/>
      <c r="R605" s="229"/>
      <c r="S605" s="229"/>
      <c r="T605" s="229"/>
      <c r="U605" s="229"/>
      <c r="V605" s="567"/>
      <c r="W605" s="567"/>
      <c r="X605" s="567"/>
      <c r="Y605" s="567"/>
      <c r="Z605" s="567"/>
      <c r="AA605" s="566"/>
    </row>
    <row r="606" spans="3:27" s="149" customFormat="1" ht="15" customHeight="1">
      <c r="C606" s="217"/>
      <c r="D606" s="218"/>
      <c r="E606" s="219"/>
      <c r="F606" s="717" t="s">
        <v>1338</v>
      </c>
      <c r="G606" s="723" t="s">
        <v>1339</v>
      </c>
      <c r="H606" s="723"/>
      <c r="I606" s="724"/>
      <c r="J606" s="717"/>
      <c r="K606" s="723"/>
      <c r="L606" s="723"/>
      <c r="M606" s="723"/>
      <c r="N606" s="723"/>
      <c r="O606" s="723"/>
      <c r="P606" s="723"/>
      <c r="Q606" s="723"/>
      <c r="R606" s="723"/>
      <c r="S606" s="723"/>
      <c r="T606" s="723"/>
      <c r="U606" s="723"/>
      <c r="V606" s="273"/>
      <c r="W606" s="273"/>
      <c r="X606" s="273"/>
      <c r="Y606" s="273"/>
      <c r="Z606" s="273"/>
      <c r="AA606" s="568"/>
    </row>
    <row r="607" spans="3:27" s="149" customFormat="1" ht="21" customHeight="1">
      <c r="C607" s="565" t="s">
        <v>1342</v>
      </c>
      <c r="D607" s="229" t="s">
        <v>1343</v>
      </c>
      <c r="E607" s="229"/>
      <c r="F607" s="250" t="s">
        <v>1332</v>
      </c>
      <c r="G607" s="3039" t="s">
        <v>1340</v>
      </c>
      <c r="H607" s="2962"/>
      <c r="I607" s="2963"/>
      <c r="J607" s="250" t="s">
        <v>1344</v>
      </c>
      <c r="K607" s="3039" t="s">
        <v>1361</v>
      </c>
      <c r="L607" s="2962"/>
      <c r="M607" s="2962"/>
      <c r="N607" s="2962"/>
      <c r="O607" s="2962"/>
      <c r="P607" s="2962"/>
      <c r="Q607" s="2962"/>
      <c r="R607" s="2962"/>
      <c r="S607" s="2962"/>
      <c r="T607" s="2962"/>
      <c r="U607" s="2962"/>
      <c r="V607" s="2962"/>
      <c r="W607" s="2962"/>
      <c r="X607" s="2962"/>
      <c r="Y607" s="2962"/>
      <c r="Z607" s="2962"/>
      <c r="AA607" s="566"/>
    </row>
    <row r="608" spans="3:27" s="149" customFormat="1" ht="15" customHeight="1">
      <c r="C608" s="3384" t="s">
        <v>1345</v>
      </c>
      <c r="D608" s="2913"/>
      <c r="E608" s="2975"/>
      <c r="F608" s="719"/>
      <c r="G608" s="2913"/>
      <c r="H608" s="2913"/>
      <c r="I608" s="2975"/>
      <c r="J608" s="250" t="s">
        <v>1344</v>
      </c>
      <c r="K608" s="229" t="s">
        <v>1356</v>
      </c>
      <c r="L608" s="229"/>
      <c r="M608" s="229"/>
      <c r="N608" s="229"/>
      <c r="O608" s="229"/>
      <c r="P608" s="229"/>
      <c r="Q608" s="229"/>
      <c r="R608" s="229"/>
      <c r="S608" s="229"/>
      <c r="T608" s="229"/>
      <c r="U608" s="229"/>
      <c r="V608" s="567"/>
      <c r="W608" s="567"/>
      <c r="X608" s="567"/>
      <c r="Y608" s="567"/>
      <c r="Z608" s="567"/>
      <c r="AA608" s="566"/>
    </row>
    <row r="609" spans="3:27" s="149" customFormat="1" ht="21" customHeight="1">
      <c r="C609" s="3047"/>
      <c r="D609" s="2913"/>
      <c r="E609" s="2975"/>
      <c r="F609" s="719"/>
      <c r="G609" s="2913"/>
      <c r="H609" s="2913"/>
      <c r="I609" s="2975"/>
      <c r="J609" s="250" t="s">
        <v>1344</v>
      </c>
      <c r="K609" s="3383" t="s">
        <v>1357</v>
      </c>
      <c r="L609" s="2913"/>
      <c r="M609" s="2913"/>
      <c r="N609" s="2913"/>
      <c r="O609" s="2913"/>
      <c r="P609" s="2913"/>
      <c r="Q609" s="2913"/>
      <c r="R609" s="2913"/>
      <c r="S609" s="2913"/>
      <c r="T609" s="2913"/>
      <c r="U609" s="2913"/>
      <c r="V609" s="2913"/>
      <c r="W609" s="2913"/>
      <c r="X609" s="2913"/>
      <c r="Y609" s="2913"/>
      <c r="Z609" s="2913"/>
      <c r="AA609" s="257"/>
    </row>
    <row r="610" spans="3:27" s="149" customFormat="1" ht="15" customHeight="1">
      <c r="C610" s="3047"/>
      <c r="D610" s="2913"/>
      <c r="E610" s="2975"/>
      <c r="F610" s="719"/>
      <c r="G610" s="2913"/>
      <c r="H610" s="2913"/>
      <c r="I610" s="2975"/>
      <c r="J610" s="250" t="s">
        <v>1344</v>
      </c>
      <c r="K610" s="229" t="s">
        <v>1358</v>
      </c>
      <c r="L610" s="229"/>
      <c r="M610" s="229"/>
      <c r="N610" s="229"/>
      <c r="O610" s="229"/>
      <c r="P610" s="229"/>
      <c r="Q610" s="229"/>
      <c r="R610" s="229"/>
      <c r="S610" s="229"/>
      <c r="T610" s="229"/>
      <c r="U610" s="229"/>
      <c r="V610" s="567"/>
      <c r="W610" s="567"/>
      <c r="X610" s="567"/>
      <c r="Y610" s="567"/>
      <c r="Z610" s="567"/>
      <c r="AA610" s="566"/>
    </row>
    <row r="611" spans="3:27" s="149" customFormat="1" ht="15" customHeight="1">
      <c r="C611" s="3047"/>
      <c r="D611" s="2913"/>
      <c r="E611" s="2975"/>
      <c r="F611" s="719"/>
      <c r="G611" s="2913"/>
      <c r="H611" s="2913"/>
      <c r="I611" s="2975"/>
      <c r="J611" s="250" t="s">
        <v>1344</v>
      </c>
      <c r="K611" s="229" t="s">
        <v>1359</v>
      </c>
      <c r="L611" s="229"/>
      <c r="M611" s="229"/>
      <c r="N611" s="229"/>
      <c r="O611" s="229"/>
      <c r="P611" s="229"/>
      <c r="Q611" s="229"/>
      <c r="R611" s="229"/>
      <c r="S611" s="229"/>
      <c r="T611" s="229"/>
      <c r="U611" s="229"/>
      <c r="V611" s="567"/>
      <c r="W611" s="567"/>
      <c r="X611" s="567"/>
      <c r="Y611" s="567"/>
      <c r="Z611" s="567"/>
      <c r="AA611" s="566"/>
    </row>
    <row r="612" spans="3:27" s="149" customFormat="1" ht="15" customHeight="1">
      <c r="C612" s="228"/>
      <c r="D612" s="229"/>
      <c r="E612" s="229"/>
      <c r="F612" s="718"/>
      <c r="G612" s="2934"/>
      <c r="H612" s="2934"/>
      <c r="I612" s="2935"/>
      <c r="J612" s="725" t="s">
        <v>1344</v>
      </c>
      <c r="K612" s="218" t="s">
        <v>1360</v>
      </c>
      <c r="L612" s="218"/>
      <c r="M612" s="218"/>
      <c r="N612" s="218"/>
      <c r="O612" s="218"/>
      <c r="P612" s="218"/>
      <c r="Q612" s="218"/>
      <c r="R612" s="218"/>
      <c r="S612" s="218"/>
      <c r="T612" s="218"/>
      <c r="U612" s="218"/>
      <c r="V612" s="274"/>
      <c r="W612" s="274"/>
      <c r="X612" s="274"/>
      <c r="Y612" s="274"/>
      <c r="Z612" s="274"/>
      <c r="AA612" s="569"/>
    </row>
    <row r="613" spans="3:27" s="149" customFormat="1" ht="15" customHeight="1">
      <c r="C613" s="230"/>
      <c r="D613" s="231"/>
      <c r="E613" s="231"/>
      <c r="F613" s="253" t="s">
        <v>1332</v>
      </c>
      <c r="G613" s="231" t="s">
        <v>1341</v>
      </c>
      <c r="H613" s="231"/>
      <c r="I613" s="232"/>
      <c r="J613" s="236"/>
      <c r="K613" s="231"/>
      <c r="L613" s="231"/>
      <c r="M613" s="231"/>
      <c r="N613" s="231"/>
      <c r="O613" s="231"/>
      <c r="P613" s="231"/>
      <c r="Q613" s="231"/>
      <c r="R613" s="231"/>
      <c r="S613" s="231"/>
      <c r="T613" s="231"/>
      <c r="U613" s="231"/>
      <c r="V613" s="570"/>
      <c r="W613" s="570"/>
      <c r="X613" s="570"/>
      <c r="Y613" s="570"/>
      <c r="Z613" s="570"/>
      <c r="AA613" s="571"/>
    </row>
    <row r="614" spans="3:27" s="709" customFormat="1">
      <c r="C614" s="100" t="s">
        <v>1362</v>
      </c>
      <c r="D614" s="679"/>
      <c r="E614" s="679"/>
      <c r="F614" s="679"/>
      <c r="G614" s="679"/>
      <c r="H614" s="679"/>
      <c r="I614" s="679"/>
      <c r="J614" s="679"/>
      <c r="K614" s="679"/>
      <c r="L614" s="679"/>
      <c r="M614" s="679"/>
      <c r="N614" s="679"/>
      <c r="O614" s="679"/>
    </row>
    <row r="615" spans="3:27" s="709" customFormat="1">
      <c r="C615" s="100" t="s">
        <v>586</v>
      </c>
      <c r="D615" s="679"/>
      <c r="E615" s="679"/>
      <c r="F615" s="679"/>
      <c r="G615" s="679"/>
      <c r="H615" s="679"/>
      <c r="I615" s="679"/>
      <c r="J615" s="679"/>
      <c r="K615" s="679"/>
      <c r="L615" s="679"/>
      <c r="M615" s="679"/>
      <c r="N615" s="679"/>
      <c r="O615" s="679"/>
    </row>
    <row r="616" spans="3:27" s="709" customFormat="1">
      <c r="C616" s="100"/>
      <c r="D616" s="679"/>
      <c r="E616" s="679"/>
      <c r="F616" s="679"/>
      <c r="G616" s="679"/>
      <c r="H616" s="679"/>
      <c r="I616" s="679"/>
      <c r="J616" s="679"/>
      <c r="K616" s="679"/>
      <c r="L616" s="679"/>
      <c r="M616" s="679"/>
      <c r="N616" s="679"/>
      <c r="O616" s="679"/>
    </row>
    <row r="617" spans="3:27" s="709" customFormat="1" ht="25.15" customHeight="1">
      <c r="C617" s="279" t="s">
        <v>587</v>
      </c>
      <c r="D617" s="60"/>
      <c r="E617" s="60"/>
      <c r="F617" s="60"/>
      <c r="G617" s="60"/>
      <c r="H617" s="60"/>
      <c r="I617" s="60"/>
      <c r="J617" s="60"/>
      <c r="K617" s="60"/>
      <c r="L617" s="60"/>
      <c r="M617" s="60"/>
      <c r="N617" s="60"/>
      <c r="O617" s="60"/>
      <c r="P617" s="54"/>
      <c r="Q617" s="54"/>
      <c r="R617" s="54"/>
      <c r="S617" s="54"/>
      <c r="T617" s="54"/>
      <c r="U617" s="54"/>
      <c r="V617" s="54"/>
      <c r="W617" s="54"/>
      <c r="X617" s="54"/>
      <c r="Y617" s="54"/>
      <c r="Z617" s="54"/>
      <c r="AA617" s="54"/>
    </row>
    <row r="618" spans="3:27" s="709" customFormat="1" ht="19.899999999999999" customHeight="1">
      <c r="C618" s="3338" t="s">
        <v>212</v>
      </c>
      <c r="D618" s="3339"/>
      <c r="E618" s="3339"/>
      <c r="F618" s="3339"/>
      <c r="G618" s="3339"/>
      <c r="H618" s="3385" t="str">
        <f>本工事内容!$C$5&amp;本工事内容!$D$5&amp;本工事内容!$E$5&amp;"　"&amp;本工事内容!$C$8</f>
        <v>都計第100号　○○○道路修繕工事2</v>
      </c>
      <c r="I618" s="3386"/>
      <c r="J618" s="3386"/>
      <c r="K618" s="3386"/>
      <c r="L618" s="3386"/>
      <c r="M618" s="3321"/>
      <c r="N618" s="3321"/>
      <c r="O618" s="3321"/>
      <c r="P618" s="3321"/>
      <c r="Q618" s="3321"/>
      <c r="R618" s="3321"/>
      <c r="S618" s="3321"/>
      <c r="T618" s="3321"/>
      <c r="U618" s="3321"/>
      <c r="V618" s="3387"/>
      <c r="W618" s="3340" t="s">
        <v>869</v>
      </c>
      <c r="X618" s="3339"/>
      <c r="Y618" s="3339"/>
      <c r="Z618" s="3339"/>
      <c r="AA618" s="3341"/>
    </row>
    <row r="619" spans="3:27" s="709" customFormat="1" ht="19.899999999999999" customHeight="1">
      <c r="C619" s="2916" t="s">
        <v>866</v>
      </c>
      <c r="D619" s="2917"/>
      <c r="E619" s="2917"/>
      <c r="F619" s="2917"/>
      <c r="G619" s="2917"/>
      <c r="H619" s="2917"/>
      <c r="I619" s="2917"/>
      <c r="J619" s="2917"/>
      <c r="K619" s="2917"/>
      <c r="L619" s="2917"/>
      <c r="M619" s="2917" t="s">
        <v>868</v>
      </c>
      <c r="N619" s="2917"/>
      <c r="O619" s="2917"/>
      <c r="P619" s="2917"/>
      <c r="Q619" s="2917"/>
      <c r="R619" s="2918"/>
      <c r="S619" s="2917"/>
      <c r="T619" s="2917"/>
      <c r="U619" s="2917"/>
      <c r="V619" s="2917"/>
      <c r="W619" s="2918"/>
      <c r="X619" s="2917"/>
      <c r="Y619" s="2917"/>
      <c r="Z619" s="2917"/>
      <c r="AA619" s="2919"/>
    </row>
    <row r="620" spans="3:27" s="709" customFormat="1" ht="19.899999999999999" customHeight="1">
      <c r="C620" s="2916" t="s">
        <v>867</v>
      </c>
      <c r="D620" s="2917"/>
      <c r="E620" s="2917"/>
      <c r="F620" s="2917"/>
      <c r="G620" s="2917"/>
      <c r="H620" s="2917"/>
      <c r="I620" s="2917"/>
      <c r="J620" s="2917"/>
      <c r="K620" s="2917"/>
      <c r="L620" s="2917"/>
      <c r="M620" s="2917"/>
      <c r="N620" s="2917"/>
      <c r="O620" s="2917"/>
      <c r="P620" s="2917"/>
      <c r="Q620" s="2917"/>
      <c r="R620" s="2918"/>
      <c r="S620" s="2917"/>
      <c r="T620" s="2917"/>
      <c r="U620" s="2917"/>
      <c r="V620" s="2917"/>
      <c r="W620" s="2918"/>
      <c r="X620" s="2917"/>
      <c r="Y620" s="2917"/>
      <c r="Z620" s="2917"/>
      <c r="AA620" s="2919"/>
    </row>
    <row r="621" spans="3:27" s="709" customFormat="1">
      <c r="C621" s="262" t="s">
        <v>870</v>
      </c>
      <c r="D621" s="105"/>
      <c r="E621" s="105"/>
      <c r="F621" s="105"/>
      <c r="G621" s="105"/>
      <c r="H621" s="105"/>
      <c r="I621" s="708"/>
      <c r="J621" s="708"/>
      <c r="K621" s="708"/>
      <c r="L621" s="708"/>
      <c r="M621" s="708"/>
      <c r="N621" s="708"/>
      <c r="O621" s="708"/>
      <c r="P621" s="42"/>
      <c r="Q621" s="42"/>
      <c r="R621" s="42"/>
      <c r="S621" s="42"/>
      <c r="T621" s="42"/>
      <c r="U621" s="42"/>
      <c r="V621" s="42"/>
      <c r="W621" s="42"/>
      <c r="X621" s="42"/>
      <c r="Y621" s="42"/>
      <c r="Z621" s="42"/>
      <c r="AA621" s="50"/>
    </row>
    <row r="622" spans="3:27" s="709" customFormat="1">
      <c r="C622" s="262"/>
      <c r="D622" s="105"/>
      <c r="E622" s="105"/>
      <c r="F622" s="105"/>
      <c r="G622" s="105"/>
      <c r="H622" s="105"/>
      <c r="I622" s="708"/>
      <c r="J622" s="708"/>
      <c r="K622" s="708"/>
      <c r="L622" s="708"/>
      <c r="M622" s="708"/>
      <c r="N622" s="708"/>
      <c r="O622" s="708"/>
      <c r="P622" s="42"/>
      <c r="Q622" s="42"/>
      <c r="R622" s="42"/>
      <c r="S622" s="42"/>
      <c r="T622" s="42"/>
      <c r="U622" s="42"/>
      <c r="V622" s="42"/>
      <c r="W622" s="42"/>
      <c r="X622" s="42"/>
      <c r="Y622" s="42"/>
      <c r="Z622" s="42"/>
      <c r="AA622" s="50"/>
    </row>
    <row r="623" spans="3:27" s="709" customFormat="1">
      <c r="C623" s="262"/>
      <c r="D623" s="105"/>
      <c r="E623" s="105"/>
      <c r="F623" s="105"/>
      <c r="G623" s="105"/>
      <c r="H623" s="105"/>
      <c r="I623" s="708"/>
      <c r="J623" s="708"/>
      <c r="K623" s="708"/>
      <c r="L623" s="708"/>
      <c r="M623" s="708"/>
      <c r="N623" s="708"/>
      <c r="O623" s="708"/>
      <c r="P623" s="42"/>
      <c r="Q623" s="42"/>
      <c r="R623" s="42"/>
      <c r="S623" s="42"/>
      <c r="T623" s="42"/>
      <c r="U623" s="42"/>
      <c r="V623" s="42"/>
      <c r="W623" s="42"/>
      <c r="X623" s="42"/>
      <c r="Y623" s="42"/>
      <c r="Z623" s="42"/>
      <c r="AA623" s="50"/>
    </row>
    <row r="624" spans="3:27" s="709" customFormat="1">
      <c r="C624" s="262"/>
      <c r="D624" s="105"/>
      <c r="E624" s="105"/>
      <c r="F624" s="105"/>
      <c r="G624" s="105"/>
      <c r="H624" s="105"/>
      <c r="I624" s="708"/>
      <c r="J624" s="708"/>
      <c r="K624" s="708"/>
      <c r="L624" s="708"/>
      <c r="M624" s="708"/>
      <c r="N624" s="708"/>
      <c r="O624" s="708"/>
      <c r="P624" s="42"/>
      <c r="Q624" s="42"/>
      <c r="R624" s="42"/>
      <c r="S624" s="42"/>
      <c r="T624" s="42"/>
      <c r="U624" s="42"/>
      <c r="V624" s="42"/>
      <c r="W624" s="42"/>
      <c r="X624" s="42"/>
      <c r="Y624" s="42"/>
      <c r="Z624" s="42"/>
      <c r="AA624" s="50"/>
    </row>
    <row r="625" spans="3:27" s="709" customFormat="1">
      <c r="C625" s="262"/>
      <c r="D625" s="105"/>
      <c r="E625" s="105"/>
      <c r="F625" s="105"/>
      <c r="G625" s="105"/>
      <c r="H625" s="105"/>
      <c r="I625" s="708"/>
      <c r="J625" s="708"/>
      <c r="K625" s="708"/>
      <c r="L625" s="708"/>
      <c r="M625" s="708"/>
      <c r="N625" s="708"/>
      <c r="O625" s="708"/>
      <c r="P625" s="42"/>
      <c r="Q625" s="42"/>
      <c r="R625" s="42"/>
      <c r="S625" s="42"/>
      <c r="T625" s="42"/>
      <c r="U625" s="42"/>
      <c r="V625" s="42"/>
      <c r="W625" s="42"/>
      <c r="X625" s="42"/>
      <c r="Y625" s="42"/>
      <c r="Z625" s="42"/>
      <c r="AA625" s="50"/>
    </row>
    <row r="626" spans="3:27" s="709" customFormat="1">
      <c r="C626" s="262"/>
      <c r="D626" s="105"/>
      <c r="E626" s="105"/>
      <c r="F626" s="105"/>
      <c r="G626" s="105"/>
      <c r="H626" s="105"/>
      <c r="I626" s="708"/>
      <c r="J626" s="708"/>
      <c r="K626" s="708"/>
      <c r="L626" s="708"/>
      <c r="M626" s="708"/>
      <c r="N626" s="708"/>
      <c r="O626" s="708"/>
      <c r="P626" s="42"/>
      <c r="Q626" s="42"/>
      <c r="R626" s="42"/>
      <c r="S626" s="42"/>
      <c r="T626" s="42"/>
      <c r="U626" s="42"/>
      <c r="V626" s="42"/>
      <c r="W626" s="42"/>
      <c r="X626" s="42"/>
      <c r="Y626" s="42"/>
      <c r="Z626" s="42"/>
      <c r="AA626" s="50"/>
    </row>
    <row r="627" spans="3:27" s="709" customFormat="1">
      <c r="C627" s="262"/>
      <c r="D627" s="105"/>
      <c r="E627" s="105"/>
      <c r="F627" s="105"/>
      <c r="G627" s="105"/>
      <c r="H627" s="105"/>
      <c r="I627" s="708"/>
      <c r="J627" s="708"/>
      <c r="K627" s="708"/>
      <c r="L627" s="708"/>
      <c r="M627" s="708"/>
      <c r="N627" s="708"/>
      <c r="O627" s="708"/>
      <c r="P627" s="42"/>
      <c r="Q627" s="42"/>
      <c r="R627" s="42"/>
      <c r="S627" s="42"/>
      <c r="T627" s="42"/>
      <c r="U627" s="42"/>
      <c r="V627" s="42"/>
      <c r="W627" s="42"/>
      <c r="X627" s="42"/>
      <c r="Y627" s="42"/>
      <c r="Z627" s="42"/>
      <c r="AA627" s="50"/>
    </row>
    <row r="628" spans="3:27" s="709" customFormat="1">
      <c r="C628" s="262"/>
      <c r="D628" s="105"/>
      <c r="E628" s="105"/>
      <c r="F628" s="105"/>
      <c r="G628" s="105"/>
      <c r="H628" s="105"/>
      <c r="I628" s="708"/>
      <c r="J628" s="708"/>
      <c r="K628" s="708"/>
      <c r="L628" s="708"/>
      <c r="M628" s="708"/>
      <c r="N628" s="708"/>
      <c r="O628" s="708"/>
      <c r="P628" s="42"/>
      <c r="Q628" s="42"/>
      <c r="R628" s="42"/>
      <c r="S628" s="42"/>
      <c r="T628" s="42"/>
      <c r="U628" s="42"/>
      <c r="V628" s="42"/>
      <c r="W628" s="42"/>
      <c r="X628" s="42"/>
      <c r="Y628" s="42"/>
      <c r="Z628" s="42"/>
      <c r="AA628" s="50"/>
    </row>
    <row r="629" spans="3:27" s="709" customFormat="1">
      <c r="C629" s="260"/>
      <c r="D629" s="261"/>
      <c r="E629" s="261"/>
      <c r="F629" s="261"/>
      <c r="G629" s="261"/>
      <c r="H629" s="261"/>
      <c r="I629" s="673"/>
      <c r="J629" s="673"/>
      <c r="K629" s="673"/>
      <c r="L629" s="673"/>
      <c r="M629" s="673"/>
      <c r="N629" s="673"/>
      <c r="O629" s="673"/>
      <c r="P629" s="687"/>
      <c r="Q629" s="687"/>
      <c r="R629" s="687"/>
      <c r="S629" s="687"/>
      <c r="T629" s="687"/>
      <c r="U629" s="687"/>
      <c r="V629" s="687"/>
      <c r="W629" s="687"/>
      <c r="X629" s="687"/>
      <c r="Y629" s="687"/>
      <c r="Z629" s="687"/>
      <c r="AA629" s="51"/>
    </row>
    <row r="630" spans="3:27" s="709" customFormat="1">
      <c r="C630" s="262" t="s">
        <v>871</v>
      </c>
      <c r="D630" s="105"/>
      <c r="E630" s="105"/>
      <c r="F630" s="105"/>
      <c r="G630" s="105"/>
      <c r="H630" s="105"/>
      <c r="I630" s="708"/>
      <c r="J630" s="708"/>
      <c r="K630" s="708"/>
      <c r="L630" s="708"/>
      <c r="M630" s="708"/>
      <c r="N630" s="708"/>
      <c r="O630" s="708"/>
      <c r="P630" s="42"/>
      <c r="Q630" s="42"/>
      <c r="R630" s="42"/>
      <c r="S630" s="42"/>
      <c r="T630" s="42"/>
      <c r="U630" s="42"/>
      <c r="V630" s="42"/>
      <c r="W630" s="42"/>
      <c r="X630" s="42"/>
      <c r="Y630" s="42"/>
      <c r="Z630" s="42"/>
      <c r="AA630" s="50"/>
    </row>
    <row r="631" spans="3:27" s="709" customFormat="1">
      <c r="C631" s="262"/>
      <c r="D631" s="105"/>
      <c r="E631" s="105"/>
      <c r="F631" s="105"/>
      <c r="G631" s="105"/>
      <c r="H631" s="105"/>
      <c r="I631" s="708"/>
      <c r="J631" s="708"/>
      <c r="K631" s="708"/>
      <c r="L631" s="708"/>
      <c r="M631" s="708"/>
      <c r="N631" s="708"/>
      <c r="O631" s="708"/>
      <c r="P631" s="42"/>
      <c r="Q631" s="42"/>
      <c r="R631" s="42"/>
      <c r="S631" s="42"/>
      <c r="T631" s="42"/>
      <c r="U631" s="42"/>
      <c r="V631" s="42"/>
      <c r="W631" s="42"/>
      <c r="X631" s="42"/>
      <c r="Y631" s="42"/>
      <c r="Z631" s="42"/>
      <c r="AA631" s="50"/>
    </row>
    <row r="632" spans="3:27" s="709" customFormat="1">
      <c r="C632" s="262"/>
      <c r="D632" s="105"/>
      <c r="E632" s="105"/>
      <c r="F632" s="105"/>
      <c r="G632" s="105"/>
      <c r="H632" s="105"/>
      <c r="I632" s="708"/>
      <c r="J632" s="708"/>
      <c r="K632" s="708"/>
      <c r="L632" s="708"/>
      <c r="M632" s="708"/>
      <c r="N632" s="708"/>
      <c r="O632" s="708"/>
      <c r="P632" s="42"/>
      <c r="Q632" s="42"/>
      <c r="R632" s="42"/>
      <c r="S632" s="42"/>
      <c r="T632" s="42"/>
      <c r="U632" s="42"/>
      <c r="V632" s="42"/>
      <c r="W632" s="42"/>
      <c r="X632" s="42"/>
      <c r="Y632" s="42"/>
      <c r="Z632" s="42"/>
      <c r="AA632" s="50"/>
    </row>
    <row r="633" spans="3:27" s="709" customFormat="1">
      <c r="C633" s="262"/>
      <c r="D633" s="105"/>
      <c r="E633" s="105"/>
      <c r="F633" s="105"/>
      <c r="G633" s="105"/>
      <c r="H633" s="105"/>
      <c r="I633" s="708"/>
      <c r="J633" s="708"/>
      <c r="K633" s="708"/>
      <c r="L633" s="708"/>
      <c r="M633" s="708"/>
      <c r="N633" s="708"/>
      <c r="O633" s="708"/>
      <c r="P633" s="42"/>
      <c r="Q633" s="42"/>
      <c r="R633" s="42"/>
      <c r="S633" s="42"/>
      <c r="T633" s="42"/>
      <c r="U633" s="42"/>
      <c r="V633" s="42"/>
      <c r="W633" s="42"/>
      <c r="X633" s="42"/>
      <c r="Y633" s="42"/>
      <c r="Z633" s="42"/>
      <c r="AA633" s="50"/>
    </row>
    <row r="634" spans="3:27" s="709" customFormat="1">
      <c r="C634" s="262"/>
      <c r="D634" s="105"/>
      <c r="E634" s="105"/>
      <c r="F634" s="105"/>
      <c r="G634" s="105"/>
      <c r="H634" s="105"/>
      <c r="I634" s="708"/>
      <c r="J634" s="708"/>
      <c r="K634" s="708"/>
      <c r="L634" s="708"/>
      <c r="M634" s="708"/>
      <c r="N634" s="708"/>
      <c r="O634" s="708"/>
      <c r="P634" s="42"/>
      <c r="Q634" s="42"/>
      <c r="R634" s="42"/>
      <c r="S634" s="42"/>
      <c r="T634" s="42"/>
      <c r="U634" s="42"/>
      <c r="V634" s="42"/>
      <c r="W634" s="42"/>
      <c r="X634" s="42"/>
      <c r="Y634" s="42"/>
      <c r="Z634" s="42"/>
      <c r="AA634" s="50"/>
    </row>
    <row r="635" spans="3:27" s="709" customFormat="1">
      <c r="C635" s="262"/>
      <c r="D635" s="105"/>
      <c r="E635" s="105"/>
      <c r="F635" s="105"/>
      <c r="G635" s="105"/>
      <c r="H635" s="105"/>
      <c r="I635" s="708"/>
      <c r="J635" s="708"/>
      <c r="K635" s="708"/>
      <c r="L635" s="708"/>
      <c r="M635" s="708"/>
      <c r="N635" s="708"/>
      <c r="O635" s="708"/>
      <c r="P635" s="42"/>
      <c r="Q635" s="42"/>
      <c r="R635" s="42"/>
      <c r="S635" s="42"/>
      <c r="T635" s="42"/>
      <c r="U635" s="42"/>
      <c r="V635" s="42"/>
      <c r="W635" s="42"/>
      <c r="X635" s="42"/>
      <c r="Y635" s="42"/>
      <c r="Z635" s="42"/>
      <c r="AA635" s="50"/>
    </row>
    <row r="636" spans="3:27" s="709" customFormat="1">
      <c r="C636" s="262"/>
      <c r="D636" s="105"/>
      <c r="E636" s="105"/>
      <c r="F636" s="105"/>
      <c r="G636" s="105"/>
      <c r="H636" s="105"/>
      <c r="I636" s="708"/>
      <c r="J636" s="708"/>
      <c r="K636" s="708"/>
      <c r="L636" s="708"/>
      <c r="M636" s="708"/>
      <c r="N636" s="708"/>
      <c r="O636" s="708"/>
      <c r="P636" s="42"/>
      <c r="Q636" s="42"/>
      <c r="R636" s="42"/>
      <c r="S636" s="42"/>
      <c r="T636" s="42"/>
      <c r="U636" s="42"/>
      <c r="V636" s="42"/>
      <c r="W636" s="42"/>
      <c r="X636" s="42"/>
      <c r="Y636" s="42"/>
      <c r="Z636" s="42"/>
      <c r="AA636" s="50"/>
    </row>
    <row r="637" spans="3:27" s="709" customFormat="1">
      <c r="C637" s="262"/>
      <c r="D637" s="105"/>
      <c r="E637" s="105"/>
      <c r="F637" s="105"/>
      <c r="G637" s="105"/>
      <c r="H637" s="105"/>
      <c r="I637" s="708"/>
      <c r="J637" s="708"/>
      <c r="K637" s="708"/>
      <c r="L637" s="708"/>
      <c r="M637" s="708"/>
      <c r="N637" s="708"/>
      <c r="O637" s="708"/>
      <c r="P637" s="42"/>
      <c r="Q637" s="42"/>
      <c r="R637" s="42"/>
      <c r="S637" s="42"/>
      <c r="T637" s="42"/>
      <c r="U637" s="42"/>
      <c r="V637" s="42"/>
      <c r="W637" s="42"/>
      <c r="X637" s="42"/>
      <c r="Y637" s="42"/>
      <c r="Z637" s="42"/>
      <c r="AA637" s="50"/>
    </row>
    <row r="638" spans="3:27" s="709" customFormat="1">
      <c r="C638" s="262"/>
      <c r="D638" s="105"/>
      <c r="E638" s="105"/>
      <c r="F638" s="105"/>
      <c r="G638" s="105"/>
      <c r="H638" s="105"/>
      <c r="I638" s="708"/>
      <c r="J638" s="708"/>
      <c r="K638" s="708"/>
      <c r="L638" s="708"/>
      <c r="M638" s="708"/>
      <c r="N638" s="708"/>
      <c r="O638" s="708"/>
      <c r="P638" s="42"/>
      <c r="Q638" s="42"/>
      <c r="R638" s="42"/>
      <c r="S638" s="42"/>
      <c r="T638" s="42"/>
      <c r="U638" s="42"/>
      <c r="V638" s="42"/>
      <c r="W638" s="42"/>
      <c r="X638" s="42"/>
      <c r="Y638" s="42"/>
      <c r="Z638" s="42"/>
      <c r="AA638" s="50"/>
    </row>
    <row r="639" spans="3:27" s="709" customFormat="1">
      <c r="C639" s="262"/>
      <c r="D639" s="105"/>
      <c r="E639" s="105"/>
      <c r="F639" s="105"/>
      <c r="G639" s="105"/>
      <c r="H639" s="105"/>
      <c r="I639" s="708"/>
      <c r="J639" s="708"/>
      <c r="K639" s="708"/>
      <c r="L639" s="708"/>
      <c r="M639" s="708"/>
      <c r="N639" s="708"/>
      <c r="O639" s="708"/>
      <c r="P639" s="42"/>
      <c r="Q639" s="42"/>
      <c r="R639" s="42"/>
      <c r="S639" s="42"/>
      <c r="T639" s="42"/>
      <c r="U639" s="42"/>
      <c r="V639" s="42"/>
      <c r="W639" s="42"/>
      <c r="X639" s="42"/>
      <c r="Y639" s="42"/>
      <c r="Z639" s="42"/>
      <c r="AA639" s="50"/>
    </row>
    <row r="640" spans="3:27" s="709" customFormat="1">
      <c r="C640" s="262"/>
      <c r="D640" s="105"/>
      <c r="E640" s="105"/>
      <c r="F640" s="105"/>
      <c r="G640" s="105"/>
      <c r="H640" s="105"/>
      <c r="I640" s="708"/>
      <c r="J640" s="708"/>
      <c r="K640" s="708"/>
      <c r="L640" s="708"/>
      <c r="M640" s="708"/>
      <c r="N640" s="708"/>
      <c r="O640" s="708"/>
      <c r="P640" s="42"/>
      <c r="Q640" s="42"/>
      <c r="R640" s="42"/>
      <c r="S640" s="42"/>
      <c r="T640" s="42"/>
      <c r="U640" s="42"/>
      <c r="V640" s="42"/>
      <c r="W640" s="42"/>
      <c r="X640" s="42"/>
      <c r="Y640" s="42"/>
      <c r="Z640" s="42"/>
      <c r="AA640" s="50"/>
    </row>
    <row r="641" spans="3:27" s="709" customFormat="1">
      <c r="C641" s="262"/>
      <c r="D641" s="105"/>
      <c r="E641" s="105"/>
      <c r="F641" s="105"/>
      <c r="G641" s="105"/>
      <c r="H641" s="105"/>
      <c r="I641" s="708"/>
      <c r="J641" s="708"/>
      <c r="K641" s="708"/>
      <c r="L641" s="708"/>
      <c r="M641" s="708"/>
      <c r="N641" s="708"/>
      <c r="O641" s="708"/>
      <c r="P641" s="42"/>
      <c r="Q641" s="42"/>
      <c r="R641" s="42"/>
      <c r="S641" s="42"/>
      <c r="T641" s="42"/>
      <c r="U641" s="42"/>
      <c r="V641" s="42"/>
      <c r="W641" s="42"/>
      <c r="X641" s="42"/>
      <c r="Y641" s="42"/>
      <c r="Z641" s="42"/>
      <c r="AA641" s="50"/>
    </row>
    <row r="642" spans="3:27" s="709" customFormat="1">
      <c r="C642" s="262"/>
      <c r="D642" s="105"/>
      <c r="E642" s="105"/>
      <c r="F642" s="105"/>
      <c r="G642" s="105"/>
      <c r="H642" s="105"/>
      <c r="I642" s="708"/>
      <c r="J642" s="708"/>
      <c r="K642" s="708"/>
      <c r="L642" s="708"/>
      <c r="M642" s="708"/>
      <c r="N642" s="708"/>
      <c r="O642" s="708"/>
      <c r="P642" s="42"/>
      <c r="Q642" s="42"/>
      <c r="R642" s="42"/>
      <c r="S642" s="42"/>
      <c r="T642" s="42"/>
      <c r="U642" s="42"/>
      <c r="V642" s="42"/>
      <c r="W642" s="42"/>
      <c r="X642" s="42"/>
      <c r="Y642" s="42"/>
      <c r="Z642" s="42"/>
      <c r="AA642" s="50"/>
    </row>
    <row r="643" spans="3:27" s="709" customFormat="1">
      <c r="C643" s="262"/>
      <c r="D643" s="105"/>
      <c r="E643" s="105"/>
      <c r="F643" s="105"/>
      <c r="G643" s="105"/>
      <c r="H643" s="105"/>
      <c r="I643" s="708"/>
      <c r="J643" s="708"/>
      <c r="K643" s="708"/>
      <c r="L643" s="708"/>
      <c r="M643" s="708"/>
      <c r="N643" s="708"/>
      <c r="O643" s="708"/>
      <c r="P643" s="42"/>
      <c r="Q643" s="42"/>
      <c r="R643" s="42"/>
      <c r="S643" s="42"/>
      <c r="T643" s="42"/>
      <c r="U643" s="42"/>
      <c r="V643" s="42"/>
      <c r="W643" s="42"/>
      <c r="X643" s="42"/>
      <c r="Y643" s="42"/>
      <c r="Z643" s="42"/>
      <c r="AA643" s="50"/>
    </row>
    <row r="644" spans="3:27" s="709" customFormat="1">
      <c r="C644" s="262"/>
      <c r="D644" s="105"/>
      <c r="E644" s="105"/>
      <c r="F644" s="105"/>
      <c r="G644" s="105"/>
      <c r="H644" s="105"/>
      <c r="I644" s="708"/>
      <c r="J644" s="708"/>
      <c r="K644" s="708"/>
      <c r="L644" s="708"/>
      <c r="M644" s="708"/>
      <c r="N644" s="708"/>
      <c r="O644" s="708"/>
      <c r="P644" s="42"/>
      <c r="Q644" s="42"/>
      <c r="R644" s="42"/>
      <c r="S644" s="42"/>
      <c r="T644" s="42"/>
      <c r="U644" s="42"/>
      <c r="V644" s="42"/>
      <c r="W644" s="42"/>
      <c r="X644" s="42"/>
      <c r="Y644" s="42"/>
      <c r="Z644" s="42"/>
      <c r="AA644" s="50"/>
    </row>
    <row r="645" spans="3:27" s="709" customFormat="1">
      <c r="C645" s="262"/>
      <c r="D645" s="105"/>
      <c r="E645" s="105"/>
      <c r="F645" s="105"/>
      <c r="G645" s="105"/>
      <c r="H645" s="105"/>
      <c r="I645" s="708"/>
      <c r="J645" s="708"/>
      <c r="K645" s="708"/>
      <c r="L645" s="708"/>
      <c r="M645" s="708"/>
      <c r="N645" s="708"/>
      <c r="O645" s="708"/>
      <c r="P645" s="42"/>
      <c r="Q645" s="42"/>
      <c r="R645" s="42"/>
      <c r="S645" s="42"/>
      <c r="T645" s="42"/>
      <c r="U645" s="42"/>
      <c r="V645" s="42"/>
      <c r="W645" s="42"/>
      <c r="X645" s="42"/>
      <c r="Y645" s="42"/>
      <c r="Z645" s="42"/>
      <c r="AA645" s="50"/>
    </row>
    <row r="646" spans="3:27" s="709" customFormat="1">
      <c r="C646" s="262"/>
      <c r="D646" s="105"/>
      <c r="E646" s="105"/>
      <c r="F646" s="105"/>
      <c r="G646" s="105"/>
      <c r="H646" s="105"/>
      <c r="I646" s="708"/>
      <c r="J646" s="708"/>
      <c r="K646" s="708"/>
      <c r="L646" s="708"/>
      <c r="M646" s="708"/>
      <c r="N646" s="708"/>
      <c r="O646" s="708"/>
      <c r="P646" s="42"/>
      <c r="Q646" s="42"/>
      <c r="R646" s="42"/>
      <c r="S646" s="42"/>
      <c r="T646" s="42"/>
      <c r="U646" s="42"/>
      <c r="V646" s="42"/>
      <c r="W646" s="42"/>
      <c r="X646" s="42"/>
      <c r="Y646" s="42"/>
      <c r="Z646" s="42"/>
      <c r="AA646" s="50"/>
    </row>
    <row r="647" spans="3:27" s="709" customFormat="1">
      <c r="C647" s="262"/>
      <c r="D647" s="105"/>
      <c r="E647" s="105"/>
      <c r="F647" s="105"/>
      <c r="G647" s="105"/>
      <c r="H647" s="105"/>
      <c r="I647" s="708"/>
      <c r="J647" s="708"/>
      <c r="K647" s="708"/>
      <c r="L647" s="708"/>
      <c r="M647" s="708"/>
      <c r="N647" s="708"/>
      <c r="O647" s="708"/>
      <c r="P647" s="42"/>
      <c r="Q647" s="42"/>
      <c r="R647" s="42"/>
      <c r="S647" s="42"/>
      <c r="T647" s="42"/>
      <c r="U647" s="42"/>
      <c r="V647" s="42"/>
      <c r="W647" s="42"/>
      <c r="X647" s="42"/>
      <c r="Y647" s="42"/>
      <c r="Z647" s="42"/>
      <c r="AA647" s="50"/>
    </row>
    <row r="648" spans="3:27" s="709" customFormat="1">
      <c r="C648" s="262"/>
      <c r="D648" s="105"/>
      <c r="E648" s="105"/>
      <c r="F648" s="105"/>
      <c r="G648" s="105"/>
      <c r="H648" s="105"/>
      <c r="I648" s="708"/>
      <c r="J648" s="708"/>
      <c r="K648" s="708"/>
      <c r="L648" s="708"/>
      <c r="M648" s="708"/>
      <c r="N648" s="708"/>
      <c r="O648" s="708"/>
      <c r="P648" s="42"/>
      <c r="Q648" s="42"/>
      <c r="R648" s="42"/>
      <c r="S648" s="42"/>
      <c r="T648" s="42"/>
      <c r="U648" s="42"/>
      <c r="V648" s="42"/>
      <c r="W648" s="42"/>
      <c r="X648" s="42"/>
      <c r="Y648" s="42"/>
      <c r="Z648" s="42"/>
      <c r="AA648" s="50"/>
    </row>
    <row r="649" spans="3:27" s="709" customFormat="1">
      <c r="C649" s="262"/>
      <c r="D649" s="105"/>
      <c r="E649" s="105"/>
      <c r="F649" s="105"/>
      <c r="G649" s="105"/>
      <c r="H649" s="105"/>
      <c r="I649" s="708"/>
      <c r="J649" s="708"/>
      <c r="K649" s="708"/>
      <c r="L649" s="708"/>
      <c r="M649" s="708"/>
      <c r="N649" s="708"/>
      <c r="O649" s="708"/>
      <c r="P649" s="42"/>
      <c r="Q649" s="42"/>
      <c r="R649" s="42"/>
      <c r="S649" s="42"/>
      <c r="T649" s="42"/>
      <c r="U649" s="42"/>
      <c r="V649" s="42"/>
      <c r="W649" s="42"/>
      <c r="X649" s="42"/>
      <c r="Y649" s="42"/>
      <c r="Z649" s="42"/>
      <c r="AA649" s="50"/>
    </row>
    <row r="650" spans="3:27" s="709" customFormat="1">
      <c r="C650" s="262"/>
      <c r="D650" s="105"/>
      <c r="E650" s="105"/>
      <c r="F650" s="105"/>
      <c r="G650" s="105"/>
      <c r="H650" s="105"/>
      <c r="I650" s="708"/>
      <c r="J650" s="708"/>
      <c r="K650" s="708"/>
      <c r="L650" s="708"/>
      <c r="M650" s="708"/>
      <c r="N650" s="708"/>
      <c r="O650" s="708"/>
      <c r="P650" s="42"/>
      <c r="Q650" s="42"/>
      <c r="R650" s="42"/>
      <c r="S650" s="42"/>
      <c r="T650" s="42"/>
      <c r="U650" s="42"/>
      <c r="V650" s="42"/>
      <c r="W650" s="42"/>
      <c r="X650" s="42"/>
      <c r="Y650" s="42"/>
      <c r="Z650" s="42"/>
      <c r="AA650" s="50"/>
    </row>
    <row r="651" spans="3:27" s="709" customFormat="1">
      <c r="C651" s="262"/>
      <c r="D651" s="105"/>
      <c r="E651" s="105"/>
      <c r="F651" s="105"/>
      <c r="G651" s="105"/>
      <c r="H651" s="105"/>
      <c r="I651" s="708"/>
      <c r="J651" s="708"/>
      <c r="K651" s="708"/>
      <c r="L651" s="708"/>
      <c r="M651" s="708"/>
      <c r="N651" s="708"/>
      <c r="O651" s="708"/>
      <c r="P651" s="42"/>
      <c r="Q651" s="42"/>
      <c r="R651" s="42"/>
      <c r="S651" s="42"/>
      <c r="T651" s="42"/>
      <c r="U651" s="42"/>
      <c r="V651" s="42"/>
      <c r="W651" s="42"/>
      <c r="X651" s="42"/>
      <c r="Y651" s="42"/>
      <c r="Z651" s="42"/>
      <c r="AA651" s="50"/>
    </row>
    <row r="652" spans="3:27" s="709" customFormat="1">
      <c r="C652" s="262"/>
      <c r="D652" s="105"/>
      <c r="E652" s="105"/>
      <c r="F652" s="105"/>
      <c r="G652" s="105"/>
      <c r="H652" s="105"/>
      <c r="I652" s="708"/>
      <c r="J652" s="708"/>
      <c r="K652" s="708"/>
      <c r="L652" s="708"/>
      <c r="M652" s="708"/>
      <c r="N652" s="708"/>
      <c r="O652" s="708"/>
      <c r="P652" s="42"/>
      <c r="Q652" s="42"/>
      <c r="R652" s="42"/>
      <c r="S652" s="42"/>
      <c r="T652" s="42"/>
      <c r="U652" s="42"/>
      <c r="V652" s="42"/>
      <c r="W652" s="42"/>
      <c r="X652" s="42"/>
      <c r="Y652" s="42"/>
      <c r="Z652" s="42"/>
      <c r="AA652" s="50"/>
    </row>
    <row r="653" spans="3:27" s="709" customFormat="1">
      <c r="C653" s="262"/>
      <c r="D653" s="105"/>
      <c r="E653" s="105"/>
      <c r="F653" s="105"/>
      <c r="G653" s="105"/>
      <c r="H653" s="105"/>
      <c r="I653" s="708"/>
      <c r="J653" s="708"/>
      <c r="K653" s="708"/>
      <c r="L653" s="708"/>
      <c r="M653" s="708"/>
      <c r="N653" s="708"/>
      <c r="O653" s="708"/>
      <c r="P653" s="42"/>
      <c r="Q653" s="42"/>
      <c r="R653" s="42"/>
      <c r="S653" s="42"/>
      <c r="T653" s="42"/>
      <c r="U653" s="42"/>
      <c r="V653" s="42"/>
      <c r="W653" s="42"/>
      <c r="X653" s="42"/>
      <c r="Y653" s="42"/>
      <c r="Z653" s="42"/>
      <c r="AA653" s="50"/>
    </row>
    <row r="654" spans="3:27" s="709" customFormat="1">
      <c r="C654" s="262"/>
      <c r="D654" s="105"/>
      <c r="E654" s="105"/>
      <c r="F654" s="105"/>
      <c r="G654" s="105"/>
      <c r="H654" s="105"/>
      <c r="I654" s="708"/>
      <c r="J654" s="708"/>
      <c r="K654" s="708"/>
      <c r="L654" s="708"/>
      <c r="M654" s="708"/>
      <c r="N654" s="708"/>
      <c r="O654" s="708"/>
      <c r="P654" s="42"/>
      <c r="Q654" s="42"/>
      <c r="R654" s="42"/>
      <c r="S654" s="42"/>
      <c r="T654" s="42"/>
      <c r="U654" s="42"/>
      <c r="V654" s="42"/>
      <c r="W654" s="42"/>
      <c r="X654" s="42"/>
      <c r="Y654" s="42"/>
      <c r="Z654" s="42"/>
      <c r="AA654" s="50"/>
    </row>
    <row r="655" spans="3:27" s="709" customFormat="1">
      <c r="C655" s="262"/>
      <c r="D655" s="105"/>
      <c r="E655" s="105"/>
      <c r="F655" s="105"/>
      <c r="G655" s="105"/>
      <c r="H655" s="105"/>
      <c r="I655" s="708"/>
      <c r="J655" s="708"/>
      <c r="K655" s="708"/>
      <c r="L655" s="708"/>
      <c r="M655" s="708"/>
      <c r="N655" s="708"/>
      <c r="O655" s="708"/>
      <c r="P655" s="42"/>
      <c r="Q655" s="42"/>
      <c r="R655" s="42"/>
      <c r="S655" s="42"/>
      <c r="T655" s="42"/>
      <c r="U655" s="42"/>
      <c r="V655" s="42"/>
      <c r="W655" s="42"/>
      <c r="X655" s="42"/>
      <c r="Y655" s="42"/>
      <c r="Z655" s="42"/>
      <c r="AA655" s="50"/>
    </row>
    <row r="656" spans="3:27" s="709" customFormat="1">
      <c r="C656" s="262"/>
      <c r="D656" s="105"/>
      <c r="E656" s="105"/>
      <c r="F656" s="105"/>
      <c r="G656" s="105"/>
      <c r="H656" s="105"/>
      <c r="I656" s="708"/>
      <c r="J656" s="708"/>
      <c r="K656" s="708"/>
      <c r="L656" s="708"/>
      <c r="M656" s="708"/>
      <c r="N656" s="708"/>
      <c r="O656" s="708"/>
      <c r="P656" s="42"/>
      <c r="Q656" s="42"/>
      <c r="R656" s="42"/>
      <c r="S656" s="42"/>
      <c r="T656" s="42"/>
      <c r="U656" s="42"/>
      <c r="V656" s="42"/>
      <c r="W656" s="42"/>
      <c r="X656" s="42"/>
      <c r="Y656" s="42"/>
      <c r="Z656" s="42"/>
      <c r="AA656" s="50"/>
    </row>
    <row r="657" spans="3:27" s="709" customFormat="1">
      <c r="C657" s="262"/>
      <c r="D657" s="105"/>
      <c r="E657" s="105"/>
      <c r="F657" s="105"/>
      <c r="G657" s="105"/>
      <c r="H657" s="105"/>
      <c r="I657" s="708"/>
      <c r="J657" s="708"/>
      <c r="K657" s="708"/>
      <c r="L657" s="708"/>
      <c r="M657" s="708"/>
      <c r="N657" s="708"/>
      <c r="O657" s="708"/>
      <c r="P657" s="42"/>
      <c r="Q657" s="42"/>
      <c r="R657" s="42"/>
      <c r="S657" s="42"/>
      <c r="T657" s="42"/>
      <c r="U657" s="42"/>
      <c r="V657" s="42"/>
      <c r="W657" s="42"/>
      <c r="X657" s="42"/>
      <c r="Y657" s="42"/>
      <c r="Z657" s="42"/>
      <c r="AA657" s="50"/>
    </row>
    <row r="658" spans="3:27" s="709" customFormat="1">
      <c r="C658" s="262"/>
      <c r="D658" s="105"/>
      <c r="E658" s="105"/>
      <c r="F658" s="105"/>
      <c r="G658" s="105"/>
      <c r="H658" s="105"/>
      <c r="I658" s="708"/>
      <c r="J658" s="708"/>
      <c r="K658" s="708"/>
      <c r="L658" s="708"/>
      <c r="M658" s="708"/>
      <c r="N658" s="708"/>
      <c r="O658" s="708"/>
      <c r="P658" s="42"/>
      <c r="Q658" s="42"/>
      <c r="R658" s="42"/>
      <c r="S658" s="42"/>
      <c r="T658" s="42"/>
      <c r="U658" s="42"/>
      <c r="V658" s="42"/>
      <c r="W658" s="42"/>
      <c r="X658" s="42"/>
      <c r="Y658" s="42"/>
      <c r="Z658" s="42"/>
      <c r="AA658" s="50"/>
    </row>
    <row r="659" spans="3:27" s="709" customFormat="1">
      <c r="C659" s="262"/>
      <c r="D659" s="105"/>
      <c r="E659" s="105"/>
      <c r="F659" s="105"/>
      <c r="G659" s="105"/>
      <c r="H659" s="105"/>
      <c r="I659" s="708"/>
      <c r="J659" s="708"/>
      <c r="K659" s="708"/>
      <c r="L659" s="708"/>
      <c r="M659" s="708"/>
      <c r="N659" s="708"/>
      <c r="O659" s="708"/>
      <c r="P659" s="42"/>
      <c r="Q659" s="42"/>
      <c r="R659" s="42"/>
      <c r="S659" s="42"/>
      <c r="T659" s="42"/>
      <c r="U659" s="42"/>
      <c r="V659" s="42"/>
      <c r="W659" s="42"/>
      <c r="X659" s="42"/>
      <c r="Y659" s="42"/>
      <c r="Z659" s="42"/>
      <c r="AA659" s="50"/>
    </row>
    <row r="660" spans="3:27" s="709" customFormat="1">
      <c r="C660" s="262"/>
      <c r="D660" s="105"/>
      <c r="E660" s="105"/>
      <c r="F660" s="105"/>
      <c r="G660" s="105"/>
      <c r="H660" s="105"/>
      <c r="I660" s="708"/>
      <c r="J660" s="708"/>
      <c r="K660" s="708"/>
      <c r="L660" s="708"/>
      <c r="M660" s="708"/>
      <c r="N660" s="708"/>
      <c r="O660" s="708"/>
      <c r="P660" s="42"/>
      <c r="Q660" s="42"/>
      <c r="R660" s="42"/>
      <c r="S660" s="42"/>
      <c r="T660" s="42"/>
      <c r="U660" s="42"/>
      <c r="V660" s="42"/>
      <c r="W660" s="42"/>
      <c r="X660" s="42"/>
      <c r="Y660" s="42"/>
      <c r="Z660" s="42"/>
      <c r="AA660" s="50"/>
    </row>
    <row r="661" spans="3:27" s="709" customFormat="1">
      <c r="C661" s="262"/>
      <c r="D661" s="105"/>
      <c r="E661" s="105"/>
      <c r="F661" s="105"/>
      <c r="G661" s="105"/>
      <c r="H661" s="105"/>
      <c r="I661" s="708"/>
      <c r="J661" s="708"/>
      <c r="K661" s="708"/>
      <c r="L661" s="708"/>
      <c r="M661" s="708"/>
      <c r="N661" s="708"/>
      <c r="O661" s="708"/>
      <c r="P661" s="42"/>
      <c r="Q661" s="42"/>
      <c r="R661" s="42"/>
      <c r="S661" s="42"/>
      <c r="T661" s="42"/>
      <c r="U661" s="42"/>
      <c r="V661" s="42"/>
      <c r="W661" s="42"/>
      <c r="X661" s="42"/>
      <c r="Y661" s="42"/>
      <c r="Z661" s="42"/>
      <c r="AA661" s="50"/>
    </row>
    <row r="662" spans="3:27" s="709" customFormat="1">
      <c r="C662" s="262"/>
      <c r="D662" s="105"/>
      <c r="E662" s="105"/>
      <c r="F662" s="105"/>
      <c r="G662" s="105"/>
      <c r="H662" s="105"/>
      <c r="I662" s="708"/>
      <c r="J662" s="708"/>
      <c r="K662" s="708"/>
      <c r="L662" s="708"/>
      <c r="M662" s="708"/>
      <c r="N662" s="708"/>
      <c r="O662" s="708"/>
      <c r="P662" s="42"/>
      <c r="Q662" s="42"/>
      <c r="R662" s="42"/>
      <c r="S662" s="42"/>
      <c r="T662" s="42"/>
      <c r="U662" s="42"/>
      <c r="V662" s="42"/>
      <c r="W662" s="42"/>
      <c r="X662" s="42"/>
      <c r="Y662" s="42"/>
      <c r="Z662" s="42"/>
      <c r="AA662" s="50"/>
    </row>
    <row r="663" spans="3:27" s="709" customFormat="1">
      <c r="C663" s="262"/>
      <c r="D663" s="105"/>
      <c r="E663" s="105"/>
      <c r="F663" s="105"/>
      <c r="G663" s="105"/>
      <c r="H663" s="105"/>
      <c r="I663" s="708"/>
      <c r="J663" s="708"/>
      <c r="K663" s="708"/>
      <c r="L663" s="708"/>
      <c r="M663" s="708"/>
      <c r="N663" s="708"/>
      <c r="O663" s="708"/>
      <c r="P663" s="42"/>
      <c r="Q663" s="42"/>
      <c r="R663" s="42"/>
      <c r="S663" s="42"/>
      <c r="T663" s="42"/>
      <c r="U663" s="42"/>
      <c r="V663" s="42"/>
      <c r="W663" s="42"/>
      <c r="X663" s="42"/>
      <c r="Y663" s="42"/>
      <c r="Z663" s="42"/>
      <c r="AA663" s="50"/>
    </row>
    <row r="664" spans="3:27" s="709" customFormat="1">
      <c r="C664" s="262"/>
      <c r="D664" s="105"/>
      <c r="E664" s="105"/>
      <c r="F664" s="105"/>
      <c r="G664" s="105"/>
      <c r="H664" s="105"/>
      <c r="I664" s="708"/>
      <c r="J664" s="708"/>
      <c r="K664" s="708"/>
      <c r="L664" s="708"/>
      <c r="M664" s="708"/>
      <c r="N664" s="708"/>
      <c r="O664" s="708"/>
      <c r="P664" s="42"/>
      <c r="Q664" s="42"/>
      <c r="R664" s="42"/>
      <c r="S664" s="42"/>
      <c r="T664" s="42"/>
      <c r="U664" s="42"/>
      <c r="V664" s="42"/>
      <c r="W664" s="42"/>
      <c r="X664" s="42"/>
      <c r="Y664" s="42"/>
      <c r="Z664" s="42"/>
      <c r="AA664" s="50"/>
    </row>
    <row r="665" spans="3:27" s="709" customFormat="1">
      <c r="C665" s="260"/>
      <c r="D665" s="261"/>
      <c r="E665" s="261"/>
      <c r="F665" s="261"/>
      <c r="G665" s="261"/>
      <c r="H665" s="261"/>
      <c r="I665" s="673"/>
      <c r="J665" s="673"/>
      <c r="K665" s="673"/>
      <c r="L665" s="673"/>
      <c r="M665" s="673"/>
      <c r="N665" s="673"/>
      <c r="O665" s="673"/>
      <c r="P665" s="687"/>
      <c r="Q665" s="687"/>
      <c r="R665" s="687"/>
      <c r="S665" s="687"/>
      <c r="T665" s="687"/>
      <c r="U665" s="687"/>
      <c r="V665" s="687"/>
      <c r="W665" s="687"/>
      <c r="X665" s="687"/>
      <c r="Y665" s="687"/>
      <c r="Z665" s="687"/>
      <c r="AA665" s="51"/>
    </row>
    <row r="666" spans="3:27" s="709" customFormat="1">
      <c r="C666" s="709" t="s">
        <v>872</v>
      </c>
      <c r="L666" s="679"/>
      <c r="M666" s="679"/>
      <c r="N666" s="679"/>
    </row>
    <row r="667" spans="3:27" ht="34.9" customHeight="1" thickBot="1">
      <c r="C667" s="534" t="s">
        <v>1035</v>
      </c>
    </row>
    <row r="668" spans="3:27" ht="25.15" customHeight="1">
      <c r="C668" s="97" t="s">
        <v>197</v>
      </c>
      <c r="D668" s="83"/>
      <c r="E668" s="83"/>
      <c r="F668" s="83"/>
      <c r="G668" s="83"/>
      <c r="H668" s="83"/>
      <c r="I668" s="83"/>
      <c r="J668" s="83"/>
      <c r="K668" s="83"/>
      <c r="L668" s="83"/>
      <c r="M668" s="83"/>
      <c r="N668" s="83"/>
      <c r="O668" s="83"/>
      <c r="P668" s="83"/>
      <c r="Q668" s="83"/>
      <c r="R668" s="83"/>
      <c r="S668" s="83"/>
      <c r="T668" s="83"/>
      <c r="U668" s="83"/>
      <c r="V668" s="83"/>
      <c r="W668" s="83"/>
      <c r="X668" s="83"/>
      <c r="Y668" s="83"/>
      <c r="Z668" s="264"/>
      <c r="AA668" s="133"/>
    </row>
    <row r="669" spans="3:27" ht="19.899999999999999" customHeight="1">
      <c r="C669" s="268"/>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c r="AA669" s="270"/>
    </row>
    <row r="670" spans="3:27" ht="19.899999999999999" customHeight="1">
      <c r="C670" s="85"/>
      <c r="D670" s="3126" t="s">
        <v>213</v>
      </c>
      <c r="E670" s="3126"/>
      <c r="F670" s="1633"/>
      <c r="G670" s="1633"/>
      <c r="H670" s="82"/>
      <c r="I670" s="3129" t="str">
        <f>本工事内容!$C$5&amp;本工事内容!$D$5&amp;本工事内容!$E$5&amp;"  "&amp;本工事内容!$C$8</f>
        <v>都計第100号  ○○○道路修繕工事2</v>
      </c>
      <c r="J670" s="3130"/>
      <c r="K670" s="3130"/>
      <c r="L670" s="3130"/>
      <c r="M670" s="3130"/>
      <c r="N670" s="3130"/>
      <c r="O670" s="3130"/>
      <c r="P670" s="3130"/>
      <c r="Q670" s="3130"/>
      <c r="R670" s="3130"/>
      <c r="S670" s="3130"/>
      <c r="T670" s="3130"/>
      <c r="U670" s="3130"/>
      <c r="V670" s="3130"/>
      <c r="W670" s="3130"/>
      <c r="X670" s="3130"/>
      <c r="Y670" s="2991"/>
      <c r="Z670" s="82"/>
      <c r="AA670" s="84"/>
    </row>
    <row r="671" spans="3:27" ht="19.899999999999999" customHeight="1">
      <c r="C671" s="85"/>
      <c r="D671" s="86"/>
      <c r="E671" s="86"/>
      <c r="F671" s="37"/>
      <c r="G671" s="37"/>
      <c r="H671" s="37"/>
      <c r="I671" s="37"/>
      <c r="J671" s="37"/>
      <c r="K671" s="37"/>
      <c r="L671" s="37"/>
      <c r="M671" s="37"/>
      <c r="N671" s="37"/>
      <c r="O671" s="37"/>
      <c r="P671" s="37"/>
      <c r="Q671" s="37"/>
      <c r="R671" s="37"/>
      <c r="S671" s="37"/>
      <c r="T671" s="37"/>
      <c r="U671" s="37"/>
      <c r="V671" s="37"/>
      <c r="W671" s="37"/>
      <c r="X671" s="37"/>
      <c r="Y671" s="37"/>
      <c r="Z671" s="37"/>
      <c r="AA671" s="84"/>
    </row>
    <row r="672" spans="3:27" ht="19.899999999999999" customHeight="1">
      <c r="C672" s="85"/>
      <c r="D672" s="3126" t="s">
        <v>215</v>
      </c>
      <c r="E672" s="3126"/>
      <c r="F672" s="1633"/>
      <c r="G672" s="1633"/>
      <c r="H672" s="82"/>
      <c r="I672" s="3150" t="str">
        <f>""&amp;本工事内容!$C$10</f>
        <v>一宮22号線</v>
      </c>
      <c r="J672" s="1790"/>
      <c r="K672" s="1790"/>
      <c r="L672" s="1790"/>
      <c r="M672" s="1790"/>
      <c r="N672" s="1790"/>
      <c r="O672" s="1790"/>
      <c r="P672" s="1790"/>
      <c r="Q672" s="1790"/>
      <c r="R672" s="1790"/>
      <c r="S672" s="1790"/>
      <c r="T672" s="1790"/>
      <c r="U672" s="1790"/>
      <c r="V672" s="1790"/>
      <c r="W672" s="1790"/>
      <c r="X672" s="1790"/>
      <c r="Y672" s="2991"/>
      <c r="Z672" s="82"/>
      <c r="AA672" s="84"/>
    </row>
    <row r="673" spans="3:27" ht="19.899999999999999" customHeight="1">
      <c r="C673" s="85"/>
      <c r="D673" s="87"/>
      <c r="E673" s="87"/>
      <c r="F673" s="37"/>
      <c r="G673" s="37"/>
      <c r="H673" s="37"/>
      <c r="I673" s="37"/>
      <c r="J673" s="37"/>
      <c r="K673" s="37"/>
      <c r="L673" s="37"/>
      <c r="M673" s="37"/>
      <c r="N673" s="37"/>
      <c r="O673" s="37"/>
      <c r="P673" s="37"/>
      <c r="Q673" s="37"/>
      <c r="R673" s="37"/>
      <c r="S673" s="37"/>
      <c r="T673" s="37"/>
      <c r="U673" s="37"/>
      <c r="V673" s="37"/>
      <c r="W673" s="37"/>
      <c r="X673" s="37"/>
      <c r="Y673" s="37"/>
      <c r="Z673" s="37"/>
      <c r="AA673" s="84"/>
    </row>
    <row r="674" spans="3:27" ht="19.899999999999999" customHeight="1">
      <c r="C674" s="85"/>
      <c r="D674" s="3126" t="s">
        <v>220</v>
      </c>
      <c r="E674" s="3126"/>
      <c r="F674" s="1633"/>
      <c r="G674" s="1633"/>
      <c r="H674" s="82"/>
      <c r="I674" s="3151" t="str">
        <f>""&amp;本工事内容!$C$9</f>
        <v>一宮市本町二丁目5番６号2</v>
      </c>
      <c r="J674" s="2991"/>
      <c r="K674" s="2991"/>
      <c r="L674" s="2991"/>
      <c r="M674" s="2991"/>
      <c r="N674" s="2991"/>
      <c r="O674" s="2991"/>
      <c r="P674" s="2991"/>
      <c r="Q674" s="2991"/>
      <c r="R674" s="2991"/>
      <c r="S674" s="2991"/>
      <c r="T674" s="2991"/>
      <c r="U674" s="2991"/>
      <c r="V674" s="2991"/>
      <c r="W674" s="2991"/>
      <c r="X674" s="2991"/>
      <c r="Y674" s="2991"/>
      <c r="Z674" s="82"/>
      <c r="AA674" s="84"/>
    </row>
    <row r="675" spans="3:27" ht="19.899999999999999" customHeight="1">
      <c r="C675" s="85"/>
      <c r="D675" s="88"/>
      <c r="E675" s="88"/>
      <c r="F675" s="37"/>
      <c r="G675" s="37"/>
      <c r="H675" s="37"/>
      <c r="I675" s="37"/>
      <c r="J675" s="37"/>
      <c r="K675" s="37"/>
      <c r="L675" s="37"/>
      <c r="M675" s="37"/>
      <c r="N675" s="37"/>
      <c r="O675" s="37"/>
      <c r="P675" s="37"/>
      <c r="Q675" s="37"/>
      <c r="R675" s="37"/>
      <c r="S675" s="37"/>
      <c r="T675" s="37"/>
      <c r="U675" s="37"/>
      <c r="V675" s="37"/>
      <c r="W675" s="37"/>
      <c r="X675" s="37"/>
      <c r="Y675" s="37"/>
      <c r="Z675" s="37"/>
      <c r="AA675" s="84"/>
    </row>
    <row r="676" spans="3:27" ht="19.899999999999999" customHeight="1">
      <c r="C676" s="85"/>
      <c r="D676" s="3126" t="s">
        <v>221</v>
      </c>
      <c r="E676" s="3126"/>
      <c r="F676" s="1633"/>
      <c r="G676" s="1633"/>
      <c r="H676" s="82"/>
      <c r="I676" s="3144">
        <f>本工事内容!$C$12</f>
        <v>44867</v>
      </c>
      <c r="J676" s="3145"/>
      <c r="K676" s="3145"/>
      <c r="L676" s="3145"/>
      <c r="M676" s="3145"/>
      <c r="N676" s="3145"/>
      <c r="O676" s="3145"/>
      <c r="P676" s="677" t="s">
        <v>223</v>
      </c>
      <c r="Q676" s="3144">
        <f>本工事内容!$C$14</f>
        <v>45016</v>
      </c>
      <c r="R676" s="3145"/>
      <c r="S676" s="3145"/>
      <c r="T676" s="3145"/>
      <c r="U676" s="3145"/>
      <c r="V676" s="3145"/>
      <c r="W676" s="3145"/>
      <c r="X676" s="708"/>
      <c r="Y676" s="37"/>
      <c r="Z676" s="37"/>
      <c r="AA676" s="84"/>
    </row>
    <row r="677" spans="3:27" ht="19.899999999999999" customHeight="1">
      <c r="C677" s="85"/>
      <c r="D677" s="88"/>
      <c r="E677" s="88"/>
      <c r="F677" s="37"/>
      <c r="G677" s="37"/>
      <c r="H677" s="37"/>
      <c r="I677" s="37"/>
      <c r="J677" s="37"/>
      <c r="K677" s="37"/>
      <c r="L677" s="37"/>
      <c r="M677" s="37"/>
      <c r="N677" s="37"/>
      <c r="O677" s="37"/>
      <c r="P677" s="37"/>
      <c r="Q677" s="37"/>
      <c r="R677" s="37"/>
      <c r="S677" s="37"/>
      <c r="T677" s="37"/>
      <c r="U677" s="37"/>
      <c r="V677" s="37"/>
      <c r="W677" s="37"/>
      <c r="X677" s="37"/>
      <c r="Y677" s="37"/>
      <c r="Z677" s="37"/>
      <c r="AA677" s="84"/>
    </row>
    <row r="678" spans="3:27" ht="19.899999999999999" customHeight="1">
      <c r="C678" s="85"/>
      <c r="D678" s="3126" t="s">
        <v>222</v>
      </c>
      <c r="E678" s="3126"/>
      <c r="F678" s="1633"/>
      <c r="G678" s="1633"/>
      <c r="H678" s="82"/>
      <c r="I678" s="535" t="str">
        <f>"\"&amp;TEXT(本工事内容!$C$15,"#,###")&amp;"円（消費税を含む）"</f>
        <v>\2,000,000円（消費税を含む）</v>
      </c>
      <c r="J678" s="536"/>
      <c r="K678" s="536"/>
      <c r="L678" s="536"/>
      <c r="M678" s="536"/>
      <c r="N678" s="536"/>
      <c r="O678" s="536"/>
      <c r="P678" s="536"/>
      <c r="Q678" s="536"/>
      <c r="R678" s="82"/>
      <c r="S678" s="82"/>
      <c r="T678" s="82"/>
      <c r="U678" s="82"/>
      <c r="V678" s="82"/>
      <c r="W678" s="82"/>
      <c r="X678" s="37"/>
      <c r="Y678" s="37"/>
      <c r="Z678" s="37"/>
      <c r="AA678" s="84"/>
    </row>
    <row r="679" spans="3:27" ht="19.899999999999999" customHeight="1">
      <c r="C679" s="89"/>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84"/>
    </row>
    <row r="680" spans="3:27" ht="19.899999999999999" customHeight="1">
      <c r="C680" s="85"/>
      <c r="D680" s="90" t="s">
        <v>198</v>
      </c>
      <c r="E680" s="90"/>
      <c r="F680" s="37"/>
      <c r="G680" s="37"/>
      <c r="H680" s="37"/>
      <c r="I680" s="37"/>
      <c r="J680" s="37"/>
      <c r="K680" s="37"/>
      <c r="L680" s="37"/>
      <c r="M680" s="37"/>
      <c r="N680" s="37"/>
      <c r="O680" s="37"/>
      <c r="P680" s="37"/>
      <c r="Q680" s="37"/>
      <c r="R680" s="37"/>
      <c r="S680" s="37"/>
      <c r="T680" s="37"/>
      <c r="U680" s="37"/>
      <c r="V680" s="37"/>
      <c r="W680" s="37"/>
      <c r="X680" s="37"/>
      <c r="Y680" s="37"/>
      <c r="Z680" s="37"/>
      <c r="AA680" s="84"/>
    </row>
    <row r="681" spans="3:27" ht="19.899999999999999" customHeight="1">
      <c r="C681" s="85"/>
      <c r="D681" s="90" t="s">
        <v>199</v>
      </c>
      <c r="E681" s="90"/>
      <c r="F681" s="37"/>
      <c r="G681" s="37"/>
      <c r="H681" s="37"/>
      <c r="I681" s="37"/>
      <c r="J681" s="37"/>
      <c r="K681" s="37"/>
      <c r="L681" s="37"/>
      <c r="M681" s="37"/>
      <c r="N681" s="37"/>
      <c r="O681" s="37"/>
      <c r="P681" s="37"/>
      <c r="Q681" s="37"/>
      <c r="R681" s="37"/>
      <c r="S681" s="37"/>
      <c r="T681" s="37"/>
      <c r="U681" s="37"/>
      <c r="V681" s="37"/>
      <c r="W681" s="37"/>
      <c r="X681" s="37"/>
      <c r="Y681" s="37"/>
      <c r="Z681" s="37"/>
      <c r="AA681" s="84"/>
    </row>
    <row r="682" spans="3:27" ht="19.899999999999999" customHeight="1">
      <c r="C682" s="85"/>
      <c r="D682" s="90" t="s">
        <v>1036</v>
      </c>
      <c r="E682" s="90"/>
      <c r="F682" s="37"/>
      <c r="G682" s="37"/>
      <c r="H682" s="37"/>
      <c r="I682" s="37"/>
      <c r="J682" s="37"/>
      <c r="K682" s="37"/>
      <c r="L682" s="37"/>
      <c r="M682" s="37"/>
      <c r="N682" s="37"/>
      <c r="O682" s="37"/>
      <c r="P682" s="37"/>
      <c r="Q682" s="37"/>
      <c r="R682" s="37"/>
      <c r="S682" s="37"/>
      <c r="T682" s="37"/>
      <c r="U682" s="37"/>
      <c r="V682" s="37"/>
      <c r="W682" s="37"/>
      <c r="X682" s="37"/>
      <c r="Y682" s="37"/>
      <c r="Z682" s="37"/>
      <c r="AA682" s="84"/>
    </row>
    <row r="683" spans="3:27" ht="19.899999999999999" customHeight="1">
      <c r="C683" s="85"/>
      <c r="D683" s="90" t="s">
        <v>1037</v>
      </c>
      <c r="E683" s="90"/>
      <c r="F683" s="37"/>
      <c r="G683" s="37"/>
      <c r="H683" s="37"/>
      <c r="I683" s="37"/>
      <c r="J683" s="37"/>
      <c r="K683" s="37"/>
      <c r="L683" s="37"/>
      <c r="M683" s="37"/>
      <c r="N683" s="37"/>
      <c r="O683" s="37"/>
      <c r="P683" s="37"/>
      <c r="Q683" s="37"/>
      <c r="R683" s="37"/>
      <c r="S683" s="37"/>
      <c r="T683" s="37"/>
      <c r="U683" s="37"/>
      <c r="V683" s="37"/>
      <c r="W683" s="37"/>
      <c r="X683" s="37"/>
      <c r="Y683" s="37"/>
      <c r="Z683" s="37"/>
      <c r="AA683" s="84"/>
    </row>
    <row r="684" spans="3:27" ht="19.899999999999999" customHeight="1">
      <c r="C684" s="85"/>
      <c r="D684" s="90" t="s">
        <v>1038</v>
      </c>
      <c r="E684" s="90"/>
      <c r="F684" s="37"/>
      <c r="G684" s="37"/>
      <c r="H684" s="37"/>
      <c r="I684" s="37"/>
      <c r="J684" s="37"/>
      <c r="K684" s="37"/>
      <c r="L684" s="37"/>
      <c r="M684" s="37"/>
      <c r="N684" s="37"/>
      <c r="O684" s="37"/>
      <c r="P684" s="37"/>
      <c r="Q684" s="37"/>
      <c r="R684" s="37"/>
      <c r="S684" s="37"/>
      <c r="T684" s="37"/>
      <c r="U684" s="37"/>
      <c r="V684" s="37"/>
      <c r="W684" s="37"/>
      <c r="X684" s="37"/>
      <c r="Y684" s="37"/>
      <c r="Z684" s="37"/>
      <c r="AA684" s="84"/>
    </row>
    <row r="685" spans="3:27" ht="19.899999999999999" customHeight="1">
      <c r="C685" s="85"/>
      <c r="D685" s="90" t="s">
        <v>1039</v>
      </c>
      <c r="E685" s="90"/>
      <c r="F685" s="37"/>
      <c r="G685" s="37"/>
      <c r="H685" s="37"/>
      <c r="I685" s="37"/>
      <c r="J685" s="37"/>
      <c r="K685" s="37"/>
      <c r="L685" s="37"/>
      <c r="M685" s="37"/>
      <c r="N685" s="37"/>
      <c r="O685" s="37"/>
      <c r="P685" s="37"/>
      <c r="Q685" s="37"/>
      <c r="R685" s="37"/>
      <c r="S685" s="37"/>
      <c r="T685" s="37"/>
      <c r="U685" s="37"/>
      <c r="V685" s="37"/>
      <c r="W685" s="37"/>
      <c r="X685" s="37"/>
      <c r="Y685" s="37"/>
      <c r="Z685" s="37"/>
      <c r="AA685" s="84"/>
    </row>
    <row r="686" spans="3:27" ht="19.899999999999999" customHeight="1">
      <c r="C686" s="85"/>
      <c r="D686" s="90" t="s">
        <v>1040</v>
      </c>
      <c r="E686" s="90"/>
      <c r="F686" s="37"/>
      <c r="G686" s="37"/>
      <c r="H686" s="37"/>
      <c r="I686" s="37"/>
      <c r="J686" s="37"/>
      <c r="K686" s="37"/>
      <c r="L686" s="37"/>
      <c r="M686" s="37"/>
      <c r="N686" s="37"/>
      <c r="O686" s="37"/>
      <c r="P686" s="37"/>
      <c r="Q686" s="37"/>
      <c r="R686" s="37"/>
      <c r="S686" s="37"/>
      <c r="T686" s="37"/>
      <c r="U686" s="37"/>
      <c r="V686" s="37"/>
      <c r="W686" s="37"/>
      <c r="X686" s="37"/>
      <c r="Y686" s="37"/>
      <c r="Z686" s="37"/>
      <c r="AA686" s="84"/>
    </row>
    <row r="687" spans="3:27" ht="19.899999999999999" customHeight="1">
      <c r="C687" s="85"/>
      <c r="D687" s="90"/>
      <c r="E687" s="90"/>
      <c r="F687" s="37"/>
      <c r="G687" s="37"/>
      <c r="H687" s="37"/>
      <c r="I687" s="37"/>
      <c r="J687" s="37"/>
      <c r="K687" s="37"/>
      <c r="L687" s="37"/>
      <c r="M687" s="37"/>
      <c r="N687" s="37"/>
      <c r="O687" s="37"/>
      <c r="P687" s="37"/>
      <c r="Q687" s="37"/>
      <c r="R687" s="37"/>
      <c r="S687" s="37"/>
      <c r="T687" s="37"/>
      <c r="U687" s="37"/>
      <c r="V687" s="37"/>
      <c r="W687" s="37"/>
      <c r="X687" s="37"/>
      <c r="Y687" s="37"/>
      <c r="Z687" s="37"/>
      <c r="AA687" s="84"/>
    </row>
    <row r="688" spans="3:27" ht="19.899999999999999" customHeight="1">
      <c r="C688" s="85"/>
      <c r="D688" s="90"/>
      <c r="E688" s="90"/>
      <c r="F688" s="37"/>
      <c r="G688" s="37"/>
      <c r="H688" s="37"/>
      <c r="I688" s="37"/>
      <c r="J688" s="37"/>
      <c r="K688" s="37"/>
      <c r="L688" s="37"/>
      <c r="M688" s="37"/>
      <c r="N688" s="37"/>
      <c r="O688" s="37"/>
      <c r="P688" s="37"/>
      <c r="Q688" s="37"/>
      <c r="R688" s="37"/>
      <c r="S688" s="37"/>
      <c r="T688" s="37"/>
      <c r="U688" s="37"/>
      <c r="V688" s="37"/>
      <c r="W688" s="37"/>
      <c r="X688" s="37"/>
      <c r="Y688" s="37"/>
      <c r="Z688" s="37"/>
      <c r="AA688" s="84"/>
    </row>
    <row r="689" spans="2:30" ht="19.899999999999999" customHeight="1">
      <c r="C689" s="85"/>
      <c r="D689" s="90"/>
      <c r="E689" s="90"/>
      <c r="F689" s="37"/>
      <c r="G689" s="37"/>
      <c r="H689" s="37"/>
      <c r="I689" s="37"/>
      <c r="J689" s="37"/>
      <c r="K689" s="37"/>
      <c r="L689" s="37"/>
      <c r="M689" s="37"/>
      <c r="N689" s="37"/>
      <c r="O689" s="37"/>
      <c r="P689" s="37"/>
      <c r="Q689" s="37"/>
      <c r="R689" s="37"/>
      <c r="S689" s="37"/>
      <c r="T689" s="37"/>
      <c r="U689" s="37"/>
      <c r="V689" s="37"/>
      <c r="W689" s="37"/>
      <c r="X689" s="37"/>
      <c r="Y689" s="37"/>
      <c r="Z689" s="37"/>
      <c r="AA689" s="84"/>
    </row>
    <row r="690" spans="2:30" ht="19.899999999999999" customHeight="1">
      <c r="C690" s="85"/>
      <c r="D690" s="90"/>
      <c r="E690" s="90"/>
      <c r="F690" s="37"/>
      <c r="G690" s="37"/>
      <c r="H690" s="37"/>
      <c r="I690" s="37"/>
      <c r="J690" s="37"/>
      <c r="K690" s="37"/>
      <c r="L690" s="37"/>
      <c r="M690" s="37"/>
      <c r="N690" s="37"/>
      <c r="O690" s="37"/>
      <c r="P690" s="37"/>
      <c r="Q690" s="37"/>
      <c r="R690" s="37"/>
      <c r="S690" s="37"/>
      <c r="T690" s="37"/>
      <c r="U690" s="37"/>
      <c r="V690" s="37"/>
      <c r="W690" s="37"/>
      <c r="X690" s="37"/>
      <c r="Y690" s="37"/>
      <c r="Z690" s="37"/>
      <c r="AA690" s="84"/>
    </row>
    <row r="691" spans="2:30" ht="19.899999999999999" customHeight="1">
      <c r="C691" s="85"/>
      <c r="D691" s="90"/>
      <c r="E691" s="90"/>
      <c r="F691" s="37"/>
      <c r="G691" s="37"/>
      <c r="H691" s="37"/>
      <c r="I691" s="37"/>
      <c r="J691" s="37"/>
      <c r="K691" s="37"/>
      <c r="L691" s="37"/>
      <c r="M691" s="37"/>
      <c r="N691" s="37"/>
      <c r="O691" s="37"/>
      <c r="P691" s="37"/>
      <c r="Q691" s="37"/>
      <c r="R691" s="37"/>
      <c r="S691" s="37"/>
      <c r="T691" s="37"/>
      <c r="U691" s="37"/>
      <c r="V691" s="37"/>
      <c r="W691" s="37"/>
      <c r="X691" s="37"/>
      <c r="Y691" s="37"/>
      <c r="Z691" s="37"/>
      <c r="AA691" s="84"/>
    </row>
    <row r="692" spans="2:30" ht="19.899999999999999" customHeight="1">
      <c r="C692" s="85"/>
      <c r="D692" s="90"/>
      <c r="E692" s="90"/>
      <c r="F692" s="37"/>
      <c r="G692" s="37"/>
      <c r="H692" s="37"/>
      <c r="I692" s="37"/>
      <c r="J692" s="37"/>
      <c r="K692" s="37"/>
      <c r="L692" s="37"/>
      <c r="M692" s="37"/>
      <c r="N692" s="37"/>
      <c r="O692" s="37"/>
      <c r="P692" s="37"/>
      <c r="Q692" s="37"/>
      <c r="R692" s="37"/>
      <c r="S692" s="37"/>
      <c r="T692" s="37"/>
      <c r="U692" s="37"/>
      <c r="V692" s="37"/>
      <c r="W692" s="37"/>
      <c r="X692" s="37"/>
      <c r="Y692" s="37"/>
      <c r="Z692" s="37"/>
      <c r="AA692" s="84"/>
    </row>
    <row r="693" spans="2:30" ht="19.899999999999999" customHeight="1">
      <c r="C693" s="85"/>
      <c r="D693" s="90"/>
      <c r="E693" s="90"/>
      <c r="F693" s="37"/>
      <c r="G693" s="37"/>
      <c r="H693" s="37"/>
      <c r="I693" s="37"/>
      <c r="J693" s="37"/>
      <c r="K693" s="37"/>
      <c r="L693" s="37"/>
      <c r="M693" s="37"/>
      <c r="N693" s="37"/>
      <c r="O693" s="37"/>
      <c r="P693" s="37"/>
      <c r="Q693" s="37"/>
      <c r="R693" s="37"/>
      <c r="S693" s="37"/>
      <c r="T693" s="37"/>
      <c r="U693" s="37"/>
      <c r="V693" s="37"/>
      <c r="W693" s="37"/>
      <c r="X693" s="37"/>
      <c r="Y693" s="37"/>
      <c r="Z693" s="37"/>
      <c r="AA693" s="84"/>
    </row>
    <row r="694" spans="2:30" ht="19.899999999999999" customHeight="1">
      <c r="C694" s="91"/>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84"/>
    </row>
    <row r="695" spans="2:30" ht="19.899999999999999" customHeight="1">
      <c r="C695" s="85"/>
      <c r="D695" s="3126" t="s">
        <v>224</v>
      </c>
      <c r="E695" s="3126"/>
      <c r="F695" s="1633"/>
      <c r="G695" s="686"/>
      <c r="H695" s="3129" t="str">
        <f>請負者詳細!$C$2</f>
        <v>△△△△建設株式会社</v>
      </c>
      <c r="I695" s="3130"/>
      <c r="J695" s="3130"/>
      <c r="K695" s="3130"/>
      <c r="L695" s="3130"/>
      <c r="M695" s="3130"/>
      <c r="N695" s="3130"/>
      <c r="O695" s="3130"/>
      <c r="P695" s="3130"/>
      <c r="Q695" s="3130"/>
      <c r="R695" s="3130"/>
      <c r="S695" s="3130"/>
      <c r="T695" s="3130"/>
      <c r="U695" s="3130"/>
      <c r="V695" s="3130"/>
      <c r="W695" s="3130"/>
      <c r="X695" s="3130"/>
      <c r="Y695" s="3130"/>
      <c r="Z695" s="82"/>
      <c r="AA695" s="84"/>
    </row>
    <row r="696" spans="2:30" ht="19.899999999999999" customHeight="1">
      <c r="C696" s="85"/>
      <c r="D696" s="92"/>
      <c r="E696" s="92"/>
      <c r="F696" s="37"/>
      <c r="G696" s="37"/>
      <c r="H696" s="37"/>
      <c r="I696" s="37"/>
      <c r="J696" s="37"/>
      <c r="K696" s="37"/>
      <c r="L696" s="37"/>
      <c r="M696" s="37"/>
      <c r="N696" s="37"/>
      <c r="O696" s="37"/>
      <c r="P696" s="37"/>
      <c r="Q696" s="37"/>
      <c r="R696" s="37"/>
      <c r="S696" s="37"/>
      <c r="T696" s="37"/>
      <c r="U696" s="37"/>
      <c r="V696" s="37"/>
      <c r="W696" s="37"/>
      <c r="X696" s="37"/>
      <c r="Y696" s="37"/>
      <c r="Z696" s="37"/>
      <c r="AA696" s="84"/>
    </row>
    <row r="697" spans="2:30" ht="19.899999999999999" customHeight="1">
      <c r="C697" s="85"/>
      <c r="D697" s="3126" t="s">
        <v>225</v>
      </c>
      <c r="E697" s="3126"/>
      <c r="F697" s="1633"/>
      <c r="G697" s="686"/>
      <c r="H697" s="3129" t="str">
        <f>請負者詳細!$C$4</f>
        <v>一宮市尾西町木曽川1-1-1</v>
      </c>
      <c r="I697" s="3130"/>
      <c r="J697" s="3130"/>
      <c r="K697" s="3130"/>
      <c r="L697" s="3130"/>
      <c r="M697" s="3130"/>
      <c r="N697" s="3130"/>
      <c r="O697" s="3130"/>
      <c r="P697" s="3130"/>
      <c r="Q697" s="708"/>
      <c r="R697" s="435" t="s">
        <v>227</v>
      </c>
      <c r="S697" s="3127" t="str">
        <f>請負者詳細!$C$6</f>
        <v>(0586)11-1234</v>
      </c>
      <c r="T697" s="3128"/>
      <c r="U697" s="3128"/>
      <c r="V697" s="3128"/>
      <c r="W697" s="3128"/>
      <c r="X697" s="3128"/>
      <c r="Y697" s="1784"/>
      <c r="Z697" s="82"/>
      <c r="AA697" s="84"/>
    </row>
    <row r="698" spans="2:30" ht="19.899999999999999" customHeight="1">
      <c r="C698" s="85"/>
      <c r="D698" s="93"/>
      <c r="E698" s="93"/>
      <c r="F698" s="37"/>
      <c r="G698" s="37"/>
      <c r="H698" s="37"/>
      <c r="I698" s="37"/>
      <c r="J698" s="37"/>
      <c r="K698" s="37"/>
      <c r="L698" s="37"/>
      <c r="M698" s="37"/>
      <c r="N698" s="37"/>
      <c r="O698" s="37"/>
      <c r="P698" s="37"/>
      <c r="Q698" s="42"/>
      <c r="R698" s="42"/>
      <c r="S698" s="42"/>
      <c r="T698" s="42"/>
      <c r="U698" s="42"/>
      <c r="V698" s="42"/>
      <c r="W698" s="42"/>
      <c r="X698" s="42"/>
      <c r="Y698" s="37"/>
      <c r="Z698" s="37"/>
      <c r="AA698" s="84"/>
    </row>
    <row r="699" spans="2:30" ht="19.899999999999999" customHeight="1">
      <c r="C699" s="85"/>
      <c r="D699" s="3126" t="s">
        <v>226</v>
      </c>
      <c r="E699" s="3126"/>
      <c r="F699" s="1633"/>
      <c r="G699" s="686"/>
      <c r="H699" s="3129" t="str">
        <f>本工事内容!$F$3&amp;"　"&amp;本工事内容!$C$3</f>
        <v>　</v>
      </c>
      <c r="I699" s="3130"/>
      <c r="J699" s="3130"/>
      <c r="K699" s="3130"/>
      <c r="L699" s="3130"/>
      <c r="M699" s="3130"/>
      <c r="N699" s="3130"/>
      <c r="O699" s="3130"/>
      <c r="P699" s="3130"/>
      <c r="Q699" s="708"/>
      <c r="R699" s="435" t="s">
        <v>227</v>
      </c>
      <c r="S699" s="3127" t="str">
        <f>本工事内容!$C$6</f>
        <v>(0586)28-○○○○</v>
      </c>
      <c r="T699" s="3128"/>
      <c r="U699" s="3128"/>
      <c r="V699" s="3128"/>
      <c r="W699" s="3128"/>
      <c r="X699" s="3128"/>
      <c r="Y699" s="1784"/>
      <c r="Z699" s="82"/>
      <c r="AA699" s="84"/>
    </row>
    <row r="700" spans="2:30" ht="14.25" thickBot="1">
      <c r="C700" s="94"/>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6"/>
    </row>
    <row r="702" spans="2:30" s="709" customFormat="1" ht="14.25">
      <c r="B702" s="1" t="s">
        <v>228</v>
      </c>
      <c r="C702" s="679"/>
      <c r="D702" s="679"/>
      <c r="E702" s="679"/>
      <c r="F702" s="679"/>
      <c r="G702" s="679"/>
      <c r="H702" s="679"/>
      <c r="I702" s="679"/>
      <c r="J702" s="679"/>
      <c r="K702" s="679"/>
      <c r="L702" s="679"/>
      <c r="M702" s="679"/>
      <c r="N702" s="679"/>
    </row>
    <row r="703" spans="2:30" s="709" customFormat="1" ht="90" customHeight="1">
      <c r="C703" s="3131" t="s">
        <v>1530</v>
      </c>
      <c r="D703" s="3132"/>
      <c r="E703" s="3132"/>
      <c r="F703" s="3132"/>
      <c r="G703" s="3132"/>
      <c r="H703" s="3132"/>
      <c r="I703" s="3132"/>
      <c r="J703" s="3132"/>
      <c r="K703" s="3132"/>
      <c r="L703" s="3132"/>
      <c r="M703" s="3132"/>
      <c r="N703" s="3132"/>
      <c r="O703" s="3132"/>
      <c r="P703" s="3132"/>
      <c r="Q703" s="3132"/>
      <c r="R703" s="3132"/>
      <c r="S703" s="3132"/>
      <c r="T703" s="3132"/>
      <c r="U703" s="3132"/>
      <c r="V703" s="3132"/>
      <c r="W703" s="3132"/>
      <c r="X703" s="3132"/>
      <c r="Y703" s="1770"/>
      <c r="Z703" s="1770"/>
      <c r="AA703" s="1770"/>
      <c r="AD703" s="2"/>
    </row>
    <row r="704" spans="2:30" s="709" customFormat="1">
      <c r="C704" s="679" t="s">
        <v>229</v>
      </c>
      <c r="D704" s="679"/>
      <c r="E704" s="679"/>
      <c r="F704" s="679"/>
      <c r="G704" s="679"/>
      <c r="H704" s="679"/>
      <c r="I704" s="679"/>
      <c r="J704" s="679"/>
      <c r="K704" s="679"/>
      <c r="L704" s="679"/>
      <c r="M704" s="679"/>
      <c r="N704" s="679"/>
      <c r="AD704" s="664"/>
    </row>
    <row r="705" spans="2:30" s="709" customFormat="1">
      <c r="B705" s="679"/>
      <c r="C705" s="679"/>
      <c r="D705" s="679"/>
      <c r="E705" s="679"/>
      <c r="F705" s="679"/>
      <c r="G705" s="679"/>
      <c r="H705" s="679"/>
      <c r="I705" s="679"/>
      <c r="J705" s="679"/>
      <c r="K705" s="679"/>
      <c r="L705" s="679"/>
      <c r="M705" s="679"/>
      <c r="N705" s="679"/>
      <c r="AD705" s="731"/>
    </row>
    <row r="706" spans="2:30" s="709" customFormat="1" ht="14.25">
      <c r="B706" s="1" t="s">
        <v>1041</v>
      </c>
      <c r="C706" s="679"/>
      <c r="D706" s="679"/>
      <c r="E706" s="679"/>
      <c r="F706" s="679"/>
      <c r="G706" s="679"/>
      <c r="H706" s="679"/>
      <c r="I706" s="679"/>
      <c r="J706" s="679"/>
      <c r="K706" s="679"/>
      <c r="L706" s="679"/>
      <c r="M706" s="679"/>
      <c r="N706" s="679"/>
    </row>
    <row r="707" spans="2:30" s="709" customFormat="1" ht="60.6" customHeight="1">
      <c r="C707" s="2920" t="s">
        <v>874</v>
      </c>
      <c r="D707" s="2921"/>
      <c r="E707" s="2921"/>
      <c r="F707" s="2921"/>
      <c r="G707" s="2921"/>
      <c r="H707" s="2921"/>
      <c r="I707" s="2921"/>
      <c r="J707" s="2921"/>
      <c r="K707" s="2921"/>
      <c r="L707" s="2921"/>
      <c r="M707" s="2921"/>
      <c r="N707" s="2921"/>
      <c r="O707" s="2921"/>
      <c r="P707" s="2921"/>
      <c r="Q707" s="2921"/>
      <c r="R707" s="2921"/>
      <c r="S707" s="2921"/>
      <c r="T707" s="2921"/>
      <c r="U707" s="2921"/>
      <c r="V707" s="2921"/>
      <c r="W707" s="2921"/>
      <c r="X707" s="2921"/>
      <c r="Y707" s="2921"/>
      <c r="Z707" s="2921"/>
      <c r="AA707" s="2915"/>
    </row>
    <row r="708" spans="2:30" s="709" customFormat="1">
      <c r="B708" s="98"/>
      <c r="C708" s="702"/>
      <c r="D708" s="702"/>
      <c r="E708" s="702"/>
      <c r="F708" s="702"/>
      <c r="G708" s="702"/>
      <c r="H708" s="702"/>
      <c r="I708" s="702"/>
      <c r="J708" s="702"/>
      <c r="K708" s="702"/>
      <c r="L708" s="107"/>
      <c r="M708" s="702"/>
      <c r="N708" s="702"/>
      <c r="O708" s="679"/>
      <c r="P708" s="679"/>
    </row>
    <row r="709" spans="2:30" s="709" customFormat="1">
      <c r="B709" s="679"/>
      <c r="C709" s="702"/>
      <c r="D709" s="702"/>
      <c r="E709" s="702"/>
      <c r="F709" s="702"/>
      <c r="G709" s="110" t="s">
        <v>629</v>
      </c>
      <c r="H709" s="111"/>
      <c r="I709" s="111"/>
      <c r="J709" s="111"/>
      <c r="K709" s="112"/>
      <c r="M709" s="702"/>
      <c r="N709" s="702"/>
      <c r="O709" s="679"/>
      <c r="P709" s="679"/>
    </row>
    <row r="710" spans="2:30" s="709" customFormat="1" ht="14.25">
      <c r="B710" s="1"/>
      <c r="C710" s="702"/>
      <c r="D710" s="702"/>
      <c r="E710" s="702"/>
      <c r="F710" s="113"/>
      <c r="G710" s="117" t="s">
        <v>624</v>
      </c>
      <c r="H710" s="114"/>
      <c r="I710" s="114"/>
      <c r="J710" s="114"/>
      <c r="K710" s="115"/>
      <c r="L710" s="116"/>
      <c r="M710" s="147"/>
      <c r="N710" s="702"/>
      <c r="O710" s="679"/>
      <c r="P710" s="679"/>
    </row>
    <row r="711" spans="2:30" s="709" customFormat="1">
      <c r="B711" s="98"/>
      <c r="C711" s="702"/>
      <c r="D711" s="702"/>
      <c r="E711" s="110"/>
      <c r="G711" s="3376" t="s">
        <v>621</v>
      </c>
      <c r="H711" s="3377"/>
      <c r="I711" s="3377"/>
      <c r="J711" s="3377"/>
      <c r="K711" s="3378"/>
      <c r="N711" s="117"/>
      <c r="O711" s="679"/>
      <c r="P711" s="679"/>
    </row>
    <row r="712" spans="2:30" s="709" customFormat="1">
      <c r="B712" s="99"/>
      <c r="C712" s="702"/>
      <c r="D712" s="702"/>
      <c r="E712" s="117"/>
      <c r="G712" s="114"/>
      <c r="H712" s="114"/>
      <c r="I712" s="702"/>
      <c r="J712" s="702"/>
      <c r="K712" s="702"/>
      <c r="L712" s="702"/>
      <c r="M712" s="702"/>
      <c r="N712" s="117"/>
      <c r="R712" s="679"/>
      <c r="S712" s="679"/>
    </row>
    <row r="713" spans="2:30" s="709" customFormat="1">
      <c r="B713" s="98"/>
      <c r="C713" s="688" t="s">
        <v>623</v>
      </c>
      <c r="D713" s="689"/>
      <c r="E713" s="689"/>
      <c r="F713" s="689"/>
      <c r="G713" s="671"/>
      <c r="H713" s="702"/>
      <c r="I713" s="702"/>
      <c r="J713" s="702"/>
      <c r="K713" s="108"/>
      <c r="L713" s="2982" t="s">
        <v>622</v>
      </c>
      <c r="M713" s="3334"/>
      <c r="N713" s="3334"/>
      <c r="O713" s="3334"/>
      <c r="P713" s="2984"/>
      <c r="Q713" s="679"/>
      <c r="R713" s="679"/>
      <c r="S713" s="2982" t="s">
        <v>628</v>
      </c>
      <c r="T713" s="3334"/>
      <c r="U713" s="3334"/>
      <c r="V713" s="3334"/>
      <c r="W713" s="2984"/>
    </row>
    <row r="714" spans="2:30" s="709" customFormat="1">
      <c r="B714" s="99"/>
      <c r="C714" s="142" t="s">
        <v>624</v>
      </c>
      <c r="D714" s="121"/>
      <c r="E714" s="121"/>
      <c r="F714" s="121"/>
      <c r="G714" s="134"/>
      <c r="H714" s="420"/>
      <c r="I714" s="420"/>
      <c r="J714" s="420"/>
      <c r="K714" s="119"/>
      <c r="L714" s="703" t="s">
        <v>626</v>
      </c>
      <c r="M714" s="114"/>
      <c r="N714" s="114"/>
      <c r="O714" s="114"/>
      <c r="P714" s="118"/>
      <c r="Q714" s="672"/>
      <c r="R714" s="673"/>
      <c r="S714" s="703"/>
      <c r="T714" s="114"/>
      <c r="U714" s="114"/>
      <c r="V714" s="114"/>
      <c r="W714" s="118"/>
    </row>
    <row r="715" spans="2:30" s="709" customFormat="1">
      <c r="B715" s="98"/>
      <c r="C715" s="3133" t="s">
        <v>593</v>
      </c>
      <c r="D715" s="3136"/>
      <c r="E715" s="3136"/>
      <c r="F715" s="3136"/>
      <c r="G715" s="3135"/>
      <c r="H715" s="702"/>
      <c r="I715" s="688"/>
      <c r="J715" s="702"/>
      <c r="K715" s="144"/>
      <c r="L715" s="703" t="s">
        <v>624</v>
      </c>
      <c r="M715" s="114"/>
      <c r="N715" s="114"/>
      <c r="O715" s="114"/>
      <c r="P715" s="118"/>
      <c r="Q715" s="679"/>
      <c r="R715" s="679"/>
      <c r="S715" s="2979" t="s">
        <v>593</v>
      </c>
      <c r="T715" s="2980"/>
      <c r="U715" s="2980"/>
      <c r="V715" s="2980"/>
      <c r="W715" s="2981"/>
    </row>
    <row r="716" spans="2:30" s="709" customFormat="1">
      <c r="B716" s="98"/>
      <c r="C716" s="419"/>
      <c r="D716" s="124"/>
      <c r="E716" s="124"/>
      <c r="F716" s="124"/>
      <c r="G716" s="135"/>
      <c r="H716" s="702"/>
      <c r="I716" s="703"/>
      <c r="J716" s="702"/>
      <c r="K716" s="145"/>
      <c r="L716" s="3331" t="s">
        <v>593</v>
      </c>
      <c r="M716" s="3332"/>
      <c r="N716" s="3332"/>
      <c r="O716" s="3332"/>
      <c r="P716" s="3333"/>
      <c r="Q716" s="679"/>
      <c r="R716" s="679"/>
      <c r="S716" s="143"/>
      <c r="T716" s="420"/>
      <c r="U716" s="420"/>
      <c r="V716" s="420"/>
      <c r="W716" s="421"/>
    </row>
    <row r="717" spans="2:30" s="709" customFormat="1">
      <c r="B717" s="99"/>
      <c r="C717" s="679"/>
      <c r="D717" s="679"/>
      <c r="E717" s="679"/>
      <c r="F717" s="679"/>
      <c r="G717" s="679"/>
      <c r="H717" s="679"/>
      <c r="I717" s="672"/>
      <c r="J717" s="679"/>
      <c r="K717" s="676"/>
      <c r="L717" s="679"/>
      <c r="M717" s="679"/>
      <c r="N717" s="679"/>
      <c r="O717" s="679"/>
      <c r="P717" s="679"/>
      <c r="Q717" s="679"/>
    </row>
    <row r="718" spans="2:30" s="709" customFormat="1">
      <c r="B718" s="98"/>
      <c r="C718" s="679"/>
      <c r="D718" s="679"/>
      <c r="E718" s="688" t="s">
        <v>625</v>
      </c>
      <c r="F718" s="689"/>
      <c r="G718" s="689"/>
      <c r="H718" s="689"/>
      <c r="I718" s="671"/>
      <c r="J718" s="679"/>
      <c r="K718" s="676"/>
      <c r="L718" s="2982" t="s">
        <v>622</v>
      </c>
      <c r="M718" s="3334"/>
      <c r="N718" s="3334"/>
      <c r="O718" s="3334"/>
      <c r="P718" s="2984"/>
      <c r="Q718" s="679"/>
      <c r="R718" s="679"/>
      <c r="S718" s="2982" t="s">
        <v>628</v>
      </c>
      <c r="T718" s="3334"/>
      <c r="U718" s="3334"/>
      <c r="V718" s="3334"/>
      <c r="W718" s="2984"/>
    </row>
    <row r="719" spans="2:30" s="709" customFormat="1">
      <c r="B719" s="98"/>
      <c r="C719" s="679"/>
      <c r="D719" s="679"/>
      <c r="E719" s="142" t="s">
        <v>624</v>
      </c>
      <c r="F719" s="121"/>
      <c r="G719" s="121"/>
      <c r="H719" s="121"/>
      <c r="I719" s="134"/>
      <c r="J719" s="679"/>
      <c r="K719" s="672"/>
      <c r="L719" s="703" t="s">
        <v>626</v>
      </c>
      <c r="M719" s="114"/>
      <c r="N719" s="114"/>
      <c r="O719" s="114"/>
      <c r="P719" s="118"/>
      <c r="Q719" s="672"/>
      <c r="R719" s="673"/>
      <c r="S719" s="703"/>
      <c r="T719" s="114"/>
      <c r="U719" s="114"/>
      <c r="V719" s="114"/>
      <c r="W719" s="118"/>
    </row>
    <row r="720" spans="2:30" s="709" customFormat="1" ht="14.25">
      <c r="B720" s="1"/>
      <c r="C720" s="679"/>
      <c r="D720" s="679"/>
      <c r="E720" s="2979" t="s">
        <v>593</v>
      </c>
      <c r="F720" s="2980"/>
      <c r="G720" s="2980"/>
      <c r="H720" s="2980"/>
      <c r="I720" s="2981"/>
      <c r="J720" s="679"/>
      <c r="K720" s="675"/>
      <c r="L720" s="703" t="s">
        <v>624</v>
      </c>
      <c r="M720" s="114"/>
      <c r="N720" s="114"/>
      <c r="O720" s="114"/>
      <c r="P720" s="118"/>
      <c r="Q720" s="679"/>
      <c r="R720" s="679"/>
      <c r="S720" s="2979" t="s">
        <v>593</v>
      </c>
      <c r="T720" s="2980"/>
      <c r="U720" s="2980"/>
      <c r="V720" s="2980"/>
      <c r="W720" s="2981"/>
    </row>
    <row r="721" spans="2:28" s="709" customFormat="1" ht="14.25">
      <c r="B721" s="1"/>
      <c r="C721" s="679"/>
      <c r="D721" s="679"/>
      <c r="E721" s="419"/>
      <c r="F721" s="124"/>
      <c r="G721" s="124"/>
      <c r="H721" s="124"/>
      <c r="I721" s="135"/>
      <c r="J721" s="679"/>
      <c r="K721" s="676"/>
      <c r="L721" s="3331" t="s">
        <v>593</v>
      </c>
      <c r="M721" s="3332"/>
      <c r="N721" s="3332"/>
      <c r="O721" s="3332"/>
      <c r="P721" s="3333"/>
      <c r="Q721" s="679"/>
      <c r="R721" s="679"/>
      <c r="S721" s="143"/>
      <c r="T721" s="420"/>
      <c r="U721" s="420"/>
      <c r="V721" s="420"/>
      <c r="W721" s="421"/>
    </row>
    <row r="722" spans="2:28" s="709" customFormat="1" ht="14.25">
      <c r="B722" s="1"/>
      <c r="C722" s="679"/>
      <c r="D722" s="679"/>
      <c r="E722" s="679"/>
      <c r="F722" s="679"/>
      <c r="G722" s="679"/>
      <c r="H722" s="679"/>
      <c r="I722" s="679"/>
      <c r="J722" s="679"/>
      <c r="K722" s="676"/>
      <c r="L722" s="679"/>
      <c r="M722" s="679"/>
      <c r="N722" s="679"/>
    </row>
    <row r="723" spans="2:28" s="709" customFormat="1" ht="14.25">
      <c r="B723" s="1"/>
      <c r="C723" s="679"/>
      <c r="D723" s="679"/>
      <c r="E723" s="679"/>
      <c r="F723" s="679"/>
      <c r="G723" s="679"/>
      <c r="H723" s="679"/>
      <c r="I723" s="679"/>
      <c r="J723" s="679"/>
      <c r="K723" s="676"/>
      <c r="L723" s="3335" t="s">
        <v>622</v>
      </c>
      <c r="M723" s="3336"/>
      <c r="N723" s="3336"/>
      <c r="O723" s="3336"/>
      <c r="P723" s="3337"/>
      <c r="Q723" s="679"/>
      <c r="R723" s="679"/>
      <c r="S723" s="2982" t="s">
        <v>628</v>
      </c>
      <c r="T723" s="3334"/>
      <c r="U723" s="3334"/>
      <c r="V723" s="3334"/>
      <c r="W723" s="2984"/>
    </row>
    <row r="724" spans="2:28" s="709" customFormat="1" ht="14.25">
      <c r="B724" s="1"/>
      <c r="C724" s="679"/>
      <c r="D724" s="679"/>
      <c r="E724" s="679"/>
      <c r="F724" s="679"/>
      <c r="G724" s="679"/>
      <c r="H724" s="679"/>
      <c r="I724" s="679"/>
      <c r="J724" s="679"/>
      <c r="K724" s="672"/>
      <c r="L724" s="703" t="s">
        <v>626</v>
      </c>
      <c r="M724" s="114"/>
      <c r="N724" s="114"/>
      <c r="O724" s="114"/>
      <c r="P724" s="118"/>
      <c r="Q724" s="672"/>
      <c r="R724" s="673"/>
      <c r="S724" s="703"/>
      <c r="T724" s="114"/>
      <c r="U724" s="114"/>
      <c r="V724" s="114"/>
      <c r="W724" s="118"/>
    </row>
    <row r="725" spans="2:28" s="709" customFormat="1" ht="14.25">
      <c r="B725" s="1"/>
      <c r="C725" s="679"/>
      <c r="D725" s="679"/>
      <c r="E725" s="679"/>
      <c r="F725" s="679"/>
      <c r="G725" s="679"/>
      <c r="H725" s="679"/>
      <c r="I725" s="679"/>
      <c r="J725" s="679"/>
      <c r="K725" s="679"/>
      <c r="L725" s="703" t="s">
        <v>624</v>
      </c>
      <c r="M725" s="114"/>
      <c r="N725" s="114"/>
      <c r="O725" s="114"/>
      <c r="P725" s="118"/>
      <c r="Q725" s="679"/>
      <c r="R725" s="679"/>
      <c r="S725" s="2979" t="s">
        <v>593</v>
      </c>
      <c r="T725" s="2980"/>
      <c r="U725" s="2980"/>
      <c r="V725" s="2980"/>
      <c r="W725" s="2981"/>
    </row>
    <row r="726" spans="2:28" s="709" customFormat="1" ht="14.25">
      <c r="B726" s="1"/>
      <c r="C726" s="679"/>
      <c r="D726" s="679"/>
      <c r="E726" s="679"/>
      <c r="F726" s="679"/>
      <c r="G726" s="679"/>
      <c r="H726" s="679"/>
      <c r="I726" s="679"/>
      <c r="J726" s="679"/>
      <c r="K726" s="679"/>
      <c r="L726" s="3331" t="s">
        <v>593</v>
      </c>
      <c r="M726" s="3332"/>
      <c r="N726" s="3332"/>
      <c r="O726" s="3332"/>
      <c r="P726" s="3333"/>
      <c r="Q726" s="679"/>
      <c r="R726" s="679"/>
      <c r="S726" s="143"/>
      <c r="T726" s="420"/>
      <c r="U726" s="420"/>
      <c r="V726" s="420"/>
      <c r="W726" s="421"/>
    </row>
    <row r="727" spans="2:28" s="709" customFormat="1" ht="14.25">
      <c r="B727" s="1"/>
      <c r="C727" s="679"/>
      <c r="D727" s="679"/>
      <c r="E727" s="679"/>
      <c r="F727" s="679"/>
      <c r="G727" s="679"/>
      <c r="H727" s="679"/>
      <c r="I727" s="679"/>
      <c r="J727" s="679"/>
      <c r="K727" s="679"/>
      <c r="L727" s="679"/>
      <c r="M727" s="679"/>
      <c r="N727" s="679"/>
    </row>
    <row r="728" spans="2:28" s="709" customFormat="1" ht="102.6" customHeight="1">
      <c r="C728" s="3160" t="s">
        <v>878</v>
      </c>
      <c r="D728" s="2913"/>
      <c r="E728" s="2913"/>
      <c r="F728" s="2913"/>
      <c r="G728" s="2913"/>
      <c r="H728" s="2913"/>
      <c r="I728" s="2913"/>
      <c r="J728" s="2913"/>
      <c r="K728" s="2913"/>
      <c r="L728" s="2913"/>
      <c r="M728" s="2913"/>
      <c r="N728" s="2913"/>
      <c r="O728" s="2913"/>
      <c r="P728" s="2913"/>
      <c r="Q728" s="2913"/>
      <c r="R728" s="2913"/>
      <c r="S728" s="2913"/>
      <c r="T728" s="2913"/>
      <c r="U728" s="2913"/>
      <c r="V728" s="2913"/>
      <c r="W728" s="2913"/>
      <c r="X728" s="2913"/>
      <c r="Y728" s="2913"/>
      <c r="Z728" s="2913"/>
      <c r="AA728" s="2913"/>
    </row>
    <row r="729" spans="2:28" s="709" customFormat="1">
      <c r="B729" s="679"/>
      <c r="C729" s="679"/>
      <c r="D729" s="679"/>
      <c r="E729" s="679"/>
      <c r="F729" s="679"/>
      <c r="G729" s="679"/>
      <c r="H729" s="679"/>
      <c r="I729" s="679"/>
      <c r="J729" s="679"/>
      <c r="K729" s="679"/>
      <c r="L729" s="679"/>
      <c r="M729" s="679"/>
      <c r="N729" s="679"/>
    </row>
    <row r="730" spans="2:28" s="709" customFormat="1" ht="24.95" customHeight="1">
      <c r="C730" s="1" t="s">
        <v>236</v>
      </c>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row>
    <row r="731" spans="2:28" s="709" customFormat="1" ht="20.100000000000001" customHeight="1">
      <c r="D731" s="3157" t="s">
        <v>237</v>
      </c>
      <c r="E731" s="2997"/>
      <c r="F731" s="2997"/>
      <c r="G731" s="2997"/>
      <c r="H731" s="2997"/>
      <c r="I731" s="2998"/>
      <c r="J731" s="3158" t="s">
        <v>238</v>
      </c>
      <c r="K731" s="2997"/>
      <c r="L731" s="2998"/>
      <c r="M731" s="3158" t="s">
        <v>239</v>
      </c>
      <c r="N731" s="2997"/>
      <c r="O731" s="2997"/>
      <c r="P731" s="2997"/>
      <c r="Q731" s="2998"/>
      <c r="R731" s="3158" t="s">
        <v>630</v>
      </c>
      <c r="S731" s="2997"/>
      <c r="T731" s="2997"/>
      <c r="U731" s="2998"/>
      <c r="V731" s="3158" t="s">
        <v>240</v>
      </c>
      <c r="W731" s="2997"/>
      <c r="X731" s="2997"/>
      <c r="Y731" s="2997"/>
      <c r="Z731" s="2997"/>
      <c r="AA731" s="3159"/>
      <c r="AB731" s="679"/>
    </row>
    <row r="732" spans="2:28" s="709" customFormat="1" ht="20.100000000000001" customHeight="1">
      <c r="D732" s="3074" t="s">
        <v>241</v>
      </c>
      <c r="E732" s="3075"/>
      <c r="F732" s="3075"/>
      <c r="G732" s="3075"/>
      <c r="H732" s="3075"/>
      <c r="I732" s="3076"/>
      <c r="J732" s="3152" t="s">
        <v>242</v>
      </c>
      <c r="K732" s="2928"/>
      <c r="L732" s="2929"/>
      <c r="M732" s="3153" t="s">
        <v>243</v>
      </c>
      <c r="N732" s="3154"/>
      <c r="O732" s="3154"/>
      <c r="P732" s="3154"/>
      <c r="Q732" s="3155"/>
      <c r="R732" s="3153" t="s">
        <v>244</v>
      </c>
      <c r="S732" s="3154"/>
      <c r="T732" s="3154"/>
      <c r="U732" s="3155"/>
      <c r="V732" s="3153"/>
      <c r="W732" s="3154"/>
      <c r="X732" s="3154"/>
      <c r="Y732" s="3154"/>
      <c r="Z732" s="3154"/>
      <c r="AA732" s="3156"/>
      <c r="AB732" s="679"/>
    </row>
    <row r="733" spans="2:28" s="709" customFormat="1" ht="20.100000000000001" customHeight="1">
      <c r="D733" s="3074" t="s">
        <v>245</v>
      </c>
      <c r="E733" s="3075"/>
      <c r="F733" s="3075"/>
      <c r="G733" s="3075"/>
      <c r="H733" s="3075"/>
      <c r="I733" s="3076"/>
      <c r="J733" s="3152" t="s">
        <v>246</v>
      </c>
      <c r="K733" s="2928"/>
      <c r="L733" s="2929"/>
      <c r="M733" s="3153" t="s">
        <v>247</v>
      </c>
      <c r="N733" s="3154"/>
      <c r="O733" s="3154"/>
      <c r="P733" s="3154"/>
      <c r="Q733" s="3155"/>
      <c r="R733" s="3153" t="s">
        <v>244</v>
      </c>
      <c r="S733" s="3154"/>
      <c r="T733" s="3154"/>
      <c r="U733" s="3155"/>
      <c r="V733" s="3153"/>
      <c r="W733" s="3154"/>
      <c r="X733" s="3154"/>
      <c r="Y733" s="3154"/>
      <c r="Z733" s="3154"/>
      <c r="AA733" s="3156"/>
      <c r="AB733" s="679"/>
    </row>
    <row r="734" spans="2:28" s="709" customFormat="1" ht="20.100000000000001" customHeight="1">
      <c r="D734" s="3074" t="s">
        <v>248</v>
      </c>
      <c r="E734" s="3075"/>
      <c r="F734" s="3075"/>
      <c r="G734" s="3075"/>
      <c r="H734" s="3075"/>
      <c r="I734" s="3076"/>
      <c r="J734" s="3152" t="s">
        <v>242</v>
      </c>
      <c r="K734" s="2928"/>
      <c r="L734" s="2929"/>
      <c r="M734" s="3153" t="s">
        <v>243</v>
      </c>
      <c r="N734" s="3154"/>
      <c r="O734" s="3154"/>
      <c r="P734" s="3154"/>
      <c r="Q734" s="3155"/>
      <c r="R734" s="3153" t="s">
        <v>244</v>
      </c>
      <c r="S734" s="3154"/>
      <c r="T734" s="3154"/>
      <c r="U734" s="3155"/>
      <c r="V734" s="3153"/>
      <c r="W734" s="3154"/>
      <c r="X734" s="3154"/>
      <c r="Y734" s="3154"/>
      <c r="Z734" s="3154"/>
      <c r="AA734" s="3156"/>
      <c r="AB734" s="679"/>
    </row>
    <row r="735" spans="2:28" s="709" customFormat="1" ht="20.100000000000001" customHeight="1">
      <c r="D735" s="3074" t="s">
        <v>249</v>
      </c>
      <c r="E735" s="3075"/>
      <c r="F735" s="3075"/>
      <c r="G735" s="3075"/>
      <c r="H735" s="3075"/>
      <c r="I735" s="3076"/>
      <c r="J735" s="3152" t="s">
        <v>242</v>
      </c>
      <c r="K735" s="2928"/>
      <c r="L735" s="2929"/>
      <c r="M735" s="3153" t="s">
        <v>250</v>
      </c>
      <c r="N735" s="3154"/>
      <c r="O735" s="3154"/>
      <c r="P735" s="3154"/>
      <c r="Q735" s="3155"/>
      <c r="R735" s="3153" t="s">
        <v>251</v>
      </c>
      <c r="S735" s="3154"/>
      <c r="T735" s="3154"/>
      <c r="U735" s="3155"/>
      <c r="V735" s="3153"/>
      <c r="W735" s="3154"/>
      <c r="X735" s="3154"/>
      <c r="Y735" s="3154"/>
      <c r="Z735" s="3154"/>
      <c r="AA735" s="3156"/>
      <c r="AB735" s="679"/>
    </row>
    <row r="736" spans="2:28" s="709" customFormat="1" ht="20.100000000000001" customHeight="1">
      <c r="D736" s="3162" t="s">
        <v>252</v>
      </c>
      <c r="E736" s="3163"/>
      <c r="F736" s="3163"/>
      <c r="G736" s="3163"/>
      <c r="H736" s="3163"/>
      <c r="I736" s="3164"/>
      <c r="J736" s="3165" t="s">
        <v>242</v>
      </c>
      <c r="K736" s="3166"/>
      <c r="L736" s="3167"/>
      <c r="M736" s="3168" t="s">
        <v>250</v>
      </c>
      <c r="N736" s="3169"/>
      <c r="O736" s="3169"/>
      <c r="P736" s="3169"/>
      <c r="Q736" s="3170"/>
      <c r="R736" s="3168" t="s">
        <v>244</v>
      </c>
      <c r="S736" s="3169"/>
      <c r="T736" s="3169"/>
      <c r="U736" s="3170"/>
      <c r="V736" s="3168"/>
      <c r="W736" s="3169"/>
      <c r="X736" s="3169"/>
      <c r="Y736" s="3169"/>
      <c r="Z736" s="3169"/>
      <c r="AA736" s="3171"/>
      <c r="AB736" s="679"/>
    </row>
    <row r="737" spans="2:28" s="709" customFormat="1" ht="20.100000000000001" customHeight="1">
      <c r="D737" s="3179"/>
      <c r="E737" s="1640"/>
      <c r="F737" s="1640"/>
      <c r="G737" s="1640"/>
      <c r="H737" s="1640"/>
      <c r="I737" s="3180"/>
      <c r="J737" s="3181"/>
      <c r="K737" s="1642"/>
      <c r="L737" s="3182"/>
      <c r="M737" s="3183"/>
      <c r="N737" s="3184"/>
      <c r="O737" s="3184"/>
      <c r="P737" s="3184"/>
      <c r="Q737" s="3185"/>
      <c r="R737" s="3183" t="s">
        <v>253</v>
      </c>
      <c r="S737" s="3184"/>
      <c r="T737" s="3184"/>
      <c r="U737" s="3185"/>
      <c r="V737" s="3183"/>
      <c r="W737" s="3184"/>
      <c r="X737" s="3184"/>
      <c r="Y737" s="3184"/>
      <c r="Z737" s="3184"/>
      <c r="AA737" s="3186"/>
      <c r="AB737" s="679"/>
    </row>
    <row r="738" spans="2:28" s="709" customFormat="1" ht="20.100000000000001" customHeight="1">
      <c r="D738" s="3081"/>
      <c r="E738" s="3077"/>
      <c r="F738" s="3077"/>
      <c r="G738" s="3077"/>
      <c r="H738" s="3077"/>
      <c r="I738" s="3070"/>
      <c r="J738" s="3172"/>
      <c r="K738" s="3173"/>
      <c r="L738" s="3174"/>
      <c r="M738" s="3175"/>
      <c r="N738" s="3176"/>
      <c r="O738" s="3176"/>
      <c r="P738" s="3176"/>
      <c r="Q738" s="3177"/>
      <c r="R738" s="3175" t="s">
        <v>254</v>
      </c>
      <c r="S738" s="3176"/>
      <c r="T738" s="3176"/>
      <c r="U738" s="3177"/>
      <c r="V738" s="3175"/>
      <c r="W738" s="3176"/>
      <c r="X738" s="3176"/>
      <c r="Y738" s="3176"/>
      <c r="Z738" s="3176"/>
      <c r="AA738" s="3178"/>
      <c r="AB738" s="679"/>
    </row>
    <row r="739" spans="2:28" s="709" customFormat="1" ht="20.100000000000001" customHeight="1">
      <c r="D739" s="3162" t="s">
        <v>255</v>
      </c>
      <c r="E739" s="3163"/>
      <c r="F739" s="3163"/>
      <c r="G739" s="3163"/>
      <c r="H739" s="3163"/>
      <c r="I739" s="3164"/>
      <c r="J739" s="3165" t="s">
        <v>246</v>
      </c>
      <c r="K739" s="3166"/>
      <c r="L739" s="3167"/>
      <c r="M739" s="3168" t="s">
        <v>257</v>
      </c>
      <c r="N739" s="3169"/>
      <c r="O739" s="3169"/>
      <c r="P739" s="3169"/>
      <c r="Q739" s="3170"/>
      <c r="R739" s="3168" t="s">
        <v>251</v>
      </c>
      <c r="S739" s="3169"/>
      <c r="T739" s="3169"/>
      <c r="U739" s="3170"/>
      <c r="V739" s="3168"/>
      <c r="W739" s="3169"/>
      <c r="X739" s="3169"/>
      <c r="Y739" s="3169"/>
      <c r="Z739" s="3169"/>
      <c r="AA739" s="3171"/>
      <c r="AB739" s="679"/>
    </row>
    <row r="740" spans="2:28" s="709" customFormat="1" ht="20.100000000000001" customHeight="1">
      <c r="D740" s="3081"/>
      <c r="E740" s="3077"/>
      <c r="F740" s="3077"/>
      <c r="G740" s="3077"/>
      <c r="H740" s="3077"/>
      <c r="I740" s="3070"/>
      <c r="J740" s="3172" t="s">
        <v>256</v>
      </c>
      <c r="K740" s="3173"/>
      <c r="L740" s="3174"/>
      <c r="M740" s="3175"/>
      <c r="N740" s="3176"/>
      <c r="O740" s="3176"/>
      <c r="P740" s="3176"/>
      <c r="Q740" s="3177"/>
      <c r="R740" s="3175"/>
      <c r="S740" s="3176"/>
      <c r="T740" s="3176"/>
      <c r="U740" s="3177"/>
      <c r="V740" s="3175"/>
      <c r="W740" s="3176"/>
      <c r="X740" s="3176"/>
      <c r="Y740" s="3176"/>
      <c r="Z740" s="3176"/>
      <c r="AA740" s="3178"/>
      <c r="AB740" s="679"/>
    </row>
    <row r="741" spans="2:28" s="709" customFormat="1" ht="20.100000000000001" customHeight="1">
      <c r="D741" s="3074" t="s">
        <v>258</v>
      </c>
      <c r="E741" s="3075"/>
      <c r="F741" s="3075"/>
      <c r="G741" s="3075"/>
      <c r="H741" s="3075"/>
      <c r="I741" s="3076"/>
      <c r="J741" s="3152" t="s">
        <v>246</v>
      </c>
      <c r="K741" s="2928"/>
      <c r="L741" s="2929"/>
      <c r="M741" s="3153" t="s">
        <v>243</v>
      </c>
      <c r="N741" s="3154"/>
      <c r="O741" s="3154"/>
      <c r="P741" s="3154"/>
      <c r="Q741" s="3155"/>
      <c r="R741" s="3153" t="s">
        <v>259</v>
      </c>
      <c r="S741" s="3154"/>
      <c r="T741" s="3154"/>
      <c r="U741" s="3155"/>
      <c r="V741" s="3153" t="s">
        <v>260</v>
      </c>
      <c r="W741" s="3154"/>
      <c r="X741" s="3154"/>
      <c r="Y741" s="3154"/>
      <c r="Z741" s="3154"/>
      <c r="AA741" s="3156"/>
      <c r="AB741" s="679"/>
    </row>
    <row r="742" spans="2:28" s="709" customFormat="1" ht="20.100000000000001" customHeight="1">
      <c r="D742" s="3074" t="s">
        <v>261</v>
      </c>
      <c r="E742" s="3075"/>
      <c r="F742" s="3075"/>
      <c r="G742" s="3075"/>
      <c r="H742" s="3075"/>
      <c r="I742" s="3076"/>
      <c r="J742" s="3152" t="s">
        <v>246</v>
      </c>
      <c r="K742" s="2928"/>
      <c r="L742" s="2929"/>
      <c r="M742" s="3153" t="s">
        <v>262</v>
      </c>
      <c r="N742" s="3154"/>
      <c r="O742" s="3154"/>
      <c r="P742" s="3154"/>
      <c r="Q742" s="3155"/>
      <c r="R742" s="3153" t="s">
        <v>263</v>
      </c>
      <c r="S742" s="3154"/>
      <c r="T742" s="3154"/>
      <c r="U742" s="3155"/>
      <c r="V742" s="3153" t="s">
        <v>264</v>
      </c>
      <c r="W742" s="3154"/>
      <c r="X742" s="3154"/>
      <c r="Y742" s="3154"/>
      <c r="Z742" s="3154"/>
      <c r="AA742" s="3156"/>
      <c r="AB742" s="679"/>
    </row>
    <row r="743" spans="2:28" s="709" customFormat="1" ht="20.100000000000001" customHeight="1">
      <c r="D743" s="3074" t="s">
        <v>265</v>
      </c>
      <c r="E743" s="3075"/>
      <c r="F743" s="3075"/>
      <c r="G743" s="3075"/>
      <c r="H743" s="3075"/>
      <c r="I743" s="3076"/>
      <c r="J743" s="3152" t="s">
        <v>256</v>
      </c>
      <c r="K743" s="2928"/>
      <c r="L743" s="2929"/>
      <c r="M743" s="3153" t="s">
        <v>266</v>
      </c>
      <c r="N743" s="3154"/>
      <c r="O743" s="3154"/>
      <c r="P743" s="3154"/>
      <c r="Q743" s="3155"/>
      <c r="R743" s="3153" t="s">
        <v>244</v>
      </c>
      <c r="S743" s="3154"/>
      <c r="T743" s="3154"/>
      <c r="U743" s="3155"/>
      <c r="V743" s="3153" t="s">
        <v>267</v>
      </c>
      <c r="W743" s="3154"/>
      <c r="X743" s="3154"/>
      <c r="Y743" s="3154"/>
      <c r="Z743" s="3154"/>
      <c r="AA743" s="3156"/>
      <c r="AB743" s="679"/>
    </row>
    <row r="744" spans="2:28" s="709" customFormat="1" ht="20.100000000000001" customHeight="1">
      <c r="D744" s="3187" t="s">
        <v>268</v>
      </c>
      <c r="E744" s="3188"/>
      <c r="F744" s="3188"/>
      <c r="G744" s="3188"/>
      <c r="H744" s="3188"/>
      <c r="I744" s="3189"/>
      <c r="J744" s="3190" t="s">
        <v>256</v>
      </c>
      <c r="K744" s="3002"/>
      <c r="L744" s="3007"/>
      <c r="M744" s="3191" t="s">
        <v>269</v>
      </c>
      <c r="N744" s="3192"/>
      <c r="O744" s="3192"/>
      <c r="P744" s="3192"/>
      <c r="Q744" s="3193"/>
      <c r="R744" s="3191" t="s">
        <v>263</v>
      </c>
      <c r="S744" s="3192"/>
      <c r="T744" s="3192"/>
      <c r="U744" s="3193"/>
      <c r="V744" s="3191" t="s">
        <v>270</v>
      </c>
      <c r="W744" s="3192"/>
      <c r="X744" s="3192"/>
      <c r="Y744" s="3192"/>
      <c r="Z744" s="3192"/>
      <c r="AA744" s="3194"/>
      <c r="AB744" s="679"/>
    </row>
    <row r="745" spans="2:28" s="709" customFormat="1" ht="14.25">
      <c r="B745" s="1"/>
      <c r="C745" s="679"/>
      <c r="D745" s="679"/>
      <c r="E745" s="679"/>
      <c r="F745" s="679"/>
      <c r="G745" s="679"/>
      <c r="H745" s="679"/>
      <c r="I745" s="679"/>
      <c r="J745" s="679"/>
      <c r="K745" s="679"/>
      <c r="L745" s="679"/>
      <c r="M745" s="679"/>
      <c r="N745" s="679"/>
      <c r="O745" s="679"/>
      <c r="P745" s="679"/>
      <c r="Q745" s="679"/>
      <c r="R745" s="679"/>
      <c r="S745" s="679"/>
    </row>
    <row r="746" spans="2:28" s="709" customFormat="1" ht="20.100000000000001" customHeight="1">
      <c r="D746" s="1" t="s">
        <v>271</v>
      </c>
      <c r="E746" s="1"/>
      <c r="F746" s="1"/>
      <c r="G746" s="1"/>
      <c r="H746" s="679"/>
      <c r="I746" s="679"/>
      <c r="J746" s="679"/>
      <c r="K746" s="679"/>
      <c r="L746" s="679"/>
      <c r="M746" s="679"/>
      <c r="N746" s="679"/>
      <c r="O746" s="679"/>
      <c r="P746" s="679"/>
      <c r="Q746" s="679"/>
      <c r="R746" s="679"/>
      <c r="S746" s="679"/>
      <c r="T746" s="679"/>
      <c r="U746" s="679"/>
      <c r="V746" s="679"/>
      <c r="W746" s="679"/>
      <c r="X746" s="679"/>
      <c r="Y746" s="679"/>
      <c r="Z746" s="679"/>
      <c r="AA746" s="679"/>
      <c r="AB746" s="679"/>
    </row>
    <row r="747" spans="2:28" s="709" customFormat="1" ht="20.100000000000001" customHeight="1">
      <c r="D747" s="3157" t="s">
        <v>272</v>
      </c>
      <c r="E747" s="2997"/>
      <c r="F747" s="2997"/>
      <c r="G747" s="2998"/>
      <c r="H747" s="3158" t="s">
        <v>273</v>
      </c>
      <c r="I747" s="2997"/>
      <c r="J747" s="2997"/>
      <c r="K747" s="2997"/>
      <c r="L747" s="2997"/>
      <c r="M747" s="2997"/>
      <c r="N747" s="2997"/>
      <c r="O747" s="2997"/>
      <c r="P747" s="2997"/>
      <c r="Q747" s="2997"/>
      <c r="R747" s="2997"/>
      <c r="S747" s="2997"/>
      <c r="T747" s="2997"/>
      <c r="U747" s="2998"/>
      <c r="V747" s="3158" t="s">
        <v>274</v>
      </c>
      <c r="W747" s="2997"/>
      <c r="X747" s="2997"/>
      <c r="Y747" s="2997"/>
      <c r="Z747" s="2997"/>
      <c r="AA747" s="3159"/>
      <c r="AB747" s="679"/>
    </row>
    <row r="748" spans="2:28" s="709" customFormat="1" ht="20.100000000000001" customHeight="1">
      <c r="D748" s="3198" t="s">
        <v>275</v>
      </c>
      <c r="E748" s="3199"/>
      <c r="F748" s="3199"/>
      <c r="G748" s="3200"/>
      <c r="H748" s="3123" t="s">
        <v>276</v>
      </c>
      <c r="I748" s="3124"/>
      <c r="J748" s="3124"/>
      <c r="K748" s="3124"/>
      <c r="L748" s="3124"/>
      <c r="M748" s="3124"/>
      <c r="N748" s="3124"/>
      <c r="O748" s="3124"/>
      <c r="P748" s="3124"/>
      <c r="Q748" s="3124"/>
      <c r="R748" s="3124"/>
      <c r="S748" s="3124"/>
      <c r="T748" s="3124"/>
      <c r="U748" s="3125"/>
      <c r="V748" s="3123"/>
      <c r="W748" s="3124"/>
      <c r="X748" s="3124"/>
      <c r="Y748" s="3124"/>
      <c r="Z748" s="3124"/>
      <c r="AA748" s="3201"/>
      <c r="AB748" s="679"/>
    </row>
    <row r="749" spans="2:28" s="709" customFormat="1" ht="20.100000000000001" customHeight="1">
      <c r="D749" s="3198" t="s">
        <v>275</v>
      </c>
      <c r="E749" s="3199"/>
      <c r="F749" s="3199"/>
      <c r="G749" s="3200"/>
      <c r="H749" s="3123" t="s">
        <v>277</v>
      </c>
      <c r="I749" s="3124"/>
      <c r="J749" s="3124"/>
      <c r="K749" s="3124"/>
      <c r="L749" s="3124"/>
      <c r="M749" s="3124"/>
      <c r="N749" s="3124"/>
      <c r="O749" s="3124"/>
      <c r="P749" s="3124"/>
      <c r="Q749" s="3124"/>
      <c r="R749" s="3124"/>
      <c r="S749" s="3124"/>
      <c r="T749" s="3124"/>
      <c r="U749" s="3125"/>
      <c r="V749" s="3123"/>
      <c r="W749" s="3124"/>
      <c r="X749" s="3124"/>
      <c r="Y749" s="3124"/>
      <c r="Z749" s="3124"/>
      <c r="AA749" s="3201"/>
      <c r="AB749" s="679"/>
    </row>
    <row r="750" spans="2:28" s="709" customFormat="1" ht="20.100000000000001" customHeight="1">
      <c r="D750" s="3198" t="s">
        <v>275</v>
      </c>
      <c r="E750" s="3199"/>
      <c r="F750" s="3199"/>
      <c r="G750" s="3200"/>
      <c r="H750" s="3123" t="s">
        <v>278</v>
      </c>
      <c r="I750" s="3124"/>
      <c r="J750" s="3124"/>
      <c r="K750" s="3124"/>
      <c r="L750" s="3124"/>
      <c r="M750" s="3124"/>
      <c r="N750" s="3124"/>
      <c r="O750" s="3124"/>
      <c r="P750" s="3124"/>
      <c r="Q750" s="3124"/>
      <c r="R750" s="3124"/>
      <c r="S750" s="3124"/>
      <c r="T750" s="3124"/>
      <c r="U750" s="3125"/>
      <c r="V750" s="3123"/>
      <c r="W750" s="3124"/>
      <c r="X750" s="3124"/>
      <c r="Y750" s="3124"/>
      <c r="Z750" s="3124"/>
      <c r="AA750" s="3201"/>
      <c r="AB750" s="679"/>
    </row>
    <row r="751" spans="2:28" s="709" customFormat="1" ht="20.100000000000001" customHeight="1">
      <c r="D751" s="3198" t="s">
        <v>275</v>
      </c>
      <c r="E751" s="3199"/>
      <c r="F751" s="3199"/>
      <c r="G751" s="3200"/>
      <c r="H751" s="3123" t="s">
        <v>279</v>
      </c>
      <c r="I751" s="3124"/>
      <c r="J751" s="3124"/>
      <c r="K751" s="3124"/>
      <c r="L751" s="3124"/>
      <c r="M751" s="3124"/>
      <c r="N751" s="3124"/>
      <c r="O751" s="3124"/>
      <c r="P751" s="3124"/>
      <c r="Q751" s="3124"/>
      <c r="R751" s="3124"/>
      <c r="S751" s="3124"/>
      <c r="T751" s="3124"/>
      <c r="U751" s="3125"/>
      <c r="V751" s="3123"/>
      <c r="W751" s="3124"/>
      <c r="X751" s="3124"/>
      <c r="Y751" s="3124"/>
      <c r="Z751" s="3124"/>
      <c r="AA751" s="3201"/>
      <c r="AB751" s="679"/>
    </row>
    <row r="752" spans="2:28" s="709" customFormat="1" ht="20.100000000000001" customHeight="1">
      <c r="D752" s="3203" t="s">
        <v>275</v>
      </c>
      <c r="E752" s="3204"/>
      <c r="F752" s="3204"/>
      <c r="G752" s="3205"/>
      <c r="H752" s="3195" t="s">
        <v>280</v>
      </c>
      <c r="I752" s="3196"/>
      <c r="J752" s="3196"/>
      <c r="K752" s="3196"/>
      <c r="L752" s="3196"/>
      <c r="M752" s="3196"/>
      <c r="N752" s="3196"/>
      <c r="O752" s="3196"/>
      <c r="P752" s="3196"/>
      <c r="Q752" s="3196"/>
      <c r="R752" s="3196"/>
      <c r="S752" s="3196"/>
      <c r="T752" s="3196"/>
      <c r="U752" s="3197"/>
      <c r="V752" s="3195"/>
      <c r="W752" s="3196"/>
      <c r="X752" s="3196"/>
      <c r="Y752" s="3196"/>
      <c r="Z752" s="3196"/>
      <c r="AA752" s="3202"/>
      <c r="AB752" s="679"/>
    </row>
    <row r="753" spans="2:28" s="709" customFormat="1" ht="14.25">
      <c r="B753" s="1" t="s">
        <v>590</v>
      </c>
      <c r="C753" s="679"/>
      <c r="D753" s="679"/>
      <c r="E753" s="679"/>
      <c r="F753" s="679"/>
      <c r="G753" s="679"/>
      <c r="H753" s="679"/>
      <c r="I753" s="679"/>
      <c r="J753" s="679"/>
      <c r="K753" s="679"/>
      <c r="L753" s="679"/>
      <c r="M753" s="679"/>
      <c r="N753" s="679"/>
      <c r="O753" s="679"/>
      <c r="P753" s="679"/>
      <c r="Q753" s="679"/>
      <c r="R753" s="679"/>
      <c r="S753" s="679"/>
      <c r="T753" s="679"/>
      <c r="U753" s="679"/>
      <c r="V753" s="679"/>
      <c r="W753" s="679"/>
      <c r="X753" s="679"/>
      <c r="Y753" s="679"/>
      <c r="Z753" s="679"/>
      <c r="AA753" s="679"/>
      <c r="AB753" s="679"/>
    </row>
    <row r="754" spans="2:28" s="149" customFormat="1" ht="63.6" customHeight="1">
      <c r="B754" s="150"/>
      <c r="C754" s="2920" t="s">
        <v>1531</v>
      </c>
      <c r="D754" s="2913"/>
      <c r="E754" s="2913"/>
      <c r="F754" s="2913"/>
      <c r="G754" s="2913"/>
      <c r="H754" s="2913"/>
      <c r="I754" s="2913"/>
      <c r="J754" s="2913"/>
      <c r="K754" s="2913"/>
      <c r="L754" s="2913"/>
      <c r="M754" s="2913"/>
      <c r="N754" s="2913"/>
      <c r="O754" s="2913"/>
      <c r="P754" s="2913"/>
      <c r="Q754" s="2913"/>
      <c r="R754" s="2913"/>
      <c r="S754" s="2913"/>
      <c r="T754" s="2913"/>
      <c r="U754" s="2913"/>
      <c r="V754" s="2913"/>
      <c r="W754" s="2913"/>
      <c r="X754" s="2913"/>
      <c r="Y754" s="2913"/>
      <c r="Z754" s="2913"/>
      <c r="AA754" s="2913"/>
    </row>
    <row r="755" spans="2:28" s="709" customFormat="1" ht="14.25">
      <c r="B755" s="98"/>
      <c r="C755" s="148"/>
      <c r="D755" s="679"/>
      <c r="E755" s="679"/>
      <c r="F755" s="679"/>
      <c r="G755" s="679"/>
      <c r="H755" s="679"/>
      <c r="I755" s="679"/>
      <c r="J755" s="679"/>
      <c r="K755" s="679"/>
      <c r="L755" s="679"/>
      <c r="M755" s="679"/>
      <c r="N755" s="679"/>
    </row>
    <row r="756" spans="2:28" s="709" customFormat="1" ht="14.25">
      <c r="B756" s="1" t="s">
        <v>1042</v>
      </c>
      <c r="C756" s="679"/>
      <c r="D756" s="679"/>
      <c r="E756" s="679"/>
      <c r="F756" s="679"/>
      <c r="G756" s="679"/>
      <c r="H756" s="679"/>
      <c r="I756" s="679"/>
      <c r="J756" s="679"/>
      <c r="K756" s="679"/>
      <c r="L756" s="679"/>
      <c r="M756" s="679"/>
      <c r="N756" s="679"/>
    </row>
    <row r="757" spans="2:28" s="709" customFormat="1" ht="14.25">
      <c r="C757" s="1" t="s">
        <v>792</v>
      </c>
      <c r="D757" s="679"/>
      <c r="E757" s="679"/>
      <c r="F757" s="679"/>
      <c r="G757" s="679"/>
      <c r="H757" s="679"/>
      <c r="I757" s="679"/>
      <c r="J757" s="679"/>
      <c r="K757" s="679"/>
      <c r="L757" s="679"/>
      <c r="M757" s="679"/>
      <c r="N757" s="679"/>
    </row>
    <row r="758" spans="2:28" s="709" customFormat="1" ht="76.900000000000006" customHeight="1">
      <c r="D758" s="2913" t="s">
        <v>793</v>
      </c>
      <c r="E758" s="2913"/>
      <c r="F758" s="2913"/>
      <c r="G758" s="2913"/>
      <c r="H758" s="2913"/>
      <c r="I758" s="2913"/>
      <c r="J758" s="2913"/>
      <c r="K758" s="2913"/>
      <c r="L758" s="2913"/>
      <c r="M758" s="2913"/>
      <c r="N758" s="2913"/>
      <c r="O758" s="2913"/>
      <c r="P758" s="2913"/>
      <c r="Q758" s="2913"/>
      <c r="R758" s="2913"/>
      <c r="S758" s="2913"/>
      <c r="T758" s="2913"/>
      <c r="U758" s="2913"/>
      <c r="V758" s="2913"/>
      <c r="W758" s="2913"/>
      <c r="X758" s="2913"/>
      <c r="Y758" s="2913"/>
      <c r="Z758" s="2913"/>
      <c r="AA758" s="2913"/>
    </row>
    <row r="759" spans="2:28" s="709" customFormat="1" ht="14.25">
      <c r="B759" s="1"/>
      <c r="C759" s="679"/>
      <c r="D759" s="679"/>
      <c r="E759" s="679"/>
      <c r="F759" s="679"/>
      <c r="G759" s="679"/>
      <c r="H759" s="679"/>
      <c r="I759" s="679"/>
      <c r="J759" s="679"/>
      <c r="K759" s="679"/>
      <c r="L759" s="679"/>
      <c r="M759" s="679"/>
      <c r="N759" s="679"/>
    </row>
    <row r="760" spans="2:28" s="709" customFormat="1" ht="14.25">
      <c r="C760" s="679"/>
      <c r="D760" s="679"/>
      <c r="E760" s="679"/>
      <c r="F760" s="679"/>
      <c r="G760" s="679"/>
      <c r="H760" s="679"/>
      <c r="I760" s="679"/>
      <c r="J760" s="679"/>
      <c r="K760" s="679"/>
      <c r="L760" s="679"/>
      <c r="M760" s="679"/>
      <c r="N760" s="1" t="s">
        <v>797</v>
      </c>
    </row>
    <row r="761" spans="2:28" s="709" customFormat="1" ht="14.25">
      <c r="B761" s="258"/>
      <c r="C761" s="708"/>
      <c r="D761" s="679"/>
      <c r="E761" s="679"/>
      <c r="F761" s="679"/>
      <c r="G761" s="679"/>
      <c r="H761" s="679"/>
      <c r="I761" s="679"/>
      <c r="J761" s="679"/>
      <c r="K761" s="679"/>
      <c r="L761" s="679"/>
      <c r="M761" s="679"/>
    </row>
    <row r="762" spans="2:28" s="709" customFormat="1">
      <c r="B762" s="114"/>
      <c r="C762" s="708"/>
      <c r="D762" s="679"/>
      <c r="E762" s="679"/>
      <c r="F762" s="679"/>
      <c r="G762" s="679"/>
      <c r="H762" s="679"/>
      <c r="I762" s="679"/>
      <c r="J762" s="679"/>
      <c r="K762" s="679"/>
      <c r="L762" s="679"/>
      <c r="M762" s="679"/>
    </row>
    <row r="763" spans="2:28" s="709" customFormat="1" ht="14.25">
      <c r="B763" s="258"/>
      <c r="C763" s="708"/>
      <c r="D763" s="679"/>
      <c r="E763" s="679"/>
      <c r="F763" s="679"/>
      <c r="G763" s="679"/>
      <c r="H763" s="679"/>
      <c r="I763" s="679"/>
      <c r="J763" s="679"/>
      <c r="K763" s="679"/>
      <c r="L763" s="679"/>
      <c r="M763" s="679"/>
      <c r="S763" s="2924" t="s">
        <v>796</v>
      </c>
      <c r="T763" s="2925"/>
      <c r="U763" s="2925"/>
      <c r="V763" s="690"/>
    </row>
    <row r="764" spans="2:28" s="709" customFormat="1" ht="14.25">
      <c r="B764" s="258"/>
      <c r="C764" s="708"/>
      <c r="D764" s="679"/>
      <c r="E764" s="679"/>
      <c r="F764" s="679"/>
      <c r="G764" s="679"/>
      <c r="H764" s="679"/>
      <c r="I764" s="679"/>
      <c r="J764" s="679"/>
      <c r="K764" s="679"/>
      <c r="L764" s="679"/>
      <c r="M764" s="679"/>
      <c r="Q764" s="687"/>
      <c r="R764" s="51"/>
      <c r="S764" s="2979" t="s">
        <v>1314</v>
      </c>
      <c r="T764" s="2980"/>
      <c r="U764" s="2980"/>
      <c r="V764" s="2981"/>
      <c r="W764" s="2939" t="s">
        <v>795</v>
      </c>
      <c r="X764" s="2940"/>
      <c r="Y764" s="2940"/>
      <c r="Z764" s="2940"/>
      <c r="AA764" s="1549"/>
    </row>
    <row r="765" spans="2:28" s="709" customFormat="1" ht="14.25">
      <c r="B765" s="258"/>
      <c r="C765" s="708"/>
      <c r="D765" s="679"/>
      <c r="E765" s="679"/>
      <c r="F765" s="679"/>
      <c r="G765" s="679"/>
      <c r="H765" s="679"/>
      <c r="I765" s="679"/>
      <c r="J765" s="679"/>
      <c r="K765" s="679"/>
      <c r="L765" s="679"/>
      <c r="M765" s="679"/>
      <c r="Q765" s="154"/>
      <c r="S765" s="2987" t="str">
        <f>"TEL "&amp;IFERROR(VLOOKUP(S764,請負者詳細!#REF!,9,FALSE),"")</f>
        <v xml:space="preserve">TEL </v>
      </c>
      <c r="T765" s="2988"/>
      <c r="U765" s="2988"/>
      <c r="V765" s="2989"/>
      <c r="W765" s="2941"/>
      <c r="X765" s="2940"/>
      <c r="Y765" s="2940"/>
      <c r="Z765" s="2940"/>
      <c r="AA765" s="1549"/>
    </row>
    <row r="766" spans="2:28" s="709" customFormat="1">
      <c r="B766" s="114"/>
      <c r="C766" s="708"/>
      <c r="D766" s="679"/>
      <c r="E766" s="679"/>
      <c r="F766" s="679"/>
      <c r="G766" s="679"/>
      <c r="H766" s="679"/>
      <c r="I766" s="679"/>
      <c r="J766" s="679"/>
      <c r="K766" s="679"/>
      <c r="L766" s="679"/>
      <c r="M766" s="679"/>
      <c r="Q766" s="137"/>
      <c r="S766" s="2985" t="str">
        <f>"夜間℡ "&amp;IFERROR(VLOOKUP(S764,請負者詳細!#REF!,11,FALSE),"")</f>
        <v xml:space="preserve">夜間℡ </v>
      </c>
      <c r="T766" s="1790"/>
      <c r="U766" s="1790"/>
      <c r="V766" s="2986"/>
    </row>
    <row r="767" spans="2:28" s="709" customFormat="1">
      <c r="B767" s="114"/>
      <c r="C767" s="708"/>
      <c r="D767" s="679"/>
      <c r="E767" s="679"/>
      <c r="F767" s="679"/>
      <c r="G767" s="679"/>
      <c r="H767" s="679"/>
      <c r="I767" s="679"/>
      <c r="J767" s="679"/>
      <c r="K767" s="679"/>
      <c r="L767" s="679"/>
      <c r="M767" s="679"/>
      <c r="Q767" s="137"/>
    </row>
    <row r="768" spans="2:28" s="709" customFormat="1">
      <c r="B768" s="114"/>
      <c r="C768" s="708"/>
      <c r="D768" s="679"/>
      <c r="E768" s="679"/>
      <c r="F768" s="679"/>
      <c r="G768" s="679"/>
      <c r="H768" s="679"/>
      <c r="I768" s="679"/>
      <c r="J768" s="679"/>
      <c r="K768" s="679"/>
      <c r="L768" s="679"/>
      <c r="M768" s="679"/>
      <c r="Q768" s="137"/>
      <c r="S768" s="2924" t="s">
        <v>798</v>
      </c>
      <c r="T768" s="2925"/>
      <c r="U768" s="2925"/>
      <c r="V768" s="690"/>
    </row>
    <row r="769" spans="2:27" s="709" customFormat="1">
      <c r="B769" s="114"/>
      <c r="C769" s="708"/>
      <c r="D769" s="679"/>
      <c r="E769" s="679"/>
      <c r="F769" s="679"/>
      <c r="G769" s="679"/>
      <c r="H769" s="679"/>
      <c r="I769" s="679"/>
      <c r="J769" s="679"/>
      <c r="K769" s="679"/>
      <c r="L769" s="679"/>
      <c r="M769" s="679"/>
      <c r="Q769" s="106"/>
      <c r="R769" s="51"/>
      <c r="S769" s="2979" t="s">
        <v>593</v>
      </c>
      <c r="T769" s="2980"/>
      <c r="U769" s="2980"/>
      <c r="V769" s="2981"/>
      <c r="W769" s="2939" t="s">
        <v>799</v>
      </c>
      <c r="X769" s="2940"/>
      <c r="Y769" s="2940"/>
      <c r="Z769" s="2940"/>
      <c r="AA769" s="1549"/>
    </row>
    <row r="770" spans="2:27" s="709" customFormat="1">
      <c r="B770" s="114"/>
      <c r="C770" s="708"/>
      <c r="D770" s="679"/>
      <c r="E770" s="2936" t="s">
        <v>806</v>
      </c>
      <c r="F770" s="2937"/>
      <c r="G770" s="2937"/>
      <c r="H770" s="2938"/>
      <c r="I770" s="679"/>
      <c r="J770" s="679"/>
      <c r="K770" s="2936" t="s">
        <v>805</v>
      </c>
      <c r="L770" s="2937"/>
      <c r="M770" s="2937"/>
      <c r="N770" s="2938"/>
      <c r="Q770" s="137"/>
      <c r="S770" s="2987" t="str">
        <f>"TEL "&amp;IFERROR(VLOOKUP(S769,請負者詳細!#REF!,9,FALSE),"")</f>
        <v xml:space="preserve">TEL </v>
      </c>
      <c r="T770" s="2988"/>
      <c r="U770" s="2988"/>
      <c r="V770" s="2989"/>
      <c r="W770" s="2941"/>
      <c r="X770" s="2940"/>
      <c r="Y770" s="2940"/>
      <c r="Z770" s="2940"/>
      <c r="AA770" s="1549"/>
    </row>
    <row r="771" spans="2:27" s="709" customFormat="1">
      <c r="B771" s="114"/>
      <c r="C771" s="708"/>
      <c r="D771" s="679"/>
      <c r="E771" s="2979" t="s">
        <v>1314</v>
      </c>
      <c r="F771" s="2980"/>
      <c r="G771" s="2980"/>
      <c r="H771" s="2981"/>
      <c r="I771" s="677"/>
      <c r="J771" s="678"/>
      <c r="K771" s="2979" t="s">
        <v>1314</v>
      </c>
      <c r="L771" s="2980"/>
      <c r="M771" s="2980"/>
      <c r="N771" s="2981"/>
      <c r="O771" s="687"/>
      <c r="P771" s="51"/>
      <c r="Q771" s="137"/>
      <c r="S771" s="2985" t="str">
        <f>"夜間℡ "&amp;IFERROR(VLOOKUP(S769,請負者詳細!#REF!,11,FALSE),"")</f>
        <v xml:space="preserve">夜間℡ </v>
      </c>
      <c r="T771" s="1790"/>
      <c r="U771" s="1790"/>
      <c r="V771" s="2986"/>
    </row>
    <row r="772" spans="2:27" s="709" customFormat="1">
      <c r="B772" s="114"/>
      <c r="C772" s="708"/>
      <c r="D772" s="679"/>
      <c r="E772" s="2987" t="str">
        <f>"TEL "&amp;IFERROR(VLOOKUP(E771,請負者詳細!#REF!,9,FALSE),"")</f>
        <v xml:space="preserve">TEL </v>
      </c>
      <c r="F772" s="2988"/>
      <c r="G772" s="2988"/>
      <c r="H772" s="2989"/>
      <c r="I772" s="679"/>
      <c r="J772" s="679"/>
      <c r="K772" s="2987" t="str">
        <f>"TEL "&amp;IFERROR(VLOOKUP(K771,請負者詳細!#REF!,9,FALSE),"")</f>
        <v xml:space="preserve">TEL </v>
      </c>
      <c r="L772" s="2988"/>
      <c r="M772" s="2988"/>
      <c r="N772" s="2989"/>
      <c r="Q772" s="137"/>
    </row>
    <row r="773" spans="2:27" s="709" customFormat="1" ht="14.25">
      <c r="B773" s="258"/>
      <c r="C773" s="708"/>
      <c r="D773" s="679"/>
      <c r="E773" s="703" t="s">
        <v>804</v>
      </c>
      <c r="F773" s="121"/>
      <c r="G773" s="121"/>
      <c r="H773" s="134"/>
      <c r="I773" s="679"/>
      <c r="J773" s="679"/>
      <c r="K773" s="703" t="s">
        <v>804</v>
      </c>
      <c r="L773" s="121"/>
      <c r="M773" s="121"/>
      <c r="N773" s="134"/>
      <c r="Q773" s="137"/>
      <c r="S773" s="2924" t="s">
        <v>800</v>
      </c>
      <c r="T773" s="2925"/>
      <c r="U773" s="2925"/>
      <c r="V773" s="690"/>
    </row>
    <row r="774" spans="2:27" s="709" customFormat="1" ht="14.25">
      <c r="B774" s="258"/>
      <c r="C774" s="708"/>
      <c r="D774" s="679"/>
      <c r="E774" s="2985" t="str">
        <f>"TEL "&amp;IFERROR(VLOOKUP(E771,請負者詳細!#REF!,11,FALSE),"")</f>
        <v xml:space="preserve">TEL </v>
      </c>
      <c r="F774" s="1790"/>
      <c r="G774" s="1790"/>
      <c r="H774" s="2986"/>
      <c r="I774" s="679"/>
      <c r="J774" s="679"/>
      <c r="K774" s="2985" t="str">
        <f>"TEL "&amp;IFERROR(VLOOKUP(K771,請負者詳細!#REF!,11,FALSE),"")</f>
        <v xml:space="preserve">TEL </v>
      </c>
      <c r="L774" s="1790"/>
      <c r="M774" s="1790"/>
      <c r="N774" s="2986"/>
      <c r="Q774" s="106"/>
      <c r="R774" s="51"/>
      <c r="S774" s="2979" t="s">
        <v>593</v>
      </c>
      <c r="T774" s="2980"/>
      <c r="U774" s="2980"/>
      <c r="V774" s="2981"/>
      <c r="W774" s="2939" t="s">
        <v>802</v>
      </c>
      <c r="X774" s="2940"/>
      <c r="Y774" s="2940"/>
      <c r="Z774" s="2940"/>
      <c r="AA774" s="1549"/>
    </row>
    <row r="775" spans="2:27" s="709" customFormat="1">
      <c r="B775" s="708"/>
      <c r="C775" s="708"/>
      <c r="D775" s="679"/>
      <c r="E775" s="679"/>
      <c r="F775" s="679"/>
      <c r="G775" s="679"/>
      <c r="H775" s="679"/>
      <c r="I775" s="679"/>
      <c r="J775" s="679"/>
      <c r="K775" s="679"/>
      <c r="L775" s="679"/>
      <c r="M775" s="679"/>
      <c r="Q775" s="137"/>
      <c r="S775" s="2987" t="str">
        <f>"TEL "&amp;IFERROR(VLOOKUP(S774,請負者詳細!#REF!,9,FALSE),"")</f>
        <v xml:space="preserve">TEL </v>
      </c>
      <c r="T775" s="2988"/>
      <c r="U775" s="2988"/>
      <c r="V775" s="2989"/>
      <c r="W775" s="2941"/>
      <c r="X775" s="2940"/>
      <c r="Y775" s="2940"/>
      <c r="Z775" s="2940"/>
      <c r="AA775" s="1549"/>
    </row>
    <row r="776" spans="2:27" s="709" customFormat="1">
      <c r="B776" s="114"/>
      <c r="C776" s="708"/>
      <c r="D776" s="679"/>
      <c r="E776" s="679"/>
      <c r="F776" s="679"/>
      <c r="G776" s="679"/>
      <c r="H776" s="679"/>
      <c r="I776" s="679"/>
      <c r="J776" s="679"/>
      <c r="K776" s="679"/>
      <c r="L776" s="679"/>
      <c r="M776" s="679"/>
      <c r="Q776" s="137"/>
      <c r="S776" s="2985" t="str">
        <f>"夜間℡ "&amp;IFERROR(VLOOKUP(S774,請負者詳細!#REF!,11,FALSE),"")</f>
        <v xml:space="preserve">夜間℡ </v>
      </c>
      <c r="T776" s="1790"/>
      <c r="U776" s="1790"/>
      <c r="V776" s="2986"/>
    </row>
    <row r="777" spans="2:27" s="709" customFormat="1">
      <c r="B777" s="708"/>
      <c r="C777" s="708"/>
      <c r="D777" s="679"/>
      <c r="E777" s="679"/>
      <c r="F777" s="679"/>
      <c r="G777" s="679"/>
      <c r="H777" s="679"/>
      <c r="I777" s="679"/>
      <c r="J777" s="679"/>
      <c r="K777" s="679"/>
      <c r="L777" s="679"/>
      <c r="M777" s="679"/>
      <c r="Q777" s="137"/>
    </row>
    <row r="778" spans="2:27" s="709" customFormat="1">
      <c r="B778" s="708"/>
      <c r="C778" s="708"/>
      <c r="D778" s="679"/>
      <c r="E778" s="679"/>
      <c r="F778" s="679"/>
      <c r="G778" s="679"/>
      <c r="H778" s="679"/>
      <c r="I778" s="679"/>
      <c r="J778" s="679"/>
      <c r="K778" s="679"/>
      <c r="L778" s="679"/>
      <c r="M778" s="679"/>
      <c r="Q778" s="137"/>
      <c r="S778" s="2982" t="s">
        <v>801</v>
      </c>
      <c r="T778" s="2983"/>
      <c r="U778" s="2983"/>
      <c r="V778" s="2984"/>
    </row>
    <row r="779" spans="2:27" s="709" customFormat="1">
      <c r="B779" s="114"/>
      <c r="C779" s="708"/>
      <c r="D779" s="679"/>
      <c r="E779" s="679"/>
      <c r="F779" s="679"/>
      <c r="G779" s="679"/>
      <c r="H779" s="679"/>
      <c r="I779" s="679"/>
      <c r="J779" s="679"/>
      <c r="K779" s="679"/>
      <c r="L779" s="679"/>
      <c r="M779" s="679"/>
      <c r="Q779" s="106"/>
      <c r="R779" s="51"/>
      <c r="S779" s="2979" t="s">
        <v>593</v>
      </c>
      <c r="T779" s="2980"/>
      <c r="U779" s="2980"/>
      <c r="V779" s="2981"/>
      <c r="W779" s="2942" t="s">
        <v>803</v>
      </c>
      <c r="X779" s="2943"/>
      <c r="Y779" s="2943"/>
      <c r="Z779" s="2943"/>
      <c r="AA779" s="2944"/>
    </row>
    <row r="780" spans="2:27" s="709" customFormat="1">
      <c r="B780" s="114"/>
      <c r="C780" s="708"/>
      <c r="D780" s="679"/>
      <c r="E780" s="679"/>
      <c r="F780" s="679"/>
      <c r="G780" s="679"/>
      <c r="H780" s="679"/>
      <c r="I780" s="679"/>
      <c r="J780" s="679"/>
      <c r="K780" s="679"/>
      <c r="L780" s="679"/>
      <c r="M780" s="679"/>
      <c r="S780" s="2987" t="str">
        <f>"TEL "&amp;IFERROR(VLOOKUP(S779,請負者詳細!#REF!,9,FALSE),"")</f>
        <v xml:space="preserve">TEL </v>
      </c>
      <c r="T780" s="2988"/>
      <c r="U780" s="2988"/>
      <c r="V780" s="2989"/>
      <c r="W780" s="2945"/>
      <c r="X780" s="2943"/>
      <c r="Y780" s="2943"/>
      <c r="Z780" s="2943"/>
      <c r="AA780" s="2944"/>
    </row>
    <row r="781" spans="2:27" s="709" customFormat="1">
      <c r="B781" s="708"/>
      <c r="C781" s="708"/>
      <c r="D781" s="679"/>
      <c r="E781" s="679"/>
      <c r="F781" s="679"/>
      <c r="G781" s="679"/>
      <c r="H781" s="679"/>
      <c r="I781" s="679"/>
      <c r="J781" s="679"/>
      <c r="K781" s="679"/>
      <c r="L781" s="679"/>
      <c r="M781" s="679"/>
      <c r="S781" s="2985" t="str">
        <f>"夜間℡ "&amp;IFERROR(VLOOKUP(S779,請負者詳細!#REF!,11,FALSE),"")</f>
        <v xml:space="preserve">夜間℡ </v>
      </c>
      <c r="T781" s="1790"/>
      <c r="U781" s="1790"/>
      <c r="V781" s="2986"/>
    </row>
    <row r="782" spans="2:27" s="709" customFormat="1">
      <c r="B782" s="708"/>
      <c r="C782" s="708"/>
      <c r="D782" s="679"/>
      <c r="E782" s="679"/>
      <c r="F782" s="679"/>
      <c r="G782" s="679"/>
      <c r="H782" s="679"/>
      <c r="I782" s="679"/>
      <c r="J782" s="679"/>
      <c r="K782" s="679"/>
      <c r="L782" s="679"/>
      <c r="M782" s="679"/>
    </row>
    <row r="783" spans="2:27" s="709" customFormat="1">
      <c r="B783" s="114"/>
      <c r="C783" s="708"/>
      <c r="D783" s="114" t="s">
        <v>545</v>
      </c>
      <c r="E783" s="679"/>
      <c r="F783" s="679"/>
      <c r="G783" s="679"/>
      <c r="H783" s="679"/>
      <c r="I783" s="679"/>
      <c r="J783" s="679"/>
      <c r="K783" s="679"/>
      <c r="L783" s="679"/>
      <c r="M783" s="679"/>
      <c r="N783" s="679"/>
    </row>
    <row r="784" spans="2:27" s="709" customFormat="1">
      <c r="B784" s="708"/>
      <c r="C784" s="708"/>
      <c r="D784" s="679"/>
      <c r="E784" s="679"/>
      <c r="F784" s="679"/>
      <c r="G784" s="679"/>
      <c r="H784" s="679"/>
      <c r="I784" s="679"/>
      <c r="J784" s="679"/>
      <c r="K784" s="679"/>
      <c r="L784" s="679"/>
      <c r="M784" s="679"/>
      <c r="N784" s="679"/>
    </row>
    <row r="785" spans="2:27" s="709" customFormat="1">
      <c r="B785" s="708"/>
      <c r="C785" s="708"/>
      <c r="D785" s="679"/>
      <c r="E785" s="679"/>
      <c r="F785" s="679"/>
      <c r="G785" s="679"/>
      <c r="H785" s="679"/>
      <c r="I785" s="679"/>
      <c r="J785" s="679"/>
      <c r="K785" s="679"/>
      <c r="L785" s="679"/>
      <c r="M785" s="679"/>
      <c r="N785" s="259" t="s">
        <v>807</v>
      </c>
    </row>
    <row r="786" spans="2:27" s="709" customFormat="1">
      <c r="B786" s="206"/>
      <c r="C786" s="708"/>
      <c r="D786" s="679"/>
      <c r="E786" s="679"/>
      <c r="F786" s="679"/>
      <c r="G786" s="679"/>
      <c r="H786" s="679"/>
      <c r="I786" s="679"/>
      <c r="J786" s="679"/>
      <c r="K786" s="679"/>
      <c r="L786" s="679"/>
      <c r="M786" s="679"/>
      <c r="N786" s="679"/>
    </row>
    <row r="787" spans="2:27" s="709" customFormat="1">
      <c r="B787" s="708"/>
      <c r="C787" s="708"/>
      <c r="D787" s="702"/>
      <c r="E787" s="702"/>
      <c r="F787" s="702"/>
      <c r="G787" s="702"/>
      <c r="H787" s="702"/>
      <c r="I787" s="702"/>
      <c r="J787" s="702"/>
      <c r="K787" s="702"/>
      <c r="L787" s="702"/>
      <c r="M787" s="702"/>
      <c r="N787" s="3356" t="s">
        <v>808</v>
      </c>
      <c r="O787" s="3357"/>
      <c r="P787" s="3357"/>
      <c r="Q787" s="3357"/>
      <c r="R787" s="3358"/>
      <c r="S787" s="108"/>
      <c r="T787" s="108"/>
      <c r="U787" s="108"/>
      <c r="V787" s="2924" t="s">
        <v>824</v>
      </c>
      <c r="W787" s="2925"/>
      <c r="X787" s="2925"/>
      <c r="Y787" s="2925"/>
      <c r="Z787" s="2925"/>
      <c r="AA787" s="2926"/>
    </row>
    <row r="788" spans="2:27" s="709" customFormat="1">
      <c r="B788" s="708"/>
      <c r="C788" s="708"/>
      <c r="D788" s="702"/>
      <c r="E788" s="702"/>
      <c r="F788" s="702"/>
      <c r="G788" s="702"/>
      <c r="H788" s="702"/>
      <c r="I788" s="702"/>
      <c r="J788" s="702"/>
      <c r="K788" s="702"/>
      <c r="L788" s="702"/>
      <c r="M788" s="702"/>
      <c r="N788" s="142" t="s">
        <v>588</v>
      </c>
      <c r="O788" s="222"/>
      <c r="P788" s="222"/>
      <c r="Q788" s="222"/>
      <c r="R788" s="295"/>
      <c r="S788" s="108"/>
      <c r="T788" s="108"/>
      <c r="U788" s="108"/>
      <c r="V788" s="3359" t="str">
        <f>本工事内容!$F$3&amp;" "&amp;本工事内容!$C$3</f>
        <v xml:space="preserve"> </v>
      </c>
      <c r="W788" s="2988"/>
      <c r="X788" s="2988"/>
      <c r="Y788" s="2988"/>
      <c r="Z788" s="2988"/>
      <c r="AA788" s="2989"/>
    </row>
    <row r="789" spans="2:27" s="709" customFormat="1">
      <c r="B789" s="256"/>
      <c r="C789" s="708"/>
      <c r="D789" s="2924" t="s">
        <v>810</v>
      </c>
      <c r="E789" s="2925"/>
      <c r="F789" s="2925"/>
      <c r="G789" s="2925"/>
      <c r="H789" s="2925"/>
      <c r="I789" s="2926"/>
      <c r="J789" s="702"/>
      <c r="K789" s="702"/>
      <c r="L789" s="702"/>
      <c r="M789" s="702"/>
      <c r="N789" s="3354" t="str">
        <f>本工事内容!$C$19</f>
        <v>○○　××</v>
      </c>
      <c r="O789" s="1770"/>
      <c r="P789" s="1770"/>
      <c r="Q789" s="1770"/>
      <c r="R789" s="3355"/>
      <c r="S789" s="108"/>
      <c r="T789" s="108"/>
      <c r="U789" s="108"/>
      <c r="V789" s="3360" t="str">
        <f>"℡ "&amp;本工事内容!$C$6</f>
        <v>℡ (0586)28-○○○○</v>
      </c>
      <c r="W789" s="3352"/>
      <c r="X789" s="3352"/>
      <c r="Y789" s="3352"/>
      <c r="Z789" s="3352"/>
      <c r="AA789" s="3353"/>
    </row>
    <row r="790" spans="2:27" s="709" customFormat="1">
      <c r="B790" s="708"/>
      <c r="C790" s="708"/>
      <c r="D790" s="419" t="s">
        <v>811</v>
      </c>
      <c r="E790" s="420"/>
      <c r="F790" s="420"/>
      <c r="G790" s="420"/>
      <c r="H790" s="420"/>
      <c r="I790" s="421"/>
      <c r="J790" s="702"/>
      <c r="K790" s="702"/>
      <c r="L790" s="702"/>
      <c r="M790" s="702"/>
      <c r="N790" s="2987" t="str">
        <f>"TEL "&amp;本工事内容!E19</f>
        <v xml:space="preserve">TEL </v>
      </c>
      <c r="O790" s="2988"/>
      <c r="P790" s="2988"/>
      <c r="Q790" s="2988"/>
      <c r="R790" s="2989"/>
      <c r="S790" s="108"/>
      <c r="T790" s="108"/>
      <c r="U790" s="108"/>
      <c r="V790" s="108"/>
      <c r="W790" s="108"/>
      <c r="X790" s="108"/>
      <c r="Y790" s="108"/>
      <c r="Z790" s="108"/>
      <c r="AA790" s="108"/>
    </row>
    <row r="791" spans="2:27" s="709" customFormat="1">
      <c r="C791" s="708"/>
      <c r="D791" s="702"/>
      <c r="E791" s="702"/>
      <c r="F791" s="702"/>
      <c r="G791" s="702"/>
      <c r="H791" s="702"/>
      <c r="I791" s="702"/>
      <c r="J791" s="702"/>
      <c r="K791" s="702"/>
      <c r="L791" s="702"/>
      <c r="M791" s="702"/>
      <c r="N791" s="419"/>
      <c r="O791" s="124"/>
      <c r="P791" s="124"/>
      <c r="Q791" s="124"/>
      <c r="R791" s="135"/>
      <c r="S791" s="108"/>
      <c r="T791" s="108"/>
      <c r="U791" s="108"/>
      <c r="V791" s="3361" t="str">
        <f>請負者詳細!$C$2</f>
        <v>△△△△建設株式会社</v>
      </c>
      <c r="W791" s="3362"/>
      <c r="X791" s="3362"/>
      <c r="Y791" s="3362"/>
      <c r="Z791" s="3362"/>
      <c r="AA791" s="2938"/>
    </row>
    <row r="792" spans="2:27" s="709" customFormat="1">
      <c r="B792" s="708"/>
      <c r="C792" s="708"/>
      <c r="D792" s="2924" t="s">
        <v>812</v>
      </c>
      <c r="E792" s="2925"/>
      <c r="F792" s="2925"/>
      <c r="G792" s="2925"/>
      <c r="H792" s="2925"/>
      <c r="I792" s="2926"/>
      <c r="J792" s="702"/>
      <c r="K792" s="702"/>
      <c r="L792" s="702"/>
      <c r="M792" s="702"/>
      <c r="N792" s="702"/>
      <c r="O792" s="108"/>
      <c r="P792" s="108"/>
      <c r="Q792" s="108"/>
      <c r="R792" s="108"/>
      <c r="S792" s="108"/>
      <c r="T792" s="108"/>
      <c r="U792" s="108"/>
      <c r="V792" s="2987" t="str">
        <f>"℡ "&amp;請負者詳細!$C$6</f>
        <v>℡ (0586)11-1234</v>
      </c>
      <c r="W792" s="2988"/>
      <c r="X792" s="2988"/>
      <c r="Y792" s="2988"/>
      <c r="Z792" s="2988"/>
      <c r="AA792" s="2989"/>
    </row>
    <row r="793" spans="2:27" s="709" customFormat="1">
      <c r="B793" s="129"/>
      <c r="C793" s="708"/>
      <c r="D793" s="419" t="s">
        <v>813</v>
      </c>
      <c r="E793" s="420"/>
      <c r="F793" s="420"/>
      <c r="G793" s="420"/>
      <c r="H793" s="420"/>
      <c r="I793" s="421"/>
      <c r="J793" s="702"/>
      <c r="K793" s="702"/>
      <c r="L793" s="702"/>
      <c r="M793" s="702"/>
      <c r="N793" s="702"/>
      <c r="O793" s="108"/>
      <c r="P793" s="108"/>
      <c r="Q793" s="108"/>
      <c r="R793" s="108"/>
      <c r="S793" s="108"/>
      <c r="T793" s="108"/>
      <c r="U793" s="108"/>
      <c r="V793" s="3359" t="s">
        <v>1318</v>
      </c>
      <c r="W793" s="2988"/>
      <c r="X793" s="3349" t="s">
        <v>1319</v>
      </c>
      <c r="Y793" s="2944"/>
      <c r="Z793" s="2944"/>
      <c r="AA793" s="3350"/>
    </row>
    <row r="794" spans="2:27" s="709" customFormat="1">
      <c r="B794" s="129"/>
      <c r="C794" s="708"/>
      <c r="D794" s="702"/>
      <c r="E794" s="702"/>
      <c r="F794" s="702"/>
      <c r="G794" s="702"/>
      <c r="H794" s="702"/>
      <c r="I794" s="702"/>
      <c r="J794" s="702"/>
      <c r="K794" s="702"/>
      <c r="L794" s="702"/>
      <c r="M794" s="702"/>
      <c r="N794" s="702"/>
      <c r="O794" s="108"/>
      <c r="P794" s="108"/>
      <c r="Q794" s="108"/>
      <c r="R794" s="108"/>
      <c r="S794" s="108"/>
      <c r="T794" s="108"/>
      <c r="U794" s="108"/>
      <c r="V794" s="3363" t="str">
        <f>"℡ "&amp;IFERROR(VLOOKUP(X793,請負者詳細!#REF!,9,FALSE),"")</f>
        <v xml:space="preserve">℡ </v>
      </c>
      <c r="W794" s="3364"/>
      <c r="X794" s="3364"/>
      <c r="Y794" s="3364"/>
      <c r="Z794" s="3364"/>
      <c r="AA794" s="3365"/>
    </row>
    <row r="795" spans="2:27" s="709" customFormat="1">
      <c r="B795" s="129"/>
      <c r="C795" s="708"/>
      <c r="D795" s="2924" t="s">
        <v>814</v>
      </c>
      <c r="E795" s="2925"/>
      <c r="F795" s="2925"/>
      <c r="G795" s="2925"/>
      <c r="H795" s="2925"/>
      <c r="I795" s="2926"/>
      <c r="J795" s="702"/>
      <c r="K795" s="702"/>
      <c r="L795" s="702"/>
      <c r="M795" s="702"/>
      <c r="N795" s="702"/>
      <c r="O795" s="108"/>
      <c r="P795" s="108"/>
      <c r="Q795" s="108"/>
      <c r="R795" s="108"/>
      <c r="S795" s="108"/>
      <c r="T795" s="108"/>
      <c r="U795" s="108"/>
      <c r="V795" s="701" t="s">
        <v>1320</v>
      </c>
      <c r="W795" s="128"/>
      <c r="X795" s="3349" t="s">
        <v>1321</v>
      </c>
      <c r="Y795" s="2944"/>
      <c r="Z795" s="2944"/>
      <c r="AA795" s="3350"/>
    </row>
    <row r="796" spans="2:27" s="709" customFormat="1">
      <c r="B796" s="129"/>
      <c r="C796" s="708"/>
      <c r="D796" s="419" t="s">
        <v>815</v>
      </c>
      <c r="E796" s="420"/>
      <c r="F796" s="420"/>
      <c r="G796" s="420"/>
      <c r="H796" s="420"/>
      <c r="I796" s="421"/>
      <c r="J796" s="702"/>
      <c r="K796" s="702"/>
      <c r="L796" s="702"/>
      <c r="M796" s="702"/>
      <c r="N796" s="702"/>
      <c r="O796" s="108"/>
      <c r="P796" s="108"/>
      <c r="Q796" s="108"/>
      <c r="R796" s="108"/>
      <c r="S796" s="108"/>
      <c r="T796" s="108"/>
      <c r="U796" s="108"/>
      <c r="V796" s="3351" t="str">
        <f>"℡ "&amp;IFERROR(VLOOKUP(X795,請負者詳細!#REF!,9,FALSE),"")</f>
        <v xml:space="preserve">℡ </v>
      </c>
      <c r="W796" s="3352"/>
      <c r="X796" s="3352"/>
      <c r="Y796" s="3352"/>
      <c r="Z796" s="3352"/>
      <c r="AA796" s="3353"/>
    </row>
    <row r="797" spans="2:27" s="709" customFormat="1">
      <c r="B797" s="129"/>
      <c r="C797" s="708"/>
      <c r="D797" s="702"/>
      <c r="E797" s="702"/>
      <c r="F797" s="702"/>
      <c r="G797" s="702"/>
      <c r="H797" s="702"/>
      <c r="I797" s="702"/>
      <c r="J797" s="702"/>
      <c r="K797" s="702"/>
      <c r="L797" s="702"/>
      <c r="M797" s="702"/>
      <c r="N797" s="702"/>
      <c r="O797" s="108"/>
      <c r="P797" s="108"/>
      <c r="Q797" s="108"/>
      <c r="R797" s="108"/>
      <c r="S797" s="108"/>
      <c r="T797" s="108"/>
      <c r="U797" s="108"/>
      <c r="V797" s="108"/>
      <c r="W797" s="108"/>
      <c r="X797" s="108"/>
      <c r="Y797" s="108"/>
      <c r="Z797" s="108"/>
      <c r="AA797" s="108"/>
    </row>
    <row r="798" spans="2:27" s="709" customFormat="1">
      <c r="B798" s="129"/>
      <c r="C798" s="708"/>
      <c r="D798" s="2924" t="s">
        <v>816</v>
      </c>
      <c r="E798" s="2925"/>
      <c r="F798" s="2925"/>
      <c r="G798" s="2925"/>
      <c r="H798" s="2925"/>
      <c r="I798" s="2926"/>
      <c r="J798" s="702"/>
      <c r="K798" s="688" t="s">
        <v>818</v>
      </c>
      <c r="L798" s="689"/>
      <c r="M798" s="689"/>
      <c r="N798" s="689"/>
      <c r="O798" s="689"/>
      <c r="P798" s="703"/>
      <c r="Q798" s="688" t="s">
        <v>820</v>
      </c>
      <c r="R798" s="689"/>
      <c r="S798" s="689"/>
      <c r="T798" s="689"/>
      <c r="U798" s="690"/>
      <c r="V798" s="108"/>
      <c r="W798" s="688" t="s">
        <v>822</v>
      </c>
      <c r="X798" s="689"/>
      <c r="Y798" s="689"/>
      <c r="Z798" s="689"/>
      <c r="AA798" s="690"/>
    </row>
    <row r="799" spans="2:27" s="709" customFormat="1">
      <c r="B799" s="129"/>
      <c r="C799" s="708"/>
      <c r="D799" s="419" t="s">
        <v>817</v>
      </c>
      <c r="E799" s="420"/>
      <c r="F799" s="420"/>
      <c r="G799" s="420"/>
      <c r="H799" s="420"/>
      <c r="I799" s="421"/>
      <c r="J799" s="702"/>
      <c r="K799" s="419" t="s">
        <v>819</v>
      </c>
      <c r="L799" s="420"/>
      <c r="M799" s="420"/>
      <c r="N799" s="420"/>
      <c r="O799" s="420"/>
      <c r="P799" s="703"/>
      <c r="Q799" s="419" t="s">
        <v>821</v>
      </c>
      <c r="R799" s="420"/>
      <c r="S799" s="420"/>
      <c r="T799" s="420"/>
      <c r="U799" s="421"/>
      <c r="V799" s="108"/>
      <c r="W799" s="419" t="s">
        <v>823</v>
      </c>
      <c r="X799" s="420"/>
      <c r="Y799" s="420"/>
      <c r="Z799" s="420"/>
      <c r="AA799" s="421"/>
    </row>
    <row r="800" spans="2:27" s="709" customFormat="1">
      <c r="B800" s="129"/>
      <c r="C800" s="708"/>
      <c r="D800" s="679"/>
      <c r="E800" s="679"/>
      <c r="F800" s="679"/>
      <c r="G800" s="679"/>
      <c r="H800" s="679"/>
      <c r="I800" s="679"/>
      <c r="J800" s="679"/>
      <c r="K800" s="679"/>
      <c r="L800" s="679"/>
      <c r="M800" s="679"/>
      <c r="N800" s="679"/>
    </row>
    <row r="801" spans="2:27" s="709" customFormat="1" ht="14.25">
      <c r="C801" s="1" t="s">
        <v>825</v>
      </c>
      <c r="D801" s="679"/>
      <c r="E801" s="679"/>
      <c r="F801" s="679"/>
      <c r="G801" s="679"/>
      <c r="H801" s="679"/>
      <c r="I801" s="679"/>
      <c r="J801" s="679"/>
      <c r="K801" s="679"/>
      <c r="L801" s="679"/>
      <c r="M801" s="679"/>
      <c r="N801" s="679"/>
    </row>
    <row r="802" spans="2:27" s="709" customFormat="1" ht="31.9" customHeight="1">
      <c r="C802" s="679"/>
      <c r="D802" s="2912" t="s">
        <v>826</v>
      </c>
      <c r="E802" s="2913"/>
      <c r="F802" s="2913"/>
      <c r="G802" s="2913"/>
      <c r="H802" s="2913"/>
      <c r="I802" s="2913"/>
      <c r="J802" s="2913"/>
      <c r="K802" s="2913"/>
      <c r="L802" s="2913"/>
      <c r="M802" s="2913"/>
      <c r="N802" s="2913"/>
      <c r="O802" s="2913"/>
      <c r="P802" s="2913"/>
      <c r="Q802" s="2913"/>
      <c r="R802" s="2913"/>
      <c r="S802" s="2913"/>
      <c r="T802" s="2913"/>
      <c r="U802" s="2913"/>
      <c r="V802" s="2913"/>
      <c r="W802" s="2913"/>
      <c r="X802" s="2913"/>
      <c r="Y802" s="2913"/>
      <c r="Z802" s="2913"/>
      <c r="AA802" s="2913"/>
    </row>
    <row r="803" spans="2:27" s="709" customFormat="1" ht="30" customHeight="1">
      <c r="C803" s="679"/>
      <c r="D803" s="2914" t="s">
        <v>1532</v>
      </c>
      <c r="E803" s="2915"/>
      <c r="F803" s="2915"/>
      <c r="G803" s="2915"/>
      <c r="H803" s="2915"/>
      <c r="I803" s="2915"/>
      <c r="J803" s="2915"/>
      <c r="K803" s="2915"/>
      <c r="L803" s="2915"/>
      <c r="M803" s="2915"/>
      <c r="N803" s="2915"/>
      <c r="O803" s="2915"/>
      <c r="P803" s="2915"/>
      <c r="Q803" s="2915"/>
      <c r="R803" s="2915"/>
      <c r="S803" s="2915"/>
      <c r="T803" s="2915"/>
      <c r="U803" s="2915"/>
      <c r="V803" s="2915"/>
      <c r="W803" s="2915"/>
      <c r="X803" s="2915"/>
      <c r="Y803" s="2915"/>
      <c r="Z803" s="2915"/>
      <c r="AA803" s="2915"/>
    </row>
    <row r="804" spans="2:27" s="709" customFormat="1" ht="30" customHeight="1">
      <c r="C804" s="679"/>
      <c r="D804" s="2914" t="s">
        <v>1533</v>
      </c>
      <c r="E804" s="2915"/>
      <c r="F804" s="2915"/>
      <c r="G804" s="2915"/>
      <c r="H804" s="2915"/>
      <c r="I804" s="2915"/>
      <c r="J804" s="2915"/>
      <c r="K804" s="2915"/>
      <c r="L804" s="2915"/>
      <c r="M804" s="2915"/>
      <c r="N804" s="2915"/>
      <c r="O804" s="2915"/>
      <c r="P804" s="2915"/>
      <c r="Q804" s="2915"/>
      <c r="R804" s="2915"/>
      <c r="S804" s="2915"/>
      <c r="T804" s="2915"/>
      <c r="U804" s="2915"/>
      <c r="V804" s="2915"/>
      <c r="W804" s="2915"/>
      <c r="X804" s="2915"/>
      <c r="Y804" s="2915"/>
      <c r="Z804" s="2915"/>
      <c r="AA804" s="2915"/>
    </row>
    <row r="805" spans="2:27" s="709" customFormat="1" ht="30" customHeight="1">
      <c r="C805" s="679"/>
      <c r="D805" s="2914" t="s">
        <v>1534</v>
      </c>
      <c r="E805" s="2915"/>
      <c r="F805" s="2915"/>
      <c r="G805" s="2915"/>
      <c r="H805" s="2915"/>
      <c r="I805" s="2915"/>
      <c r="J805" s="2915"/>
      <c r="K805" s="2915"/>
      <c r="L805" s="2915"/>
      <c r="M805" s="2915"/>
      <c r="N805" s="2915"/>
      <c r="O805" s="2915"/>
      <c r="P805" s="2915"/>
      <c r="Q805" s="2915"/>
      <c r="R805" s="2915"/>
      <c r="S805" s="2915"/>
      <c r="T805" s="2915"/>
      <c r="U805" s="2915"/>
      <c r="V805" s="2915"/>
      <c r="W805" s="2915"/>
      <c r="X805" s="2915"/>
      <c r="Y805" s="2915"/>
      <c r="Z805" s="2915"/>
      <c r="AA805" s="2915"/>
    </row>
    <row r="806" spans="2:27" s="709" customFormat="1" ht="14.25">
      <c r="B806" s="1" t="s">
        <v>546</v>
      </c>
      <c r="C806" s="679"/>
      <c r="D806" s="679"/>
      <c r="E806" s="679"/>
      <c r="F806" s="679"/>
      <c r="G806" s="679"/>
      <c r="H806" s="679"/>
      <c r="I806" s="679"/>
      <c r="J806" s="679"/>
      <c r="K806" s="679"/>
      <c r="L806" s="679"/>
      <c r="M806" s="679"/>
      <c r="N806" s="679"/>
    </row>
    <row r="807" spans="2:27" s="709" customFormat="1" ht="14.25">
      <c r="C807" s="102" t="s">
        <v>547</v>
      </c>
      <c r="D807" s="679"/>
      <c r="E807" s="679"/>
      <c r="F807" s="679"/>
      <c r="G807" s="679"/>
      <c r="H807" s="679"/>
      <c r="I807" s="679"/>
      <c r="J807" s="679"/>
      <c r="K807" s="679"/>
      <c r="L807" s="679"/>
      <c r="M807" s="679"/>
      <c r="N807" s="679"/>
    </row>
    <row r="808" spans="2:27" s="709" customFormat="1" ht="31.9" customHeight="1">
      <c r="C808" s="679"/>
      <c r="D808" s="2911" t="s">
        <v>827</v>
      </c>
      <c r="E808" s="2913"/>
      <c r="F808" s="2913"/>
      <c r="G808" s="2913"/>
      <c r="H808" s="2913"/>
      <c r="I808" s="2913"/>
      <c r="J808" s="2913"/>
      <c r="K808" s="2913"/>
      <c r="L808" s="2913"/>
      <c r="M808" s="2913"/>
      <c r="N808" s="2913"/>
      <c r="O808" s="2913"/>
      <c r="P808" s="2913"/>
      <c r="Q808" s="2913"/>
      <c r="R808" s="2913"/>
      <c r="S808" s="2913"/>
      <c r="T808" s="2913"/>
      <c r="U808" s="2913"/>
      <c r="V808" s="2913"/>
      <c r="W808" s="2913"/>
      <c r="X808" s="2913"/>
      <c r="Y808" s="2913"/>
      <c r="Z808" s="2913"/>
      <c r="AA808" s="2913"/>
    </row>
    <row r="809" spans="2:27" s="709" customFormat="1" ht="31.9" customHeight="1">
      <c r="C809" s="679"/>
      <c r="D809" s="2911" t="s">
        <v>828</v>
      </c>
      <c r="E809" s="2913"/>
      <c r="F809" s="2913"/>
      <c r="G809" s="2913"/>
      <c r="H809" s="2913"/>
      <c r="I809" s="2913"/>
      <c r="J809" s="2913"/>
      <c r="K809" s="2913"/>
      <c r="L809" s="2913"/>
      <c r="M809" s="2913"/>
      <c r="N809" s="2913"/>
      <c r="O809" s="2913"/>
      <c r="P809" s="2913"/>
      <c r="Q809" s="2913"/>
      <c r="R809" s="2913"/>
      <c r="S809" s="2913"/>
      <c r="T809" s="2913"/>
      <c r="U809" s="2913"/>
      <c r="V809" s="2913"/>
      <c r="W809" s="2913"/>
      <c r="X809" s="2913"/>
      <c r="Y809" s="2913"/>
      <c r="Z809" s="2913"/>
      <c r="AA809" s="2913"/>
    </row>
    <row r="810" spans="2:27" s="709" customFormat="1" ht="31.9" customHeight="1">
      <c r="C810" s="679"/>
      <c r="D810" s="2911" t="s">
        <v>829</v>
      </c>
      <c r="E810" s="2912"/>
      <c r="F810" s="2912"/>
      <c r="G810" s="2912"/>
      <c r="H810" s="2912"/>
      <c r="I810" s="2912"/>
      <c r="J810" s="2912"/>
      <c r="K810" s="2912"/>
      <c r="L810" s="2912"/>
      <c r="M810" s="2912"/>
      <c r="N810" s="2912"/>
      <c r="O810" s="2912"/>
      <c r="P810" s="2912"/>
      <c r="Q810" s="2912"/>
      <c r="R810" s="2912"/>
      <c r="S810" s="2912"/>
      <c r="T810" s="2912"/>
      <c r="U810" s="2912"/>
      <c r="V810" s="2912"/>
      <c r="W810" s="2912"/>
      <c r="X810" s="2912"/>
      <c r="Y810" s="2912"/>
      <c r="Z810" s="2912"/>
      <c r="AA810" s="2912"/>
    </row>
    <row r="811" spans="2:27" s="709" customFormat="1" ht="14.25">
      <c r="B811" s="102"/>
      <c r="C811" s="679"/>
      <c r="D811" s="679"/>
      <c r="E811" s="679"/>
      <c r="F811" s="679"/>
      <c r="G811" s="679"/>
      <c r="H811" s="679"/>
      <c r="I811" s="679"/>
      <c r="J811" s="679"/>
      <c r="K811" s="679"/>
      <c r="L811" s="679"/>
      <c r="M811" s="679"/>
      <c r="N811" s="679"/>
    </row>
    <row r="812" spans="2:27" s="709" customFormat="1" ht="14.25">
      <c r="B812" s="1" t="s">
        <v>1044</v>
      </c>
      <c r="C812" s="679"/>
      <c r="D812" s="679"/>
      <c r="E812" s="679"/>
      <c r="F812" s="679"/>
      <c r="G812" s="679"/>
      <c r="H812" s="679"/>
      <c r="I812" s="679"/>
      <c r="J812" s="679"/>
      <c r="K812" s="679"/>
      <c r="L812" s="679"/>
      <c r="M812" s="679"/>
      <c r="N812" s="679"/>
    </row>
    <row r="813" spans="2:27" s="709" customFormat="1" ht="50.45" customHeight="1">
      <c r="C813" s="2912" t="s">
        <v>831</v>
      </c>
      <c r="D813" s="2913"/>
      <c r="E813" s="2913"/>
      <c r="F813" s="2913"/>
      <c r="G813" s="2913"/>
      <c r="H813" s="2913"/>
      <c r="I813" s="2913"/>
      <c r="J813" s="2913"/>
      <c r="K813" s="2913"/>
      <c r="L813" s="2913"/>
      <c r="M813" s="2913"/>
      <c r="N813" s="2913"/>
      <c r="O813" s="2913"/>
      <c r="P813" s="2913"/>
      <c r="Q813" s="2913"/>
      <c r="R813" s="2913"/>
      <c r="S813" s="2913"/>
      <c r="T813" s="2913"/>
      <c r="U813" s="2913"/>
      <c r="V813" s="2913"/>
      <c r="W813" s="2913"/>
      <c r="X813" s="2913"/>
      <c r="Y813" s="2913"/>
      <c r="Z813" s="2913"/>
      <c r="AA813" s="2913"/>
    </row>
    <row r="814" spans="2:27" s="709" customFormat="1">
      <c r="B814" s="99"/>
      <c r="C814" s="679"/>
      <c r="D814" s="679"/>
      <c r="E814" s="679"/>
      <c r="F814" s="679"/>
      <c r="G814" s="679"/>
      <c r="H814" s="679"/>
      <c r="I814" s="679"/>
      <c r="J814" s="679"/>
      <c r="K814" s="679"/>
      <c r="L814" s="679"/>
      <c r="M814" s="679"/>
      <c r="N814" s="679"/>
    </row>
    <row r="815" spans="2:27" s="709" customFormat="1" ht="14.25">
      <c r="C815" s="1" t="s">
        <v>832</v>
      </c>
      <c r="D815" s="679"/>
      <c r="E815" s="679"/>
      <c r="F815" s="679"/>
      <c r="G815" s="679"/>
      <c r="H815" s="679"/>
      <c r="I815" s="679"/>
      <c r="J815" s="679"/>
      <c r="K815" s="679"/>
      <c r="L815" s="679"/>
      <c r="M815" s="679"/>
      <c r="N815" s="679"/>
    </row>
    <row r="816" spans="2:27" s="709" customFormat="1" ht="30" customHeight="1">
      <c r="D816" s="2912" t="s">
        <v>880</v>
      </c>
      <c r="E816" s="2913"/>
      <c r="F816" s="2913"/>
      <c r="G816" s="2913"/>
      <c r="H816" s="2913"/>
      <c r="I816" s="2913"/>
      <c r="J816" s="2913"/>
      <c r="K816" s="2913"/>
      <c r="L816" s="2913"/>
      <c r="M816" s="2913"/>
      <c r="N816" s="2913"/>
      <c r="O816" s="2913"/>
      <c r="P816" s="2913"/>
      <c r="Q816" s="2913"/>
      <c r="R816" s="2913"/>
      <c r="S816" s="2913"/>
      <c r="T816" s="2913"/>
      <c r="U816" s="2913"/>
      <c r="V816" s="2913"/>
      <c r="W816" s="2913"/>
      <c r="X816" s="2913"/>
      <c r="Y816" s="2913"/>
      <c r="Z816" s="2913"/>
      <c r="AA816" s="2913"/>
    </row>
    <row r="817" spans="2:28" s="709" customFormat="1" ht="14.25">
      <c r="D817" s="150" t="s">
        <v>833</v>
      </c>
      <c r="E817" s="728"/>
      <c r="F817" s="728"/>
      <c r="G817" s="728"/>
      <c r="H817" s="728"/>
      <c r="I817" s="728"/>
      <c r="J817" s="728"/>
      <c r="K817" s="728"/>
      <c r="L817" s="728"/>
      <c r="M817" s="728"/>
      <c r="N817" s="728"/>
      <c r="O817" s="728"/>
      <c r="P817" s="728"/>
      <c r="Q817" s="149"/>
      <c r="R817" s="149"/>
      <c r="S817" s="149"/>
      <c r="T817" s="149"/>
      <c r="U817" s="149"/>
      <c r="V817" s="149"/>
      <c r="W817" s="149"/>
      <c r="X817" s="149"/>
      <c r="Y817" s="149"/>
      <c r="Z817" s="149"/>
      <c r="AA817" s="149"/>
    </row>
    <row r="818" spans="2:28" s="709" customFormat="1" ht="14.25">
      <c r="D818" s="150" t="s">
        <v>834</v>
      </c>
      <c r="E818" s="728"/>
      <c r="F818" s="728"/>
      <c r="G818" s="728"/>
      <c r="H818" s="728"/>
      <c r="I818" s="728"/>
      <c r="J818" s="728"/>
      <c r="K818" s="728"/>
      <c r="L818" s="728"/>
      <c r="M818" s="728"/>
      <c r="N818" s="728"/>
      <c r="O818" s="728"/>
      <c r="P818" s="728"/>
      <c r="Q818" s="149"/>
      <c r="R818" s="149"/>
      <c r="S818" s="149"/>
      <c r="T818" s="149"/>
      <c r="U818" s="149"/>
      <c r="V818" s="149"/>
      <c r="W818" s="149"/>
      <c r="X818" s="149"/>
      <c r="Y818" s="149"/>
      <c r="Z818" s="149"/>
      <c r="AA818" s="149"/>
    </row>
    <row r="819" spans="2:28" s="709" customFormat="1" ht="14.25">
      <c r="D819" s="150" t="s">
        <v>835</v>
      </c>
      <c r="E819" s="728"/>
      <c r="F819" s="728"/>
      <c r="G819" s="728"/>
      <c r="H819" s="728"/>
      <c r="I819" s="728"/>
      <c r="J819" s="728"/>
      <c r="K819" s="728"/>
      <c r="L819" s="728"/>
      <c r="M819" s="728"/>
      <c r="N819" s="728"/>
      <c r="O819" s="728"/>
      <c r="P819" s="728"/>
      <c r="Q819" s="149"/>
      <c r="R819" s="149"/>
      <c r="S819" s="149"/>
      <c r="T819" s="149"/>
      <c r="U819" s="149"/>
      <c r="V819" s="149"/>
      <c r="W819" s="149"/>
      <c r="X819" s="149"/>
      <c r="Y819" s="149"/>
      <c r="Z819" s="149"/>
      <c r="AA819" s="149"/>
    </row>
    <row r="820" spans="2:28" s="709" customFormat="1" ht="14.25">
      <c r="D820" s="263" t="s">
        <v>838</v>
      </c>
      <c r="E820" s="1" t="s">
        <v>1535</v>
      </c>
      <c r="F820" s="728"/>
      <c r="G820" s="728"/>
      <c r="H820" s="728"/>
      <c r="I820" s="728"/>
      <c r="J820" s="728"/>
      <c r="K820" s="728"/>
      <c r="L820" s="728"/>
      <c r="M820" s="728"/>
      <c r="N820" s="728"/>
      <c r="O820" s="728"/>
      <c r="P820" s="728"/>
      <c r="Q820" s="728"/>
      <c r="R820" s="149"/>
      <c r="S820" s="149"/>
      <c r="T820" s="149"/>
      <c r="U820" s="149"/>
      <c r="V820" s="149"/>
      <c r="W820" s="149"/>
      <c r="X820" s="149"/>
      <c r="Y820" s="149"/>
      <c r="Z820" s="149"/>
      <c r="AA820" s="149"/>
      <c r="AB820" s="149"/>
    </row>
    <row r="821" spans="2:28" s="709" customFormat="1" ht="14.25">
      <c r="E821" s="1" t="s">
        <v>1536</v>
      </c>
      <c r="F821" s="728"/>
      <c r="G821" s="728"/>
      <c r="H821" s="728"/>
      <c r="I821" s="728"/>
      <c r="J821" s="728"/>
      <c r="K821" s="728"/>
      <c r="L821" s="728"/>
      <c r="M821" s="728"/>
      <c r="N821" s="728"/>
      <c r="O821" s="728"/>
      <c r="P821" s="728"/>
      <c r="Q821" s="149"/>
      <c r="R821" s="149"/>
      <c r="S821" s="149"/>
      <c r="T821" s="149"/>
      <c r="U821" s="149"/>
      <c r="V821" s="149"/>
      <c r="W821" s="149"/>
      <c r="X821" s="149"/>
      <c r="Y821" s="149"/>
      <c r="Z821" s="149"/>
      <c r="AA821" s="149"/>
    </row>
    <row r="822" spans="2:28" s="709" customFormat="1" ht="14.25">
      <c r="D822" s="1" t="s">
        <v>836</v>
      </c>
      <c r="F822" s="728"/>
      <c r="G822" s="728"/>
      <c r="H822" s="728"/>
      <c r="I822" s="728"/>
      <c r="J822" s="728"/>
      <c r="K822" s="728"/>
      <c r="L822" s="728"/>
      <c r="M822" s="728"/>
      <c r="N822" s="728"/>
      <c r="O822" s="728"/>
      <c r="P822" s="728"/>
      <c r="Q822" s="149"/>
      <c r="R822" s="149"/>
      <c r="S822" s="149"/>
      <c r="T822" s="149"/>
      <c r="U822" s="149"/>
      <c r="V822" s="149"/>
      <c r="W822" s="149"/>
      <c r="X822" s="149"/>
      <c r="Y822" s="149"/>
      <c r="Z822" s="149"/>
      <c r="AA822" s="149"/>
    </row>
    <row r="823" spans="2:28" s="709" customFormat="1" ht="30" customHeight="1">
      <c r="D823" s="2912" t="s">
        <v>839</v>
      </c>
      <c r="E823" s="2913"/>
      <c r="F823" s="2913"/>
      <c r="G823" s="2913"/>
      <c r="H823" s="2913"/>
      <c r="I823" s="2913"/>
      <c r="J823" s="2913"/>
      <c r="K823" s="2913"/>
      <c r="L823" s="2913"/>
      <c r="M823" s="2913"/>
      <c r="N823" s="2913"/>
      <c r="O823" s="2913"/>
      <c r="P823" s="2913"/>
      <c r="Q823" s="2913"/>
      <c r="R823" s="2913"/>
      <c r="S823" s="2913"/>
      <c r="T823" s="2913"/>
      <c r="U823" s="2913"/>
      <c r="V823" s="2913"/>
      <c r="W823" s="2913"/>
      <c r="X823" s="2913"/>
      <c r="Y823" s="2913"/>
      <c r="Z823" s="2913"/>
      <c r="AA823" s="2913"/>
    </row>
    <row r="824" spans="2:28" s="709" customFormat="1" ht="14.25">
      <c r="D824" s="1" t="s">
        <v>837</v>
      </c>
      <c r="F824" s="728"/>
      <c r="G824" s="728"/>
      <c r="H824" s="728"/>
      <c r="I824" s="728"/>
      <c r="J824" s="728"/>
      <c r="K824" s="728"/>
      <c r="L824" s="728"/>
      <c r="M824" s="728"/>
      <c r="N824" s="728"/>
      <c r="O824" s="728"/>
      <c r="P824" s="728"/>
      <c r="Q824" s="149"/>
      <c r="R824" s="149"/>
      <c r="S824" s="149"/>
      <c r="T824" s="149"/>
      <c r="U824" s="149"/>
      <c r="V824" s="149"/>
      <c r="W824" s="149"/>
      <c r="X824" s="149"/>
      <c r="Y824" s="149"/>
      <c r="Z824" s="149"/>
      <c r="AA824" s="149"/>
    </row>
    <row r="825" spans="2:28" s="709" customFormat="1" ht="14.25">
      <c r="B825" s="1"/>
      <c r="C825" s="679"/>
      <c r="D825" s="679"/>
      <c r="E825" s="679"/>
      <c r="F825" s="679"/>
      <c r="G825" s="679"/>
      <c r="H825" s="679"/>
      <c r="I825" s="679"/>
      <c r="J825" s="679"/>
      <c r="K825" s="679"/>
      <c r="L825" s="679"/>
      <c r="M825" s="679"/>
      <c r="N825" s="679"/>
    </row>
    <row r="826" spans="2:28" s="709" customFormat="1" ht="14.25">
      <c r="C826" s="1" t="s">
        <v>548</v>
      </c>
      <c r="D826" s="679"/>
      <c r="E826" s="679"/>
      <c r="F826" s="679"/>
      <c r="G826" s="679"/>
      <c r="H826" s="679"/>
      <c r="I826" s="679"/>
      <c r="J826" s="679"/>
      <c r="K826" s="679"/>
      <c r="L826" s="679"/>
      <c r="M826" s="679"/>
      <c r="N826" s="679"/>
    </row>
    <row r="827" spans="2:28" s="709" customFormat="1" ht="14.25">
      <c r="B827" s="1"/>
      <c r="C827" s="679"/>
      <c r="D827" s="679"/>
      <c r="E827" s="679"/>
      <c r="F827" s="679"/>
      <c r="G827" s="679"/>
      <c r="H827" s="679"/>
      <c r="I827" s="679"/>
      <c r="J827" s="679"/>
      <c r="K827" s="679"/>
      <c r="L827" s="679"/>
      <c r="M827" s="679"/>
      <c r="N827" s="679"/>
    </row>
    <row r="828" spans="2:28" s="709" customFormat="1" ht="14.25">
      <c r="C828" s="679"/>
      <c r="D828" s="679"/>
      <c r="E828" s="679"/>
      <c r="F828" s="679"/>
      <c r="G828" s="679"/>
      <c r="H828" s="679"/>
      <c r="I828" s="679"/>
      <c r="J828" s="679"/>
      <c r="K828" s="679"/>
      <c r="L828" s="679"/>
      <c r="M828" s="1" t="s">
        <v>840</v>
      </c>
      <c r="N828" s="679"/>
    </row>
    <row r="829" spans="2:28" s="709" customFormat="1" ht="258" customHeight="1">
      <c r="C829" s="679"/>
      <c r="D829" s="679"/>
      <c r="E829" s="679"/>
      <c r="F829" s="679"/>
      <c r="G829" s="679"/>
      <c r="H829" s="679"/>
      <c r="I829" s="679"/>
      <c r="J829" s="679"/>
      <c r="K829" s="679"/>
      <c r="L829" s="679"/>
      <c r="M829" s="679"/>
      <c r="N829" s="679"/>
      <c r="O829" s="1"/>
    </row>
    <row r="830" spans="2:28" s="709" customFormat="1">
      <c r="B830" s="679"/>
      <c r="C830" s="679"/>
      <c r="D830" s="679"/>
      <c r="E830" s="679"/>
      <c r="F830" s="679"/>
      <c r="G830" s="679"/>
      <c r="H830" s="679"/>
      <c r="I830" s="679"/>
      <c r="J830" s="679"/>
      <c r="K830" s="679"/>
      <c r="L830" s="679"/>
      <c r="M830" s="679"/>
      <c r="N830" s="679"/>
    </row>
    <row r="831" spans="2:28" s="709" customFormat="1" ht="14.25">
      <c r="C831" s="1" t="s">
        <v>841</v>
      </c>
      <c r="D831" s="679"/>
      <c r="E831" s="679"/>
      <c r="F831" s="679"/>
      <c r="G831" s="679"/>
      <c r="H831" s="679"/>
      <c r="I831" s="679"/>
      <c r="J831" s="679"/>
      <c r="K831" s="679"/>
      <c r="L831" s="679"/>
      <c r="M831" s="679"/>
      <c r="N831" s="679"/>
    </row>
    <row r="832" spans="2:28" s="709" customFormat="1" ht="14.25">
      <c r="C832" s="679"/>
      <c r="D832" s="1" t="s">
        <v>842</v>
      </c>
      <c r="E832" s="679"/>
      <c r="F832" s="679"/>
      <c r="G832" s="679"/>
      <c r="H832" s="679"/>
      <c r="I832" s="679"/>
      <c r="J832" s="679"/>
      <c r="K832" s="679"/>
      <c r="L832" s="679"/>
      <c r="M832" s="679"/>
      <c r="N832" s="679"/>
    </row>
    <row r="833" spans="2:27" s="709" customFormat="1" ht="14.25">
      <c r="C833" s="679"/>
      <c r="D833" s="1" t="s">
        <v>843</v>
      </c>
      <c r="E833" s="679"/>
      <c r="F833" s="679"/>
      <c r="G833" s="679"/>
      <c r="H833" s="679"/>
      <c r="I833" s="679"/>
      <c r="J833" s="679"/>
      <c r="K833" s="679"/>
      <c r="L833" s="679"/>
      <c r="M833" s="679"/>
      <c r="N833" s="679"/>
    </row>
    <row r="834" spans="2:27" s="709" customFormat="1" ht="13.15" customHeight="1">
      <c r="C834" s="679"/>
      <c r="D834" s="679"/>
      <c r="E834" s="2914" t="s">
        <v>592</v>
      </c>
      <c r="F834" s="2915"/>
      <c r="G834" s="2915"/>
      <c r="H834" s="2915"/>
      <c r="I834" s="2915"/>
      <c r="J834" s="2915"/>
      <c r="K834" s="2915"/>
      <c r="L834" s="2915"/>
      <c r="M834" s="2915"/>
      <c r="N834" s="2915"/>
      <c r="O834" s="2915"/>
      <c r="P834" s="2915"/>
      <c r="Q834" s="2915"/>
      <c r="R834" s="2915"/>
      <c r="S834" s="2915"/>
      <c r="T834" s="2915"/>
      <c r="U834" s="2915"/>
      <c r="V834" s="2915"/>
      <c r="W834" s="2915"/>
      <c r="X834" s="2915"/>
      <c r="Y834" s="2915"/>
      <c r="Z834" s="2915"/>
      <c r="AA834" s="2915"/>
    </row>
    <row r="835" spans="2:27" s="709" customFormat="1" ht="30" customHeight="1">
      <c r="C835" s="679"/>
      <c r="D835" s="679"/>
      <c r="E835" s="2914" t="s">
        <v>1537</v>
      </c>
      <c r="F835" s="2915"/>
      <c r="G835" s="2915"/>
      <c r="H835" s="2915"/>
      <c r="I835" s="2915"/>
      <c r="J835" s="2915"/>
      <c r="K835" s="2915"/>
      <c r="L835" s="2915"/>
      <c r="M835" s="2915"/>
      <c r="N835" s="2915"/>
      <c r="O835" s="2915"/>
      <c r="P835" s="2915"/>
      <c r="Q835" s="2915"/>
      <c r="R835" s="2915"/>
      <c r="S835" s="2915"/>
      <c r="T835" s="2915"/>
      <c r="U835" s="2915"/>
      <c r="V835" s="2915"/>
      <c r="W835" s="2915"/>
      <c r="X835" s="2915"/>
      <c r="Y835" s="2915"/>
      <c r="Z835" s="2915"/>
      <c r="AA835" s="2915"/>
    </row>
    <row r="836" spans="2:27" s="709" customFormat="1" ht="30" customHeight="1">
      <c r="C836" s="679"/>
      <c r="D836" s="679"/>
      <c r="E836" s="2914" t="s">
        <v>1538</v>
      </c>
      <c r="F836" s="2915"/>
      <c r="G836" s="2915"/>
      <c r="H836" s="2915"/>
      <c r="I836" s="2915"/>
      <c r="J836" s="2915"/>
      <c r="K836" s="2915"/>
      <c r="L836" s="2915"/>
      <c r="M836" s="2915"/>
      <c r="N836" s="2915"/>
      <c r="O836" s="2915"/>
      <c r="P836" s="2915"/>
      <c r="Q836" s="2915"/>
      <c r="R836" s="2915"/>
      <c r="S836" s="2915"/>
      <c r="T836" s="2915"/>
      <c r="U836" s="2915"/>
      <c r="V836" s="2915"/>
      <c r="W836" s="2915"/>
      <c r="X836" s="2915"/>
      <c r="Y836" s="2915"/>
      <c r="Z836" s="2915"/>
      <c r="AA836" s="2915"/>
    </row>
    <row r="837" spans="2:27" s="709" customFormat="1" ht="14.25">
      <c r="B837" s="1"/>
      <c r="C837" s="679"/>
      <c r="D837" s="679"/>
      <c r="E837" s="679"/>
      <c r="F837" s="679"/>
      <c r="G837" s="679"/>
      <c r="H837" s="679"/>
      <c r="I837" s="679"/>
      <c r="J837" s="679"/>
      <c r="K837" s="679"/>
      <c r="L837" s="679"/>
      <c r="M837" s="679"/>
      <c r="N837" s="679"/>
    </row>
    <row r="838" spans="2:27" s="709" customFormat="1" ht="14.25">
      <c r="B838" s="1"/>
      <c r="C838" s="679"/>
      <c r="D838" s="679"/>
      <c r="E838" s="679"/>
      <c r="F838" s="679"/>
      <c r="G838" s="679"/>
      <c r="H838" s="679"/>
      <c r="I838" s="679"/>
      <c r="J838" s="679"/>
      <c r="K838" s="679"/>
      <c r="L838" s="679"/>
      <c r="M838" s="679"/>
      <c r="N838" s="679"/>
    </row>
    <row r="839" spans="2:27" s="709" customFormat="1" ht="14.25">
      <c r="B839" s="1" t="s">
        <v>1043</v>
      </c>
      <c r="C839" s="679"/>
      <c r="D839" s="679"/>
      <c r="E839" s="679"/>
      <c r="F839" s="679"/>
      <c r="G839" s="679"/>
      <c r="H839" s="679"/>
      <c r="I839" s="679"/>
      <c r="J839" s="679"/>
      <c r="K839" s="679"/>
      <c r="L839" s="679"/>
      <c r="M839" s="679"/>
      <c r="N839" s="679"/>
    </row>
    <row r="840" spans="2:27" s="709" customFormat="1" ht="120" customHeight="1">
      <c r="C840" s="2912" t="s">
        <v>849</v>
      </c>
      <c r="D840" s="2913"/>
      <c r="E840" s="2913"/>
      <c r="F840" s="2913"/>
      <c r="G840" s="2913"/>
      <c r="H840" s="2913"/>
      <c r="I840" s="2913"/>
      <c r="J840" s="2913"/>
      <c r="K840" s="2913"/>
      <c r="L840" s="2913"/>
      <c r="M840" s="2913"/>
      <c r="N840" s="2913"/>
      <c r="O840" s="2913"/>
      <c r="P840" s="2913"/>
      <c r="Q840" s="2913"/>
      <c r="R840" s="2913"/>
      <c r="S840" s="2913"/>
      <c r="T840" s="2913"/>
      <c r="U840" s="2913"/>
      <c r="V840" s="2913"/>
      <c r="W840" s="2913"/>
      <c r="X840" s="2913"/>
      <c r="Y840" s="2913"/>
      <c r="Z840" s="2913"/>
      <c r="AA840" s="2913"/>
    </row>
    <row r="841" spans="2:27" s="709" customFormat="1" ht="14.25">
      <c r="B841" s="1" t="s">
        <v>234</v>
      </c>
      <c r="C841" s="679"/>
      <c r="D841" s="679"/>
      <c r="E841" s="679"/>
      <c r="F841" s="679"/>
      <c r="G841" s="679"/>
      <c r="H841" s="679"/>
      <c r="I841" s="679"/>
      <c r="J841" s="679"/>
      <c r="K841" s="679"/>
      <c r="L841" s="679"/>
      <c r="M841" s="679"/>
      <c r="N841" s="679"/>
    </row>
    <row r="842" spans="2:27" s="709" customFormat="1" ht="14.25">
      <c r="C842" s="1" t="s">
        <v>552</v>
      </c>
      <c r="D842" s="679"/>
      <c r="E842" s="679"/>
      <c r="F842" s="679"/>
      <c r="G842" s="679"/>
      <c r="H842" s="679"/>
      <c r="I842" s="679"/>
      <c r="J842" s="679"/>
      <c r="K842" s="679"/>
      <c r="L842" s="679"/>
      <c r="M842" s="679"/>
      <c r="N842" s="679"/>
    </row>
    <row r="843" spans="2:27" s="709" customFormat="1" ht="14.25">
      <c r="D843" s="1" t="s">
        <v>855</v>
      </c>
      <c r="E843" s="679"/>
      <c r="F843" s="679"/>
      <c r="G843" s="679"/>
      <c r="H843" s="679"/>
      <c r="I843" s="679"/>
      <c r="J843" s="679"/>
      <c r="K843" s="679"/>
      <c r="L843" s="679"/>
      <c r="M843" s="679"/>
      <c r="N843" s="679"/>
    </row>
    <row r="844" spans="2:27" s="709" customFormat="1" ht="14.25">
      <c r="D844" s="152" t="s">
        <v>850</v>
      </c>
      <c r="E844" s="679"/>
      <c r="F844" s="679"/>
      <c r="G844" s="679"/>
      <c r="H844" s="679"/>
      <c r="I844" s="679"/>
      <c r="J844" s="679"/>
      <c r="K844" s="679"/>
      <c r="L844" s="679"/>
      <c r="M844" s="679"/>
      <c r="N844" s="679"/>
    </row>
    <row r="845" spans="2:27" s="709" customFormat="1" ht="14.25">
      <c r="D845" s="152" t="s">
        <v>851</v>
      </c>
      <c r="E845" s="679"/>
      <c r="F845" s="679"/>
      <c r="G845" s="679"/>
      <c r="H845" s="679"/>
      <c r="I845" s="679"/>
      <c r="J845" s="679"/>
      <c r="K845" s="679"/>
      <c r="L845" s="679"/>
      <c r="M845" s="679"/>
      <c r="N845" s="679"/>
    </row>
    <row r="846" spans="2:27" s="709" customFormat="1" ht="14.25">
      <c r="D846" s="152" t="s">
        <v>852</v>
      </c>
      <c r="E846" s="679"/>
      <c r="F846" s="679"/>
      <c r="G846" s="679"/>
      <c r="H846" s="679"/>
      <c r="I846" s="679"/>
      <c r="J846" s="679"/>
      <c r="K846" s="679"/>
      <c r="L846" s="679"/>
      <c r="M846" s="679"/>
      <c r="N846" s="679"/>
    </row>
    <row r="847" spans="2:27" s="709" customFormat="1" ht="14.25">
      <c r="D847" s="152" t="s">
        <v>853</v>
      </c>
      <c r="E847" s="679"/>
      <c r="F847" s="679"/>
      <c r="G847" s="679"/>
      <c r="H847" s="679"/>
      <c r="I847" s="679"/>
      <c r="J847" s="679"/>
      <c r="K847" s="679"/>
      <c r="L847" s="679"/>
      <c r="M847" s="679"/>
      <c r="N847" s="679"/>
    </row>
    <row r="848" spans="2:27" s="709" customFormat="1" ht="14.25">
      <c r="D848" s="152" t="s">
        <v>854</v>
      </c>
      <c r="E848" s="679"/>
      <c r="F848" s="679"/>
      <c r="G848" s="679"/>
      <c r="H848" s="679"/>
      <c r="I848" s="679"/>
      <c r="J848" s="679"/>
      <c r="K848" s="679"/>
      <c r="L848" s="679"/>
      <c r="M848" s="679"/>
      <c r="N848" s="679"/>
    </row>
    <row r="849" spans="2:27" s="709" customFormat="1" ht="14.25">
      <c r="B849" s="1" t="s">
        <v>234</v>
      </c>
      <c r="C849" s="679"/>
      <c r="D849" s="679"/>
      <c r="E849" s="679"/>
      <c r="F849" s="679"/>
      <c r="G849" s="679"/>
      <c r="H849" s="679"/>
      <c r="I849" s="679"/>
      <c r="J849" s="679"/>
      <c r="K849" s="679"/>
      <c r="L849" s="679"/>
      <c r="M849" s="679"/>
      <c r="N849" s="679"/>
    </row>
    <row r="850" spans="2:27" s="709" customFormat="1" ht="14.25">
      <c r="C850" s="1" t="s">
        <v>856</v>
      </c>
      <c r="D850" s="679"/>
      <c r="E850" s="679"/>
      <c r="F850" s="679"/>
      <c r="G850" s="679"/>
      <c r="H850" s="679"/>
      <c r="I850" s="679"/>
      <c r="J850" s="679"/>
      <c r="K850" s="679"/>
      <c r="L850" s="679"/>
      <c r="M850" s="679"/>
      <c r="N850" s="679"/>
    </row>
    <row r="851" spans="2:27" s="709" customFormat="1" ht="77.45" customHeight="1">
      <c r="C851" s="679"/>
      <c r="D851" s="2912" t="s">
        <v>857</v>
      </c>
      <c r="E851" s="2913"/>
      <c r="F851" s="2913"/>
      <c r="G851" s="2913"/>
      <c r="H851" s="2913"/>
      <c r="I851" s="2913"/>
      <c r="J851" s="2913"/>
      <c r="K851" s="2913"/>
      <c r="L851" s="2913"/>
      <c r="M851" s="2913"/>
      <c r="N851" s="2913"/>
      <c r="O851" s="2913"/>
      <c r="P851" s="2913"/>
      <c r="Q851" s="2913"/>
      <c r="R851" s="2913"/>
      <c r="S851" s="2913"/>
      <c r="T851" s="2913"/>
      <c r="U851" s="2913"/>
      <c r="V851" s="2913"/>
      <c r="W851" s="2913"/>
      <c r="X851" s="2913"/>
      <c r="Y851" s="2913"/>
      <c r="Z851" s="2913"/>
      <c r="AA851" s="2913"/>
    </row>
    <row r="852" spans="2:27" s="709" customFormat="1" ht="14.25">
      <c r="C852" s="679"/>
      <c r="D852" s="152" t="s">
        <v>858</v>
      </c>
      <c r="E852" s="679"/>
      <c r="F852" s="679"/>
      <c r="G852" s="679"/>
      <c r="H852" s="679"/>
      <c r="I852" s="679"/>
      <c r="J852" s="679"/>
      <c r="K852" s="679"/>
      <c r="L852" s="679"/>
      <c r="M852" s="679"/>
      <c r="N852" s="679"/>
    </row>
    <row r="853" spans="2:27" s="709" customFormat="1" ht="14.25">
      <c r="C853" s="679"/>
      <c r="D853" s="152" t="s">
        <v>859</v>
      </c>
      <c r="E853" s="679"/>
      <c r="F853" s="679"/>
      <c r="G853" s="679"/>
      <c r="H853" s="679"/>
      <c r="I853" s="679"/>
      <c r="J853" s="679"/>
      <c r="K853" s="679"/>
      <c r="L853" s="679"/>
      <c r="M853" s="679"/>
      <c r="N853" s="679"/>
    </row>
    <row r="854" spans="2:27" s="709" customFormat="1" ht="14.25">
      <c r="B854" s="1" t="s">
        <v>231</v>
      </c>
      <c r="C854" s="679"/>
      <c r="D854" s="152" t="s">
        <v>860</v>
      </c>
      <c r="E854" s="679"/>
      <c r="F854" s="679"/>
      <c r="G854" s="679"/>
      <c r="H854" s="679"/>
      <c r="I854" s="679"/>
      <c r="J854" s="679"/>
      <c r="K854" s="679"/>
      <c r="L854" s="679"/>
      <c r="M854" s="679"/>
      <c r="N854" s="679"/>
    </row>
    <row r="855" spans="2:27" s="709" customFormat="1" ht="14.25">
      <c r="C855" s="679"/>
      <c r="D855" s="152" t="s">
        <v>861</v>
      </c>
      <c r="E855" s="679"/>
      <c r="F855" s="679"/>
      <c r="G855" s="679"/>
      <c r="H855" s="679"/>
      <c r="I855" s="679"/>
      <c r="J855" s="679"/>
      <c r="K855" s="679"/>
      <c r="L855" s="679"/>
      <c r="M855" s="679"/>
      <c r="N855" s="679"/>
    </row>
    <row r="856" spans="2:27" s="709" customFormat="1" ht="14.25">
      <c r="C856" s="679"/>
      <c r="D856" s="152" t="s">
        <v>862</v>
      </c>
      <c r="E856" s="679"/>
      <c r="F856" s="679"/>
      <c r="G856" s="679"/>
      <c r="H856" s="679"/>
      <c r="I856" s="679"/>
      <c r="J856" s="679"/>
      <c r="K856" s="679"/>
      <c r="L856" s="679"/>
      <c r="M856" s="679"/>
      <c r="N856" s="679"/>
    </row>
    <row r="857" spans="2:27" s="709" customFormat="1">
      <c r="C857" s="679"/>
      <c r="D857" s="679"/>
      <c r="E857" s="679"/>
      <c r="F857" s="679"/>
      <c r="G857" s="679"/>
      <c r="H857" s="679"/>
      <c r="I857" s="679"/>
      <c r="J857" s="679"/>
      <c r="K857" s="679"/>
      <c r="L857" s="679"/>
      <c r="M857" s="679"/>
      <c r="N857" s="679"/>
    </row>
    <row r="858" spans="2:27" s="709" customFormat="1" ht="14.25">
      <c r="B858" s="1" t="s">
        <v>553</v>
      </c>
      <c r="C858" s="679"/>
      <c r="D858" s="679"/>
      <c r="E858" s="679"/>
      <c r="F858" s="679"/>
      <c r="G858" s="679"/>
      <c r="H858" s="679"/>
      <c r="I858" s="679"/>
      <c r="J858" s="679"/>
      <c r="K858" s="679"/>
      <c r="L858" s="679"/>
      <c r="M858" s="679"/>
      <c r="N858" s="679"/>
    </row>
    <row r="859" spans="2:27" s="709" customFormat="1" ht="14.25">
      <c r="C859" s="102" t="s">
        <v>863</v>
      </c>
      <c r="D859" s="679"/>
      <c r="E859" s="679"/>
      <c r="F859" s="679"/>
      <c r="G859" s="679"/>
      <c r="H859" s="679"/>
      <c r="I859" s="679"/>
      <c r="J859" s="679"/>
      <c r="K859" s="679"/>
      <c r="L859" s="679"/>
      <c r="M859" s="679"/>
      <c r="N859" s="679"/>
    </row>
    <row r="860" spans="2:27" s="709" customFormat="1" ht="14.25">
      <c r="D860" s="102" t="s">
        <v>554</v>
      </c>
      <c r="E860" s="679"/>
      <c r="F860" s="679"/>
      <c r="G860" s="679"/>
      <c r="H860" s="679"/>
      <c r="I860" s="679"/>
      <c r="J860" s="679"/>
      <c r="K860" s="679"/>
      <c r="L860" s="679"/>
      <c r="M860" s="679"/>
      <c r="N860" s="679"/>
    </row>
    <row r="861" spans="2:27" s="709" customFormat="1" ht="14.25">
      <c r="D861" s="102" t="s">
        <v>555</v>
      </c>
      <c r="E861" s="679"/>
      <c r="F861" s="679"/>
      <c r="G861" s="679"/>
      <c r="H861" s="679"/>
      <c r="I861" s="679"/>
      <c r="J861" s="679"/>
      <c r="K861" s="679"/>
      <c r="L861" s="679"/>
      <c r="M861" s="679"/>
      <c r="N861" s="679"/>
    </row>
    <row r="862" spans="2:27" s="709" customFormat="1" ht="14.25">
      <c r="D862" s="102" t="s">
        <v>881</v>
      </c>
      <c r="E862" s="679"/>
      <c r="F862" s="679"/>
      <c r="G862" s="679"/>
      <c r="H862" s="679"/>
      <c r="I862" s="679"/>
      <c r="J862" s="679"/>
      <c r="K862" s="679"/>
      <c r="L862" s="679"/>
      <c r="M862" s="679"/>
      <c r="N862" s="679"/>
    </row>
    <row r="863" spans="2:27" s="709" customFormat="1" ht="14.25">
      <c r="D863" s="102" t="s">
        <v>882</v>
      </c>
      <c r="E863" s="679"/>
      <c r="F863" s="679"/>
      <c r="G863" s="679"/>
      <c r="H863" s="679"/>
      <c r="I863" s="679"/>
      <c r="J863" s="679"/>
      <c r="K863" s="679"/>
      <c r="L863" s="679"/>
      <c r="M863" s="679"/>
      <c r="N863" s="679"/>
    </row>
    <row r="864" spans="2:27" s="709" customFormat="1" ht="14.25">
      <c r="D864" s="102" t="s">
        <v>556</v>
      </c>
      <c r="E864" s="679"/>
      <c r="F864" s="679"/>
      <c r="G864" s="679"/>
      <c r="H864" s="679"/>
      <c r="I864" s="679"/>
      <c r="J864" s="679"/>
      <c r="K864" s="679"/>
      <c r="L864" s="679"/>
      <c r="M864" s="679"/>
      <c r="N864" s="679"/>
    </row>
    <row r="865" spans="2:28" s="709" customFormat="1" ht="14.25">
      <c r="D865" s="102" t="s">
        <v>557</v>
      </c>
      <c r="E865" s="679"/>
      <c r="F865" s="679"/>
      <c r="G865" s="679"/>
      <c r="H865" s="679"/>
      <c r="I865" s="679"/>
      <c r="J865" s="679"/>
      <c r="K865" s="679"/>
      <c r="L865" s="679"/>
      <c r="M865" s="679"/>
      <c r="N865" s="679"/>
    </row>
    <row r="866" spans="2:28" s="709" customFormat="1" ht="14.25">
      <c r="D866" s="102" t="s">
        <v>558</v>
      </c>
      <c r="E866" s="679"/>
      <c r="F866" s="679"/>
      <c r="G866" s="679"/>
      <c r="H866" s="679"/>
      <c r="I866" s="679"/>
      <c r="J866" s="679"/>
      <c r="K866" s="679"/>
      <c r="L866" s="679"/>
      <c r="M866" s="679"/>
      <c r="N866" s="679"/>
    </row>
    <row r="867" spans="2:28" s="709" customFormat="1" ht="14.25">
      <c r="D867" s="102" t="s">
        <v>559</v>
      </c>
      <c r="E867" s="679"/>
      <c r="F867" s="679"/>
      <c r="G867" s="679"/>
      <c r="H867" s="679"/>
      <c r="I867" s="679"/>
      <c r="J867" s="679"/>
      <c r="K867" s="679"/>
      <c r="L867" s="679"/>
      <c r="M867" s="679"/>
      <c r="N867" s="679"/>
    </row>
    <row r="868" spans="2:28" s="709" customFormat="1" ht="14.25">
      <c r="D868" s="102" t="s">
        <v>556</v>
      </c>
      <c r="E868" s="679"/>
      <c r="F868" s="679"/>
      <c r="G868" s="679"/>
      <c r="H868" s="679"/>
      <c r="I868" s="679"/>
      <c r="J868" s="679"/>
      <c r="K868" s="679"/>
      <c r="L868" s="679"/>
      <c r="M868" s="679"/>
      <c r="N868" s="679"/>
    </row>
    <row r="869" spans="2:28" s="709" customFormat="1" ht="14.25">
      <c r="D869" s="102" t="s">
        <v>560</v>
      </c>
      <c r="E869" s="679"/>
      <c r="F869" s="679"/>
      <c r="G869" s="679"/>
      <c r="H869" s="679"/>
      <c r="I869" s="679"/>
      <c r="J869" s="679"/>
      <c r="K869" s="679"/>
      <c r="L869" s="679"/>
      <c r="M869" s="679"/>
      <c r="N869" s="679"/>
    </row>
    <row r="870" spans="2:28" s="709" customFormat="1" ht="14.25">
      <c r="D870" s="102" t="s">
        <v>561</v>
      </c>
      <c r="E870" s="679"/>
      <c r="F870" s="679"/>
      <c r="G870" s="679"/>
      <c r="H870" s="679"/>
      <c r="I870" s="679"/>
      <c r="J870" s="679"/>
      <c r="K870" s="679"/>
      <c r="L870" s="679"/>
      <c r="M870" s="679"/>
      <c r="N870" s="679"/>
    </row>
    <row r="871" spans="2:28" s="709" customFormat="1" ht="14.25">
      <c r="D871" s="102" t="s">
        <v>562</v>
      </c>
      <c r="E871" s="679"/>
      <c r="F871" s="679"/>
      <c r="G871" s="679"/>
      <c r="H871" s="679"/>
      <c r="I871" s="679"/>
      <c r="J871" s="679"/>
      <c r="K871" s="679"/>
      <c r="L871" s="679"/>
      <c r="M871" s="679"/>
      <c r="N871" s="679"/>
    </row>
    <row r="872" spans="2:28" s="709" customFormat="1" ht="14.25">
      <c r="D872" s="102"/>
      <c r="E872" s="679"/>
      <c r="F872" s="679"/>
      <c r="G872" s="679"/>
      <c r="H872" s="679"/>
      <c r="I872" s="679"/>
      <c r="J872" s="679"/>
      <c r="K872" s="679"/>
      <c r="L872" s="679"/>
      <c r="M872" s="679"/>
      <c r="N872" s="679"/>
    </row>
    <row r="873" spans="2:28" s="709" customFormat="1" ht="64.150000000000006" customHeight="1">
      <c r="C873" s="3366" t="s">
        <v>1045</v>
      </c>
      <c r="D873" s="2915"/>
      <c r="E873" s="2915"/>
      <c r="F873" s="2915"/>
      <c r="G873" s="2915"/>
      <c r="H873" s="2915"/>
      <c r="I873" s="2915"/>
      <c r="J873" s="2915"/>
      <c r="K873" s="2915"/>
      <c r="L873" s="2915"/>
      <c r="M873" s="2915"/>
      <c r="N873" s="2915"/>
      <c r="O873" s="2915"/>
      <c r="P873" s="2915"/>
      <c r="Q873" s="2915"/>
      <c r="R873" s="2915"/>
      <c r="S873" s="2915"/>
      <c r="T873" s="2915"/>
      <c r="U873" s="2915"/>
      <c r="V873" s="2915"/>
      <c r="W873" s="2915"/>
      <c r="X873" s="2915"/>
      <c r="Y873" s="2915"/>
      <c r="Z873" s="2915"/>
      <c r="AA873" s="2915"/>
    </row>
    <row r="874" spans="2:28" s="709" customFormat="1">
      <c r="B874" s="98"/>
      <c r="C874" s="679"/>
      <c r="D874" s="679"/>
      <c r="E874" s="679"/>
      <c r="F874" s="679"/>
      <c r="G874" s="679"/>
      <c r="H874" s="679"/>
      <c r="I874" s="679"/>
      <c r="J874" s="679"/>
      <c r="K874" s="679"/>
      <c r="L874" s="679"/>
      <c r="M874" s="679"/>
      <c r="N874" s="679"/>
      <c r="O874" s="679"/>
      <c r="P874" s="679"/>
    </row>
    <row r="875" spans="2:28" s="709" customFormat="1" ht="36.6" customHeight="1">
      <c r="D875" s="276" t="s">
        <v>9</v>
      </c>
      <c r="E875" s="276"/>
      <c r="F875" s="276"/>
      <c r="G875" s="276"/>
      <c r="H875" s="60"/>
      <c r="I875" s="60"/>
      <c r="J875" s="60"/>
      <c r="K875" s="60"/>
      <c r="L875" s="60"/>
      <c r="M875" s="60"/>
      <c r="N875" s="60"/>
      <c r="O875" s="60"/>
      <c r="P875" s="60"/>
      <c r="Q875" s="60"/>
      <c r="R875" s="60"/>
      <c r="S875" s="60"/>
      <c r="T875" s="60"/>
      <c r="U875" s="60"/>
      <c r="V875" s="60"/>
      <c r="W875" s="60"/>
      <c r="X875" s="60"/>
      <c r="Y875" s="60"/>
      <c r="Z875" s="60"/>
      <c r="AA875" s="60"/>
      <c r="AB875" s="679"/>
    </row>
    <row r="876" spans="2:28" s="709" customFormat="1" ht="24.75" customHeight="1">
      <c r="D876" s="3317" t="s">
        <v>369</v>
      </c>
      <c r="E876" s="3318"/>
      <c r="F876" s="3318"/>
      <c r="G876" s="3319"/>
      <c r="H876" s="3320" t="str">
        <f>本工事内容!$C$5&amp;本工事内容!$D$5&amp;本工事内容!$E$5&amp;"　"&amp;本工事内容!$C$8</f>
        <v>都計第100号　○○○道路修繕工事2</v>
      </c>
      <c r="I876" s="3321"/>
      <c r="J876" s="3321"/>
      <c r="K876" s="3321"/>
      <c r="L876" s="3321"/>
      <c r="M876" s="3321"/>
      <c r="N876" s="3321"/>
      <c r="O876" s="3321"/>
      <c r="P876" s="3321"/>
      <c r="Q876" s="3321"/>
      <c r="R876" s="3321"/>
      <c r="S876" s="3321"/>
      <c r="T876" s="3321"/>
      <c r="U876" s="3321"/>
      <c r="V876" s="3321"/>
      <c r="W876" s="3321"/>
      <c r="X876" s="3321"/>
      <c r="Y876" s="3321"/>
      <c r="Z876" s="3321"/>
      <c r="AA876" s="3322"/>
      <c r="AB876" s="679"/>
    </row>
    <row r="877" spans="2:28" s="709" customFormat="1" ht="24.95" customHeight="1">
      <c r="D877" s="3323" t="s">
        <v>214</v>
      </c>
      <c r="E877" s="3324"/>
      <c r="F877" s="3324"/>
      <c r="G877" s="3325"/>
      <c r="H877" s="3326" t="str">
        <f>本工事内容!$C$10</f>
        <v>一宮22号線</v>
      </c>
      <c r="I877" s="1821"/>
      <c r="J877" s="1821"/>
      <c r="K877" s="1821"/>
      <c r="L877" s="1821"/>
      <c r="M877" s="1821"/>
      <c r="N877" s="1821"/>
      <c r="O877" s="1821"/>
      <c r="P877" s="1821"/>
      <c r="Q877" s="1821"/>
      <c r="R877" s="1821"/>
      <c r="S877" s="1821"/>
      <c r="T877" s="1821"/>
      <c r="U877" s="1821"/>
      <c r="V877" s="1821"/>
      <c r="W877" s="1821"/>
      <c r="X877" s="1821"/>
      <c r="Y877" s="1821"/>
      <c r="Z877" s="1821"/>
      <c r="AA877" s="3327"/>
      <c r="AB877" s="679"/>
    </row>
    <row r="878" spans="2:28" s="709" customFormat="1" ht="24.95" customHeight="1">
      <c r="D878" s="3323" t="s">
        <v>370</v>
      </c>
      <c r="E878" s="3324"/>
      <c r="F878" s="3324"/>
      <c r="G878" s="3325"/>
      <c r="H878" s="3326" t="str">
        <f>本工事内容!$C$9</f>
        <v>一宮市本町二丁目5番６号2</v>
      </c>
      <c r="I878" s="1821"/>
      <c r="J878" s="1821"/>
      <c r="K878" s="1821"/>
      <c r="L878" s="1821"/>
      <c r="M878" s="1821"/>
      <c r="N878" s="1821"/>
      <c r="O878" s="1821"/>
      <c r="P878" s="1821"/>
      <c r="Q878" s="1821"/>
      <c r="R878" s="1821"/>
      <c r="S878" s="1821"/>
      <c r="T878" s="1821"/>
      <c r="U878" s="1821"/>
      <c r="V878" s="1821"/>
      <c r="W878" s="1821"/>
      <c r="X878" s="1821"/>
      <c r="Y878" s="1821"/>
      <c r="Z878" s="1821"/>
      <c r="AA878" s="3327"/>
      <c r="AB878" s="679"/>
    </row>
    <row r="879" spans="2:28" s="709" customFormat="1" ht="24.95" customHeight="1">
      <c r="D879" s="3323" t="s">
        <v>371</v>
      </c>
      <c r="E879" s="3324"/>
      <c r="F879" s="3324"/>
      <c r="G879" s="3325"/>
      <c r="H879" s="3326" t="str">
        <f>請負者詳細!$C$2</f>
        <v>△△△△建設株式会社</v>
      </c>
      <c r="I879" s="1821"/>
      <c r="J879" s="1821"/>
      <c r="K879" s="1821"/>
      <c r="L879" s="1821"/>
      <c r="M879" s="1821"/>
      <c r="N879" s="1821"/>
      <c r="O879" s="1821"/>
      <c r="P879" s="1821"/>
      <c r="Q879" s="1821"/>
      <c r="R879" s="1821"/>
      <c r="S879" s="1821"/>
      <c r="T879" s="1821"/>
      <c r="U879" s="1821"/>
      <c r="V879" s="1821"/>
      <c r="W879" s="1821"/>
      <c r="X879" s="1821"/>
      <c r="Y879" s="1821"/>
      <c r="Z879" s="1821"/>
      <c r="AA879" s="3327"/>
      <c r="AB879" s="679"/>
    </row>
    <row r="880" spans="2:28" s="709" customFormat="1" ht="24.95" customHeight="1">
      <c r="D880" s="3323" t="s">
        <v>372</v>
      </c>
      <c r="E880" s="3324"/>
      <c r="F880" s="3324"/>
      <c r="G880" s="3325"/>
      <c r="H880" s="3346" t="str">
        <f>TEXT(本工事内容!$C$12,"ggge年m月d日")&amp;" ～ "&amp; TEXT(本工事内容!$C$13,"ggge年m月d日")</f>
        <v>令和4年11月2日 ～ 令和5年1月31日</v>
      </c>
      <c r="I880" s="3347"/>
      <c r="J880" s="3347"/>
      <c r="K880" s="3347"/>
      <c r="L880" s="3347"/>
      <c r="M880" s="3347"/>
      <c r="N880" s="1821"/>
      <c r="O880" s="1821"/>
      <c r="P880" s="1821"/>
      <c r="Q880" s="1821"/>
      <c r="R880" s="1821"/>
      <c r="S880" s="1821"/>
      <c r="T880" s="1821"/>
      <c r="U880" s="1821"/>
      <c r="V880" s="1821"/>
      <c r="W880" s="1821"/>
      <c r="X880" s="1821"/>
      <c r="Y880" s="1821"/>
      <c r="Z880" s="1821"/>
      <c r="AA880" s="3327"/>
      <c r="AB880" s="679"/>
    </row>
    <row r="881" spans="4:28" s="709" customFormat="1">
      <c r="D881" s="3311" t="s">
        <v>373</v>
      </c>
      <c r="E881" s="3166"/>
      <c r="F881" s="3166"/>
      <c r="G881" s="3167"/>
      <c r="H881" s="3306" t="s">
        <v>374</v>
      </c>
      <c r="I881" s="3166"/>
      <c r="J881" s="3167"/>
      <c r="K881" s="3306" t="s">
        <v>718</v>
      </c>
      <c r="L881" s="3166"/>
      <c r="M881" s="3166"/>
      <c r="N881" s="3166"/>
      <c r="O881" s="3167"/>
      <c r="P881" s="3306" t="s">
        <v>717</v>
      </c>
      <c r="Q881" s="3166"/>
      <c r="R881" s="3166"/>
      <c r="S881" s="3167"/>
      <c r="T881" s="3306" t="s">
        <v>716</v>
      </c>
      <c r="U881" s="3166"/>
      <c r="V881" s="3166"/>
      <c r="W881" s="3167"/>
      <c r="X881" s="3306" t="s">
        <v>376</v>
      </c>
      <c r="Y881" s="3166"/>
      <c r="Z881" s="3166"/>
      <c r="AA881" s="3307"/>
      <c r="AB881" s="679"/>
    </row>
    <row r="882" spans="4:28" s="709" customFormat="1">
      <c r="D882" s="3312"/>
      <c r="E882" s="3173"/>
      <c r="F882" s="3173"/>
      <c r="G882" s="3174"/>
      <c r="H882" s="3172"/>
      <c r="I882" s="3173"/>
      <c r="J882" s="3174"/>
      <c r="K882" s="3172"/>
      <c r="L882" s="3173"/>
      <c r="M882" s="3173"/>
      <c r="N882" s="3173"/>
      <c r="O882" s="3174"/>
      <c r="P882" s="3172"/>
      <c r="Q882" s="3173"/>
      <c r="R882" s="3173"/>
      <c r="S882" s="3174"/>
      <c r="T882" s="3313" t="s">
        <v>375</v>
      </c>
      <c r="U882" s="3314"/>
      <c r="V882" s="3314"/>
      <c r="W882" s="3315"/>
      <c r="X882" s="3172"/>
      <c r="Y882" s="3173"/>
      <c r="Z882" s="3173"/>
      <c r="AA882" s="3264"/>
      <c r="AB882" s="679"/>
    </row>
    <row r="883" spans="4:28" s="709" customFormat="1" ht="30" customHeight="1">
      <c r="D883" s="3308" t="s">
        <v>721</v>
      </c>
      <c r="E883" s="3243"/>
      <c r="F883" s="3243"/>
      <c r="G883" s="3238"/>
      <c r="H883" s="3309"/>
      <c r="I883" s="3243"/>
      <c r="J883" s="3238"/>
      <c r="K883" s="3309" t="s">
        <v>723</v>
      </c>
      <c r="L883" s="3243"/>
      <c r="M883" s="3243"/>
      <c r="N883" s="3243"/>
      <c r="O883" s="3238"/>
      <c r="P883" s="3309" t="s">
        <v>722</v>
      </c>
      <c r="Q883" s="3243"/>
      <c r="R883" s="3243"/>
      <c r="S883" s="3238"/>
      <c r="T883" s="3310"/>
      <c r="U883" s="3243"/>
      <c r="V883" s="3243"/>
      <c r="W883" s="3238"/>
      <c r="X883" s="3310"/>
      <c r="Y883" s="3243"/>
      <c r="Z883" s="3243"/>
      <c r="AA883" s="3244"/>
      <c r="AB883" s="679"/>
    </row>
    <row r="884" spans="4:28" s="709" customFormat="1" ht="30" customHeight="1">
      <c r="D884" s="3308" t="s">
        <v>377</v>
      </c>
      <c r="E884" s="3243"/>
      <c r="F884" s="3243"/>
      <c r="G884" s="3238"/>
      <c r="H884" s="3309" t="s">
        <v>378</v>
      </c>
      <c r="I884" s="3243"/>
      <c r="J884" s="3238"/>
      <c r="K884" s="3309" t="s">
        <v>720</v>
      </c>
      <c r="L884" s="3243"/>
      <c r="M884" s="3243"/>
      <c r="N884" s="3243"/>
      <c r="O884" s="3238"/>
      <c r="P884" s="3309" t="s">
        <v>724</v>
      </c>
      <c r="Q884" s="3243"/>
      <c r="R884" s="3243"/>
      <c r="S884" s="3238"/>
      <c r="T884" s="3310"/>
      <c r="U884" s="3243"/>
      <c r="V884" s="3243"/>
      <c r="W884" s="3238"/>
      <c r="X884" s="3310"/>
      <c r="Y884" s="3243"/>
      <c r="Z884" s="3243"/>
      <c r="AA884" s="3244"/>
      <c r="AB884" s="679"/>
    </row>
    <row r="885" spans="4:28" s="709" customFormat="1" ht="30" customHeight="1">
      <c r="D885" s="3308" t="s">
        <v>379</v>
      </c>
      <c r="E885" s="3243"/>
      <c r="F885" s="3243"/>
      <c r="G885" s="3238"/>
      <c r="H885" s="3309" t="s">
        <v>380</v>
      </c>
      <c r="I885" s="3243"/>
      <c r="J885" s="3238"/>
      <c r="K885" s="3309" t="s">
        <v>726</v>
      </c>
      <c r="L885" s="3243"/>
      <c r="M885" s="3243"/>
      <c r="N885" s="3243"/>
      <c r="O885" s="3238"/>
      <c r="P885" s="3309" t="s">
        <v>727</v>
      </c>
      <c r="Q885" s="3243"/>
      <c r="R885" s="3243"/>
      <c r="S885" s="3238"/>
      <c r="T885" s="3310"/>
      <c r="U885" s="3243"/>
      <c r="V885" s="3243"/>
      <c r="W885" s="3238"/>
      <c r="X885" s="3310"/>
      <c r="Y885" s="3243"/>
      <c r="Z885" s="3243"/>
      <c r="AA885" s="3244"/>
      <c r="AB885" s="679"/>
    </row>
    <row r="886" spans="4:28" s="709" customFormat="1" ht="30" customHeight="1">
      <c r="D886" s="3308" t="s">
        <v>381</v>
      </c>
      <c r="E886" s="3243"/>
      <c r="F886" s="3243"/>
      <c r="G886" s="3238"/>
      <c r="H886" s="3309"/>
      <c r="I886" s="3243"/>
      <c r="J886" s="3238"/>
      <c r="K886" s="3309" t="s">
        <v>728</v>
      </c>
      <c r="L886" s="3243"/>
      <c r="M886" s="3243"/>
      <c r="N886" s="3243"/>
      <c r="O886" s="3238"/>
      <c r="P886" s="3309" t="s">
        <v>729</v>
      </c>
      <c r="Q886" s="3243"/>
      <c r="R886" s="3243"/>
      <c r="S886" s="3238"/>
      <c r="T886" s="3310"/>
      <c r="U886" s="3243"/>
      <c r="V886" s="3243"/>
      <c r="W886" s="3238"/>
      <c r="X886" s="3310"/>
      <c r="Y886" s="3243"/>
      <c r="Z886" s="3243"/>
      <c r="AA886" s="3244"/>
      <c r="AB886" s="679"/>
    </row>
    <row r="887" spans="4:28" s="709" customFormat="1" ht="30" customHeight="1">
      <c r="D887" s="3308" t="s">
        <v>741</v>
      </c>
      <c r="E887" s="3243"/>
      <c r="F887" s="3243"/>
      <c r="G887" s="3238"/>
      <c r="H887" s="3309"/>
      <c r="I887" s="3243"/>
      <c r="J887" s="3238"/>
      <c r="K887" s="3309" t="s">
        <v>730</v>
      </c>
      <c r="L887" s="3243"/>
      <c r="M887" s="3243"/>
      <c r="N887" s="3243"/>
      <c r="O887" s="3238"/>
      <c r="P887" s="3309" t="s">
        <v>725</v>
      </c>
      <c r="Q887" s="3243"/>
      <c r="R887" s="3243"/>
      <c r="S887" s="3238"/>
      <c r="T887" s="3310"/>
      <c r="U887" s="3243"/>
      <c r="V887" s="3243"/>
      <c r="W887" s="3238"/>
      <c r="X887" s="3310"/>
      <c r="Y887" s="3243"/>
      <c r="Z887" s="3243"/>
      <c r="AA887" s="3244"/>
      <c r="AB887" s="679"/>
    </row>
    <row r="888" spans="4:28" s="709" customFormat="1" ht="30" customHeight="1">
      <c r="D888" s="3308" t="s">
        <v>741</v>
      </c>
      <c r="E888" s="3243"/>
      <c r="F888" s="3243"/>
      <c r="G888" s="3238"/>
      <c r="H888" s="3309"/>
      <c r="I888" s="3243"/>
      <c r="J888" s="3238"/>
      <c r="K888" s="3309" t="s">
        <v>726</v>
      </c>
      <c r="L888" s="3243"/>
      <c r="M888" s="3243"/>
      <c r="N888" s="3243"/>
      <c r="O888" s="3238"/>
      <c r="P888" s="3309" t="s">
        <v>732</v>
      </c>
      <c r="Q888" s="3243"/>
      <c r="R888" s="3243"/>
      <c r="S888" s="3238"/>
      <c r="T888" s="3310"/>
      <c r="U888" s="3243"/>
      <c r="V888" s="3243"/>
      <c r="W888" s="3238"/>
      <c r="X888" s="3310"/>
      <c r="Y888" s="3243"/>
      <c r="Z888" s="3243"/>
      <c r="AA888" s="3244"/>
      <c r="AB888" s="679"/>
    </row>
    <row r="889" spans="4:28" s="709" customFormat="1" ht="30" customHeight="1">
      <c r="D889" s="3308"/>
      <c r="E889" s="3243"/>
      <c r="F889" s="3243"/>
      <c r="G889" s="3238"/>
      <c r="H889" s="3309"/>
      <c r="I889" s="3243"/>
      <c r="J889" s="3238"/>
      <c r="K889" s="3309"/>
      <c r="L889" s="3243"/>
      <c r="M889" s="3243"/>
      <c r="N889" s="3243"/>
      <c r="O889" s="3238"/>
      <c r="P889" s="3309"/>
      <c r="Q889" s="3243"/>
      <c r="R889" s="3243"/>
      <c r="S889" s="3238"/>
      <c r="T889" s="3310"/>
      <c r="U889" s="3243"/>
      <c r="V889" s="3243"/>
      <c r="W889" s="3238"/>
      <c r="X889" s="3310"/>
      <c r="Y889" s="3243"/>
      <c r="Z889" s="3243"/>
      <c r="AA889" s="3244"/>
      <c r="AB889" s="679"/>
    </row>
    <row r="890" spans="4:28" s="709" customFormat="1" ht="30" customHeight="1">
      <c r="D890" s="3308"/>
      <c r="E890" s="3243"/>
      <c r="F890" s="3243"/>
      <c r="G890" s="3238"/>
      <c r="H890" s="3309"/>
      <c r="I890" s="3243"/>
      <c r="J890" s="3238"/>
      <c r="K890" s="3309"/>
      <c r="L890" s="3243"/>
      <c r="M890" s="3243"/>
      <c r="N890" s="3243"/>
      <c r="O890" s="3238"/>
      <c r="P890" s="3309"/>
      <c r="Q890" s="3243"/>
      <c r="R890" s="3243"/>
      <c r="S890" s="3238"/>
      <c r="T890" s="3310"/>
      <c r="U890" s="3243"/>
      <c r="V890" s="3243"/>
      <c r="W890" s="3238"/>
      <c r="X890" s="3310"/>
      <c r="Y890" s="3243"/>
      <c r="Z890" s="3243"/>
      <c r="AA890" s="3244"/>
      <c r="AB890" s="679"/>
    </row>
    <row r="891" spans="4:28" s="709" customFormat="1" ht="30" customHeight="1">
      <c r="D891" s="3308"/>
      <c r="E891" s="3243"/>
      <c r="F891" s="3243"/>
      <c r="G891" s="3238"/>
      <c r="H891" s="3309"/>
      <c r="I891" s="3243"/>
      <c r="J891" s="3238"/>
      <c r="K891" s="3309"/>
      <c r="L891" s="3243"/>
      <c r="M891" s="3243"/>
      <c r="N891" s="3243"/>
      <c r="O891" s="3238"/>
      <c r="P891" s="3309"/>
      <c r="Q891" s="3243"/>
      <c r="R891" s="3243"/>
      <c r="S891" s="3238"/>
      <c r="T891" s="3310"/>
      <c r="U891" s="3243"/>
      <c r="V891" s="3243"/>
      <c r="W891" s="3238"/>
      <c r="X891" s="3310"/>
      <c r="Y891" s="3243"/>
      <c r="Z891" s="3243"/>
      <c r="AA891" s="3244"/>
      <c r="AB891" s="679"/>
    </row>
    <row r="892" spans="4:28" s="709" customFormat="1" ht="30" customHeight="1">
      <c r="D892" s="3308"/>
      <c r="E892" s="3243"/>
      <c r="F892" s="3243"/>
      <c r="G892" s="3238"/>
      <c r="H892" s="3309"/>
      <c r="I892" s="3243"/>
      <c r="J892" s="3238"/>
      <c r="K892" s="3309"/>
      <c r="L892" s="3243"/>
      <c r="M892" s="3243"/>
      <c r="N892" s="3243"/>
      <c r="O892" s="3238"/>
      <c r="P892" s="3309"/>
      <c r="Q892" s="3243"/>
      <c r="R892" s="3243"/>
      <c r="S892" s="3238"/>
      <c r="T892" s="3310"/>
      <c r="U892" s="3243"/>
      <c r="V892" s="3243"/>
      <c r="W892" s="3238"/>
      <c r="X892" s="3310"/>
      <c r="Y892" s="3243"/>
      <c r="Z892" s="3243"/>
      <c r="AA892" s="3244"/>
      <c r="AB892" s="679"/>
    </row>
    <row r="893" spans="4:28" s="709" customFormat="1" ht="30" customHeight="1">
      <c r="D893" s="3308"/>
      <c r="E893" s="3243"/>
      <c r="F893" s="3243"/>
      <c r="G893" s="3238"/>
      <c r="H893" s="3309"/>
      <c r="I893" s="3243"/>
      <c r="J893" s="3238"/>
      <c r="K893" s="3309"/>
      <c r="L893" s="3243"/>
      <c r="M893" s="3243"/>
      <c r="N893" s="3243"/>
      <c r="O893" s="3238"/>
      <c r="P893" s="3309"/>
      <c r="Q893" s="3243"/>
      <c r="R893" s="3243"/>
      <c r="S893" s="3238"/>
      <c r="T893" s="3310"/>
      <c r="U893" s="3243"/>
      <c r="V893" s="3243"/>
      <c r="W893" s="3238"/>
      <c r="X893" s="3310"/>
      <c r="Y893" s="3243"/>
      <c r="Z893" s="3243"/>
      <c r="AA893" s="3244"/>
      <c r="AB893" s="679"/>
    </row>
    <row r="894" spans="4:28" s="709" customFormat="1" ht="30" customHeight="1">
      <c r="D894" s="3328"/>
      <c r="E894" s="3299"/>
      <c r="F894" s="3299"/>
      <c r="G894" s="3281"/>
      <c r="H894" s="3329"/>
      <c r="I894" s="3299"/>
      <c r="J894" s="3281"/>
      <c r="K894" s="3329"/>
      <c r="L894" s="3299"/>
      <c r="M894" s="3299"/>
      <c r="N894" s="3299"/>
      <c r="O894" s="3281"/>
      <c r="P894" s="3329"/>
      <c r="Q894" s="3299"/>
      <c r="R894" s="3299"/>
      <c r="S894" s="3281"/>
      <c r="T894" s="3330"/>
      <c r="U894" s="3299"/>
      <c r="V894" s="3299"/>
      <c r="W894" s="3281"/>
      <c r="X894" s="3330"/>
      <c r="Y894" s="3299"/>
      <c r="Z894" s="3299"/>
      <c r="AA894" s="3300"/>
      <c r="AB894" s="679"/>
    </row>
    <row r="895" spans="4:28" s="709" customFormat="1">
      <c r="D895" s="103" t="s">
        <v>382</v>
      </c>
      <c r="E895" s="679"/>
      <c r="F895" s="679"/>
      <c r="G895" s="679"/>
      <c r="H895" s="679"/>
      <c r="I895" s="679"/>
      <c r="J895" s="679"/>
      <c r="K895" s="679"/>
      <c r="L895" s="679"/>
      <c r="M895" s="679"/>
      <c r="N895" s="679"/>
      <c r="O895" s="679"/>
      <c r="P895" s="679"/>
    </row>
    <row r="896" spans="4:28" s="709" customFormat="1">
      <c r="D896" s="103" t="s">
        <v>383</v>
      </c>
      <c r="E896" s="679"/>
      <c r="F896" s="679"/>
      <c r="G896" s="679"/>
      <c r="H896" s="679"/>
      <c r="I896" s="679"/>
      <c r="J896" s="679"/>
      <c r="K896" s="679"/>
      <c r="L896" s="679"/>
      <c r="M896" s="679"/>
      <c r="N896" s="679"/>
      <c r="O896" s="679"/>
      <c r="P896" s="679"/>
    </row>
    <row r="897" spans="2:28" s="709" customFormat="1">
      <c r="D897" s="103" t="s">
        <v>384</v>
      </c>
      <c r="E897" s="679"/>
      <c r="F897" s="679"/>
      <c r="G897" s="679"/>
      <c r="H897" s="679"/>
      <c r="I897" s="679"/>
      <c r="J897" s="679"/>
      <c r="K897" s="679"/>
      <c r="L897" s="679"/>
      <c r="M897" s="679"/>
      <c r="N897" s="679"/>
      <c r="O897" s="679"/>
      <c r="P897" s="679"/>
    </row>
    <row r="898" spans="2:28" s="709" customFormat="1">
      <c r="D898" s="103" t="s">
        <v>385</v>
      </c>
      <c r="E898" s="679"/>
      <c r="F898" s="679"/>
      <c r="G898" s="679"/>
      <c r="H898" s="679"/>
      <c r="I898" s="679"/>
      <c r="J898" s="679"/>
      <c r="K898" s="679"/>
      <c r="L898" s="679"/>
      <c r="M898" s="679"/>
      <c r="N898" s="679"/>
      <c r="O898" s="679"/>
      <c r="P898" s="679"/>
    </row>
    <row r="899" spans="2:28" s="709" customFormat="1">
      <c r="D899" s="103" t="s">
        <v>386</v>
      </c>
      <c r="E899" s="679"/>
      <c r="F899" s="679"/>
      <c r="G899" s="679"/>
      <c r="H899" s="679"/>
      <c r="I899" s="679"/>
      <c r="J899" s="679"/>
      <c r="K899" s="679"/>
      <c r="L899" s="679"/>
      <c r="M899" s="679"/>
      <c r="N899" s="679"/>
      <c r="O899" s="679"/>
      <c r="P899" s="679"/>
    </row>
    <row r="900" spans="2:28" s="709" customFormat="1">
      <c r="D900" s="103" t="s">
        <v>387</v>
      </c>
      <c r="E900" s="679"/>
      <c r="F900" s="679"/>
      <c r="G900" s="679"/>
      <c r="H900" s="679"/>
      <c r="I900" s="679"/>
      <c r="J900" s="679"/>
      <c r="K900" s="679"/>
      <c r="L900" s="679"/>
      <c r="M900" s="679"/>
      <c r="N900" s="679"/>
      <c r="O900" s="679"/>
      <c r="P900" s="679"/>
    </row>
    <row r="901" spans="2:28" s="709" customFormat="1">
      <c r="D901" s="103"/>
      <c r="E901" s="679"/>
      <c r="F901" s="679"/>
      <c r="G901" s="679"/>
      <c r="H901" s="679"/>
      <c r="I901" s="679"/>
      <c r="J901" s="679"/>
      <c r="K901" s="679"/>
      <c r="L901" s="679"/>
      <c r="M901" s="679"/>
      <c r="N901" s="679"/>
      <c r="O901" s="679"/>
      <c r="P901" s="679"/>
    </row>
    <row r="902" spans="2:28" s="709" customFormat="1">
      <c r="D902" s="104" t="s">
        <v>388</v>
      </c>
      <c r="E902" s="679"/>
      <c r="F902" s="679"/>
      <c r="G902" s="679"/>
      <c r="H902" s="679"/>
      <c r="I902" s="679"/>
      <c r="J902" s="679"/>
      <c r="K902" s="679"/>
      <c r="L902" s="679"/>
      <c r="M902" s="679"/>
      <c r="N902" s="679"/>
      <c r="O902" s="679"/>
      <c r="P902" s="679"/>
    </row>
    <row r="903" spans="2:28" s="709" customFormat="1">
      <c r="D903" s="104"/>
      <c r="E903" s="679"/>
      <c r="F903" s="679"/>
      <c r="G903" s="679"/>
      <c r="H903" s="679"/>
      <c r="I903" s="679"/>
      <c r="J903" s="679"/>
      <c r="K903" s="679"/>
      <c r="L903" s="679"/>
      <c r="M903" s="679"/>
      <c r="N903" s="679"/>
      <c r="O903" s="679"/>
      <c r="P903" s="679"/>
    </row>
    <row r="904" spans="2:28" s="709" customFormat="1" ht="20.100000000000001" customHeight="1">
      <c r="E904" s="679"/>
      <c r="F904" s="679"/>
      <c r="G904" s="679"/>
      <c r="H904" s="679"/>
      <c r="I904" s="679"/>
      <c r="J904" s="679"/>
      <c r="K904" s="679"/>
      <c r="L904" s="679"/>
      <c r="M904" s="679"/>
      <c r="N904" s="679"/>
      <c r="O904" s="679"/>
      <c r="P904" s="679"/>
      <c r="S904" s="161" t="s">
        <v>389</v>
      </c>
      <c r="T904" s="3348" t="str">
        <f>本工事内容!$C$7</f>
        <v>市役所　太郎</v>
      </c>
      <c r="U904" s="1624"/>
      <c r="V904" s="1624"/>
      <c r="W904" s="1624"/>
      <c r="X904" s="1624"/>
      <c r="Y904" s="1624"/>
    </row>
    <row r="905" spans="2:28" s="709" customFormat="1" ht="14.25">
      <c r="B905" s="1"/>
      <c r="C905" s="679"/>
      <c r="D905" s="679"/>
      <c r="E905" s="679"/>
      <c r="F905" s="679"/>
      <c r="G905" s="679"/>
      <c r="H905" s="679"/>
      <c r="I905" s="679"/>
      <c r="J905" s="679"/>
      <c r="K905" s="679"/>
      <c r="L905" s="679"/>
      <c r="M905" s="679"/>
      <c r="N905" s="679"/>
    </row>
    <row r="906" spans="2:28" s="709" customFormat="1" ht="36.6" customHeight="1">
      <c r="D906" s="276" t="s">
        <v>10</v>
      </c>
      <c r="E906" s="276"/>
      <c r="F906" s="276"/>
      <c r="G906" s="276"/>
      <c r="H906" s="60"/>
      <c r="I906" s="60"/>
      <c r="J906" s="60"/>
      <c r="K906" s="60"/>
      <c r="L906" s="60"/>
      <c r="M906" s="60"/>
      <c r="N906" s="60"/>
      <c r="O906" s="60"/>
      <c r="P906" s="60"/>
      <c r="Q906" s="60"/>
      <c r="R906" s="60"/>
      <c r="S906" s="60"/>
      <c r="T906" s="60"/>
      <c r="U906" s="60"/>
      <c r="V906" s="60"/>
      <c r="W906" s="60"/>
      <c r="X906" s="60"/>
      <c r="Y906" s="60"/>
      <c r="Z906" s="60"/>
      <c r="AA906" s="60"/>
      <c r="AB906" s="679"/>
    </row>
    <row r="907" spans="2:28" s="709" customFormat="1" ht="24.75" customHeight="1">
      <c r="D907" s="3317" t="s">
        <v>369</v>
      </c>
      <c r="E907" s="3318"/>
      <c r="F907" s="3318"/>
      <c r="G907" s="3319"/>
      <c r="H907" s="3320" t="str">
        <f>本工事内容!$C$5&amp;本工事内容!$D$5&amp;本工事内容!$E$5&amp;"　"&amp;本工事内容!$C$8</f>
        <v>都計第100号　○○○道路修繕工事2</v>
      </c>
      <c r="I907" s="3321"/>
      <c r="J907" s="3321"/>
      <c r="K907" s="3321"/>
      <c r="L907" s="3321"/>
      <c r="M907" s="3321"/>
      <c r="N907" s="3321"/>
      <c r="O907" s="3321"/>
      <c r="P907" s="3321"/>
      <c r="Q907" s="3321"/>
      <c r="R907" s="3321"/>
      <c r="S907" s="3321"/>
      <c r="T907" s="3321"/>
      <c r="U907" s="3321"/>
      <c r="V907" s="3321"/>
      <c r="W907" s="3321"/>
      <c r="X907" s="3321"/>
      <c r="Y907" s="3321"/>
      <c r="Z907" s="3321"/>
      <c r="AA907" s="3322"/>
      <c r="AB907" s="679"/>
    </row>
    <row r="908" spans="2:28" s="709" customFormat="1" ht="24.95" customHeight="1">
      <c r="D908" s="3323" t="s">
        <v>214</v>
      </c>
      <c r="E908" s="3324"/>
      <c r="F908" s="3324"/>
      <c r="G908" s="3325"/>
      <c r="H908" s="3326" t="str">
        <f>本工事内容!$C$10</f>
        <v>一宮22号線</v>
      </c>
      <c r="I908" s="1821"/>
      <c r="J908" s="1821"/>
      <c r="K908" s="1821"/>
      <c r="L908" s="1821"/>
      <c r="M908" s="1821"/>
      <c r="N908" s="1821"/>
      <c r="O908" s="1821"/>
      <c r="P908" s="1821"/>
      <c r="Q908" s="1821"/>
      <c r="R908" s="1821"/>
      <c r="S908" s="1821"/>
      <c r="T908" s="1821"/>
      <c r="U908" s="1821"/>
      <c r="V908" s="1821"/>
      <c r="W908" s="1821"/>
      <c r="X908" s="1821"/>
      <c r="Y908" s="1821"/>
      <c r="Z908" s="1821"/>
      <c r="AA908" s="3327"/>
      <c r="AB908" s="679"/>
    </row>
    <row r="909" spans="2:28" s="709" customFormat="1" ht="24.95" customHeight="1">
      <c r="D909" s="3323" t="s">
        <v>370</v>
      </c>
      <c r="E909" s="3324"/>
      <c r="F909" s="3324"/>
      <c r="G909" s="3325"/>
      <c r="H909" s="3326" t="str">
        <f>本工事内容!$C$9</f>
        <v>一宮市本町二丁目5番６号2</v>
      </c>
      <c r="I909" s="1821"/>
      <c r="J909" s="1821"/>
      <c r="K909" s="1821"/>
      <c r="L909" s="1821"/>
      <c r="M909" s="1821"/>
      <c r="N909" s="1821"/>
      <c r="O909" s="1821"/>
      <c r="P909" s="1821"/>
      <c r="Q909" s="1821"/>
      <c r="R909" s="1821"/>
      <c r="S909" s="1821"/>
      <c r="T909" s="1821"/>
      <c r="U909" s="1821"/>
      <c r="V909" s="1821"/>
      <c r="W909" s="1821"/>
      <c r="X909" s="1821"/>
      <c r="Y909" s="1821"/>
      <c r="Z909" s="1821"/>
      <c r="AA909" s="3327"/>
      <c r="AB909" s="679"/>
    </row>
    <row r="910" spans="2:28" s="709" customFormat="1" ht="24.95" customHeight="1">
      <c r="D910" s="3323" t="s">
        <v>371</v>
      </c>
      <c r="E910" s="3324"/>
      <c r="F910" s="3324"/>
      <c r="G910" s="3325"/>
      <c r="H910" s="3326" t="str">
        <f>請負者詳細!$C$2</f>
        <v>△△△△建設株式会社</v>
      </c>
      <c r="I910" s="1821"/>
      <c r="J910" s="1821"/>
      <c r="K910" s="1821"/>
      <c r="L910" s="1821"/>
      <c r="M910" s="1821"/>
      <c r="N910" s="1821"/>
      <c r="O910" s="1821"/>
      <c r="P910" s="1821"/>
      <c r="Q910" s="1821"/>
      <c r="R910" s="1821"/>
      <c r="S910" s="1821"/>
      <c r="T910" s="1821"/>
      <c r="U910" s="1821"/>
      <c r="V910" s="1821"/>
      <c r="W910" s="1821"/>
      <c r="X910" s="1821"/>
      <c r="Y910" s="1821"/>
      <c r="Z910" s="1821"/>
      <c r="AA910" s="3327"/>
      <c r="AB910" s="679"/>
    </row>
    <row r="911" spans="2:28" s="709" customFormat="1" ht="24.95" customHeight="1">
      <c r="D911" s="3323" t="s">
        <v>372</v>
      </c>
      <c r="E911" s="3324"/>
      <c r="F911" s="3324"/>
      <c r="G911" s="3325"/>
      <c r="H911" s="3346" t="str">
        <f>TEXT(本工事内容!$C$12,"ggge年m月d日")&amp;" ～ "&amp; TEXT(本工事内容!$C$13,"ggge年m月d日")</f>
        <v>令和4年11月2日 ～ 令和5年1月31日</v>
      </c>
      <c r="I911" s="1821"/>
      <c r="J911" s="1821"/>
      <c r="K911" s="1821"/>
      <c r="L911" s="1821"/>
      <c r="M911" s="1821"/>
      <c r="N911" s="1821"/>
      <c r="O911" s="1821"/>
      <c r="P911" s="1821"/>
      <c r="Q911" s="1821"/>
      <c r="R911" s="1821"/>
      <c r="S911" s="1821"/>
      <c r="T911" s="1821"/>
      <c r="U911" s="1821"/>
      <c r="V911" s="1821"/>
      <c r="W911" s="1821"/>
      <c r="X911" s="1821"/>
      <c r="Y911" s="1821"/>
      <c r="Z911" s="1821"/>
      <c r="AA911" s="3327"/>
      <c r="AB911" s="679"/>
    </row>
    <row r="912" spans="2:28" s="709" customFormat="1">
      <c r="D912" s="3311" t="s">
        <v>373</v>
      </c>
      <c r="E912" s="3166"/>
      <c r="F912" s="3166"/>
      <c r="G912" s="3167"/>
      <c r="H912" s="3306" t="s">
        <v>374</v>
      </c>
      <c r="I912" s="3166"/>
      <c r="J912" s="3167"/>
      <c r="K912" s="3306" t="s">
        <v>718</v>
      </c>
      <c r="L912" s="3166"/>
      <c r="M912" s="3166"/>
      <c r="N912" s="3166"/>
      <c r="O912" s="3167"/>
      <c r="P912" s="3306" t="s">
        <v>717</v>
      </c>
      <c r="Q912" s="3166"/>
      <c r="R912" s="3166"/>
      <c r="S912" s="3167"/>
      <c r="T912" s="3306" t="s">
        <v>716</v>
      </c>
      <c r="U912" s="3166"/>
      <c r="V912" s="3166"/>
      <c r="W912" s="3167"/>
      <c r="X912" s="3306" t="s">
        <v>376</v>
      </c>
      <c r="Y912" s="3166"/>
      <c r="Z912" s="3166"/>
      <c r="AA912" s="3307"/>
      <c r="AB912" s="679"/>
    </row>
    <row r="913" spans="4:28" s="709" customFormat="1">
      <c r="D913" s="3312"/>
      <c r="E913" s="3173"/>
      <c r="F913" s="3173"/>
      <c r="G913" s="3174"/>
      <c r="H913" s="3172"/>
      <c r="I913" s="3173"/>
      <c r="J913" s="3174"/>
      <c r="K913" s="3172"/>
      <c r="L913" s="3173"/>
      <c r="M913" s="3173"/>
      <c r="N913" s="3173"/>
      <c r="O913" s="3174"/>
      <c r="P913" s="3172"/>
      <c r="Q913" s="3173"/>
      <c r="R913" s="3173"/>
      <c r="S913" s="3174"/>
      <c r="T913" s="3313" t="s">
        <v>375</v>
      </c>
      <c r="U913" s="3314"/>
      <c r="V913" s="3314"/>
      <c r="W913" s="3315"/>
      <c r="X913" s="3172"/>
      <c r="Y913" s="3173"/>
      <c r="Z913" s="3173"/>
      <c r="AA913" s="3264"/>
      <c r="AB913" s="679"/>
    </row>
    <row r="914" spans="4:28" s="709" customFormat="1" ht="30" customHeight="1">
      <c r="D914" s="3308" t="s">
        <v>733</v>
      </c>
      <c r="E914" s="3243"/>
      <c r="F914" s="3243"/>
      <c r="G914" s="3238"/>
      <c r="H914" s="3309"/>
      <c r="I914" s="3243"/>
      <c r="J914" s="3238"/>
      <c r="K914" s="3309" t="s">
        <v>734</v>
      </c>
      <c r="L914" s="3243"/>
      <c r="M914" s="3243"/>
      <c r="N914" s="3243"/>
      <c r="O914" s="3238"/>
      <c r="P914" s="3309" t="s">
        <v>735</v>
      </c>
      <c r="Q914" s="3243"/>
      <c r="R914" s="3243"/>
      <c r="S914" s="3238"/>
      <c r="T914" s="3310"/>
      <c r="U914" s="3243"/>
      <c r="V914" s="3243"/>
      <c r="W914" s="3238"/>
      <c r="X914" s="3310"/>
      <c r="Y914" s="3243"/>
      <c r="Z914" s="3243"/>
      <c r="AA914" s="3244"/>
      <c r="AB914" s="679"/>
    </row>
    <row r="915" spans="4:28" s="709" customFormat="1" ht="30" customHeight="1">
      <c r="D915" s="3308" t="s">
        <v>1539</v>
      </c>
      <c r="E915" s="3243"/>
      <c r="F915" s="3243"/>
      <c r="G915" s="3238"/>
      <c r="H915" s="3309"/>
      <c r="I915" s="3243"/>
      <c r="J915" s="3238"/>
      <c r="K915" s="3309" t="s">
        <v>1540</v>
      </c>
      <c r="L915" s="3243"/>
      <c r="M915" s="3243"/>
      <c r="N915" s="3243"/>
      <c r="O915" s="3238"/>
      <c r="P915" s="3309" t="s">
        <v>736</v>
      </c>
      <c r="Q915" s="3243"/>
      <c r="R915" s="3243"/>
      <c r="S915" s="3238"/>
      <c r="T915" s="3310"/>
      <c r="U915" s="3243"/>
      <c r="V915" s="3243"/>
      <c r="W915" s="3238"/>
      <c r="X915" s="3310"/>
      <c r="Y915" s="3243"/>
      <c r="Z915" s="3243"/>
      <c r="AA915" s="3244"/>
      <c r="AB915" s="679"/>
    </row>
    <row r="916" spans="4:28" s="709" customFormat="1" ht="30" customHeight="1">
      <c r="D916" s="3308" t="s">
        <v>719</v>
      </c>
      <c r="E916" s="3243"/>
      <c r="F916" s="3243"/>
      <c r="G916" s="3238"/>
      <c r="H916" s="3309" t="s">
        <v>378</v>
      </c>
      <c r="I916" s="3243"/>
      <c r="J916" s="3238"/>
      <c r="K916" s="3309" t="s">
        <v>1541</v>
      </c>
      <c r="L916" s="3243"/>
      <c r="M916" s="3243"/>
      <c r="N916" s="3243"/>
      <c r="O916" s="3238"/>
      <c r="P916" s="3309" t="s">
        <v>737</v>
      </c>
      <c r="Q916" s="3243"/>
      <c r="R916" s="3243"/>
      <c r="S916" s="3238"/>
      <c r="T916" s="3310"/>
      <c r="U916" s="3243"/>
      <c r="V916" s="3243"/>
      <c r="W916" s="3238"/>
      <c r="X916" s="3310"/>
      <c r="Y916" s="3243"/>
      <c r="Z916" s="3243"/>
      <c r="AA916" s="3244"/>
      <c r="AB916" s="679"/>
    </row>
    <row r="917" spans="4:28" s="709" customFormat="1" ht="30" customHeight="1">
      <c r="D917" s="3308"/>
      <c r="E917" s="3243"/>
      <c r="F917" s="3243"/>
      <c r="G917" s="3238"/>
      <c r="H917" s="3309"/>
      <c r="I917" s="3243"/>
      <c r="J917" s="3238"/>
      <c r="K917" s="3309"/>
      <c r="L917" s="3243"/>
      <c r="M917" s="3243"/>
      <c r="N917" s="3243"/>
      <c r="O917" s="3238"/>
      <c r="P917" s="3309"/>
      <c r="Q917" s="3243"/>
      <c r="R917" s="3243"/>
      <c r="S917" s="3238"/>
      <c r="T917" s="3310"/>
      <c r="U917" s="3243"/>
      <c r="V917" s="3243"/>
      <c r="W917" s="3238"/>
      <c r="X917" s="3310"/>
      <c r="Y917" s="3243"/>
      <c r="Z917" s="3243"/>
      <c r="AA917" s="3244"/>
      <c r="AB917" s="679"/>
    </row>
    <row r="918" spans="4:28" s="709" customFormat="1" ht="30" customHeight="1">
      <c r="D918" s="3308"/>
      <c r="E918" s="3243"/>
      <c r="F918" s="3243"/>
      <c r="G918" s="3238"/>
      <c r="H918" s="3309"/>
      <c r="I918" s="3243"/>
      <c r="J918" s="3238"/>
      <c r="K918" s="3309"/>
      <c r="L918" s="3243"/>
      <c r="M918" s="3243"/>
      <c r="N918" s="3243"/>
      <c r="O918" s="3238"/>
      <c r="P918" s="3309"/>
      <c r="Q918" s="3243"/>
      <c r="R918" s="3243"/>
      <c r="S918" s="3238"/>
      <c r="T918" s="3310"/>
      <c r="U918" s="3243"/>
      <c r="V918" s="3243"/>
      <c r="W918" s="3238"/>
      <c r="X918" s="3310"/>
      <c r="Y918" s="3243"/>
      <c r="Z918" s="3243"/>
      <c r="AA918" s="3244"/>
      <c r="AB918" s="679"/>
    </row>
    <row r="919" spans="4:28" s="709" customFormat="1" ht="30" customHeight="1">
      <c r="D919" s="3308"/>
      <c r="E919" s="3243"/>
      <c r="F919" s="3243"/>
      <c r="G919" s="3238"/>
      <c r="H919" s="3309"/>
      <c r="I919" s="3243"/>
      <c r="J919" s="3238"/>
      <c r="K919" s="3309"/>
      <c r="L919" s="3243"/>
      <c r="M919" s="3243"/>
      <c r="N919" s="3243"/>
      <c r="O919" s="3238"/>
      <c r="P919" s="3309"/>
      <c r="Q919" s="3243"/>
      <c r="R919" s="3243"/>
      <c r="S919" s="3238"/>
      <c r="T919" s="3310"/>
      <c r="U919" s="3243"/>
      <c r="V919" s="3243"/>
      <c r="W919" s="3238"/>
      <c r="X919" s="3310"/>
      <c r="Y919" s="3243"/>
      <c r="Z919" s="3243"/>
      <c r="AA919" s="3244"/>
      <c r="AB919" s="679"/>
    </row>
    <row r="920" spans="4:28" s="709" customFormat="1" ht="30" customHeight="1">
      <c r="D920" s="3308"/>
      <c r="E920" s="3243"/>
      <c r="F920" s="3243"/>
      <c r="G920" s="3238"/>
      <c r="H920" s="3309"/>
      <c r="I920" s="3243"/>
      <c r="J920" s="3238"/>
      <c r="K920" s="3309"/>
      <c r="L920" s="3243"/>
      <c r="M920" s="3243"/>
      <c r="N920" s="3243"/>
      <c r="O920" s="3238"/>
      <c r="P920" s="3309"/>
      <c r="Q920" s="3243"/>
      <c r="R920" s="3243"/>
      <c r="S920" s="3238"/>
      <c r="T920" s="3310"/>
      <c r="U920" s="3243"/>
      <c r="V920" s="3243"/>
      <c r="W920" s="3238"/>
      <c r="X920" s="3310"/>
      <c r="Y920" s="3243"/>
      <c r="Z920" s="3243"/>
      <c r="AA920" s="3244"/>
      <c r="AB920" s="679"/>
    </row>
    <row r="921" spans="4:28" s="709" customFormat="1" ht="30" customHeight="1">
      <c r="D921" s="3308"/>
      <c r="E921" s="3243"/>
      <c r="F921" s="3243"/>
      <c r="G921" s="3238"/>
      <c r="H921" s="3309"/>
      <c r="I921" s="3243"/>
      <c r="J921" s="3238"/>
      <c r="K921" s="3309"/>
      <c r="L921" s="3243"/>
      <c r="M921" s="3243"/>
      <c r="N921" s="3243"/>
      <c r="O921" s="3238"/>
      <c r="P921" s="3309"/>
      <c r="Q921" s="3243"/>
      <c r="R921" s="3243"/>
      <c r="S921" s="3238"/>
      <c r="T921" s="3310"/>
      <c r="U921" s="3243"/>
      <c r="V921" s="3243"/>
      <c r="W921" s="3238"/>
      <c r="X921" s="3310"/>
      <c r="Y921" s="3243"/>
      <c r="Z921" s="3243"/>
      <c r="AA921" s="3244"/>
      <c r="AB921" s="679"/>
    </row>
    <row r="922" spans="4:28" s="709" customFormat="1" ht="30" customHeight="1">
      <c r="D922" s="3308"/>
      <c r="E922" s="3243"/>
      <c r="F922" s="3243"/>
      <c r="G922" s="3238"/>
      <c r="H922" s="3309"/>
      <c r="I922" s="3243"/>
      <c r="J922" s="3238"/>
      <c r="K922" s="3309"/>
      <c r="L922" s="3243"/>
      <c r="M922" s="3243"/>
      <c r="N922" s="3243"/>
      <c r="O922" s="3238"/>
      <c r="P922" s="3309"/>
      <c r="Q922" s="3243"/>
      <c r="R922" s="3243"/>
      <c r="S922" s="3238"/>
      <c r="T922" s="3310"/>
      <c r="U922" s="3243"/>
      <c r="V922" s="3243"/>
      <c r="W922" s="3238"/>
      <c r="X922" s="3310"/>
      <c r="Y922" s="3243"/>
      <c r="Z922" s="3243"/>
      <c r="AA922" s="3244"/>
      <c r="AB922" s="679"/>
    </row>
    <row r="923" spans="4:28" s="709" customFormat="1" ht="30" customHeight="1">
      <c r="D923" s="3308"/>
      <c r="E923" s="3243"/>
      <c r="F923" s="3243"/>
      <c r="G923" s="3238"/>
      <c r="H923" s="3309"/>
      <c r="I923" s="3243"/>
      <c r="J923" s="3238"/>
      <c r="K923" s="3309"/>
      <c r="L923" s="3243"/>
      <c r="M923" s="3243"/>
      <c r="N923" s="3243"/>
      <c r="O923" s="3238"/>
      <c r="P923" s="3309"/>
      <c r="Q923" s="3243"/>
      <c r="R923" s="3243"/>
      <c r="S923" s="3238"/>
      <c r="T923" s="3310"/>
      <c r="U923" s="3243"/>
      <c r="V923" s="3243"/>
      <c r="W923" s="3238"/>
      <c r="X923" s="3310"/>
      <c r="Y923" s="3243"/>
      <c r="Z923" s="3243"/>
      <c r="AA923" s="3244"/>
      <c r="AB923" s="679"/>
    </row>
    <row r="924" spans="4:28" s="709" customFormat="1" ht="30" customHeight="1">
      <c r="D924" s="3308"/>
      <c r="E924" s="3243"/>
      <c r="F924" s="3243"/>
      <c r="G924" s="3238"/>
      <c r="H924" s="3309"/>
      <c r="I924" s="3243"/>
      <c r="J924" s="3238"/>
      <c r="K924" s="3309"/>
      <c r="L924" s="3243"/>
      <c r="M924" s="3243"/>
      <c r="N924" s="3243"/>
      <c r="O924" s="3238"/>
      <c r="P924" s="3309"/>
      <c r="Q924" s="3243"/>
      <c r="R924" s="3243"/>
      <c r="S924" s="3238"/>
      <c r="T924" s="3310"/>
      <c r="U924" s="3243"/>
      <c r="V924" s="3243"/>
      <c r="W924" s="3238"/>
      <c r="X924" s="3310"/>
      <c r="Y924" s="3243"/>
      <c r="Z924" s="3243"/>
      <c r="AA924" s="3244"/>
      <c r="AB924" s="679"/>
    </row>
    <row r="925" spans="4:28" s="709" customFormat="1" ht="30" customHeight="1">
      <c r="D925" s="3328"/>
      <c r="E925" s="3299"/>
      <c r="F925" s="3299"/>
      <c r="G925" s="3281"/>
      <c r="H925" s="3329"/>
      <c r="I925" s="3299"/>
      <c r="J925" s="3281"/>
      <c r="K925" s="3329"/>
      <c r="L925" s="3299"/>
      <c r="M925" s="3299"/>
      <c r="N925" s="3299"/>
      <c r="O925" s="3281"/>
      <c r="P925" s="3329"/>
      <c r="Q925" s="3299"/>
      <c r="R925" s="3299"/>
      <c r="S925" s="3281"/>
      <c r="T925" s="3330"/>
      <c r="U925" s="3299"/>
      <c r="V925" s="3299"/>
      <c r="W925" s="3281"/>
      <c r="X925" s="3330"/>
      <c r="Y925" s="3299"/>
      <c r="Z925" s="3299"/>
      <c r="AA925" s="3300"/>
      <c r="AB925" s="679"/>
    </row>
    <row r="926" spans="4:28" s="709" customFormat="1">
      <c r="D926" s="103" t="s">
        <v>390</v>
      </c>
      <c r="E926" s="679"/>
      <c r="F926" s="679"/>
      <c r="G926" s="679"/>
      <c r="H926" s="679"/>
      <c r="I926" s="679"/>
      <c r="J926" s="679"/>
      <c r="K926" s="679"/>
      <c r="L926" s="679"/>
      <c r="M926" s="679"/>
      <c r="N926" s="679"/>
      <c r="O926" s="679"/>
      <c r="P926" s="679"/>
    </row>
    <row r="927" spans="4:28" s="709" customFormat="1">
      <c r="D927" s="103" t="s">
        <v>391</v>
      </c>
      <c r="E927" s="679"/>
      <c r="F927" s="679"/>
      <c r="G927" s="679"/>
      <c r="H927" s="679"/>
      <c r="I927" s="679"/>
      <c r="J927" s="679"/>
      <c r="K927" s="679"/>
      <c r="L927" s="679"/>
      <c r="M927" s="679"/>
      <c r="N927" s="679"/>
      <c r="O927" s="679"/>
      <c r="P927" s="679"/>
    </row>
    <row r="928" spans="4:28" s="709" customFormat="1">
      <c r="D928" s="103" t="s">
        <v>392</v>
      </c>
      <c r="E928" s="679"/>
      <c r="F928" s="679"/>
      <c r="G928" s="679"/>
      <c r="H928" s="679"/>
      <c r="I928" s="679"/>
      <c r="J928" s="679"/>
      <c r="K928" s="679"/>
      <c r="L928" s="679"/>
      <c r="M928" s="679"/>
      <c r="N928" s="679"/>
      <c r="O928" s="679"/>
      <c r="P928" s="679"/>
    </row>
    <row r="929" spans="3:28" s="709" customFormat="1">
      <c r="D929" s="103" t="s">
        <v>393</v>
      </c>
      <c r="E929" s="679"/>
      <c r="F929" s="679"/>
      <c r="G929" s="679"/>
      <c r="H929" s="679"/>
      <c r="I929" s="679"/>
      <c r="J929" s="679"/>
      <c r="K929" s="679"/>
      <c r="L929" s="679"/>
      <c r="M929" s="679"/>
      <c r="N929" s="679"/>
      <c r="O929" s="679"/>
      <c r="P929" s="679"/>
    </row>
    <row r="930" spans="3:28" s="709" customFormat="1">
      <c r="D930" s="103" t="s">
        <v>394</v>
      </c>
      <c r="E930" s="679"/>
      <c r="F930" s="679"/>
      <c r="G930" s="679"/>
      <c r="H930" s="679"/>
      <c r="I930" s="679"/>
      <c r="J930" s="679"/>
      <c r="K930" s="679"/>
      <c r="L930" s="679"/>
      <c r="M930" s="679"/>
      <c r="N930" s="679"/>
      <c r="O930" s="679"/>
      <c r="P930" s="679"/>
    </row>
    <row r="931" spans="3:28" s="709" customFormat="1">
      <c r="D931" s="103"/>
      <c r="E931" s="679"/>
      <c r="F931" s="679"/>
      <c r="G931" s="679"/>
      <c r="H931" s="679"/>
      <c r="I931" s="679"/>
      <c r="J931" s="679"/>
      <c r="K931" s="679"/>
      <c r="L931" s="679"/>
      <c r="M931" s="679"/>
      <c r="N931" s="679"/>
      <c r="O931" s="679"/>
      <c r="P931" s="679"/>
    </row>
    <row r="932" spans="3:28" s="709" customFormat="1">
      <c r="D932" s="104" t="s">
        <v>388</v>
      </c>
      <c r="E932" s="679"/>
      <c r="F932" s="679"/>
      <c r="G932" s="679"/>
      <c r="H932" s="679"/>
      <c r="I932" s="679"/>
      <c r="J932" s="679"/>
      <c r="K932" s="679"/>
      <c r="L932" s="679"/>
      <c r="M932" s="679"/>
      <c r="N932" s="679"/>
      <c r="O932" s="679"/>
      <c r="P932" s="679"/>
    </row>
    <row r="933" spans="3:28" s="709" customFormat="1">
      <c r="D933" s="104"/>
      <c r="E933" s="679"/>
      <c r="F933" s="679"/>
      <c r="G933" s="679"/>
      <c r="H933" s="679"/>
      <c r="I933" s="679"/>
      <c r="J933" s="679"/>
      <c r="K933" s="679"/>
      <c r="L933" s="679"/>
      <c r="M933" s="679"/>
      <c r="N933" s="679"/>
      <c r="O933" s="679"/>
      <c r="P933" s="679"/>
    </row>
    <row r="934" spans="3:28" s="709" customFormat="1" ht="20.100000000000001" customHeight="1">
      <c r="E934" s="679"/>
      <c r="F934" s="679"/>
      <c r="G934" s="679"/>
      <c r="H934" s="679"/>
      <c r="I934" s="679"/>
      <c r="J934" s="679"/>
      <c r="K934" s="679"/>
      <c r="L934" s="679"/>
      <c r="M934" s="679"/>
      <c r="N934" s="679"/>
      <c r="O934" s="679"/>
      <c r="P934" s="679"/>
      <c r="S934" s="161" t="s">
        <v>389</v>
      </c>
      <c r="T934" s="3348" t="str">
        <f>本工事内容!$C$7</f>
        <v>市役所　太郎</v>
      </c>
      <c r="U934" s="3348"/>
      <c r="V934" s="3348"/>
      <c r="W934" s="3348"/>
      <c r="X934" s="3348"/>
      <c r="Y934" s="3348"/>
    </row>
    <row r="935" spans="3:28" s="709" customFormat="1" ht="14.25">
      <c r="C935" s="102"/>
      <c r="D935" s="679"/>
      <c r="E935" s="679"/>
      <c r="F935" s="679"/>
      <c r="G935" s="679"/>
      <c r="H935" s="679"/>
      <c r="I935" s="679"/>
      <c r="J935" s="679"/>
      <c r="K935" s="679"/>
      <c r="L935" s="679"/>
      <c r="M935" s="679"/>
      <c r="N935" s="679"/>
    </row>
    <row r="936" spans="3:28" s="709" customFormat="1" ht="22.9" customHeight="1">
      <c r="C936" s="54" t="s">
        <v>563</v>
      </c>
      <c r="D936" s="277"/>
      <c r="E936" s="277"/>
      <c r="F936" s="277"/>
      <c r="G936" s="277"/>
      <c r="H936" s="278"/>
      <c r="I936" s="278"/>
      <c r="J936" s="278"/>
      <c r="K936" s="278"/>
      <c r="L936" s="278"/>
      <c r="M936" s="278"/>
      <c r="N936" s="278"/>
      <c r="O936" s="278"/>
      <c r="P936" s="278"/>
      <c r="Q936" s="278"/>
      <c r="R936" s="278"/>
      <c r="S936" s="278"/>
      <c r="T936" s="278"/>
      <c r="U936" s="278"/>
      <c r="V936" s="278"/>
      <c r="W936" s="278"/>
      <c r="X936" s="278"/>
      <c r="Y936" s="278"/>
      <c r="Z936" s="278"/>
      <c r="AA936" s="278"/>
      <c r="AB936" s="679"/>
    </row>
    <row r="937" spans="3:28" s="709" customFormat="1" ht="19.899999999999999" customHeight="1">
      <c r="C937" s="3073" t="s">
        <v>212</v>
      </c>
      <c r="D937" s="2997"/>
      <c r="E937" s="2998"/>
      <c r="F937" s="3367" t="str">
        <f>本工事内容!$C$5&amp;本工事内容!$D$5&amp;本工事内容!$E$5&amp;"　"&amp;本工事内容!$C$8</f>
        <v>都計第100号　○○○道路修繕工事2</v>
      </c>
      <c r="G937" s="3344"/>
      <c r="H937" s="3344"/>
      <c r="I937" s="3344"/>
      <c r="J937" s="3344"/>
      <c r="K937" s="3344"/>
      <c r="L937" s="3344"/>
      <c r="M937" s="3344"/>
      <c r="N937" s="3344"/>
      <c r="O937" s="3344"/>
      <c r="P937" s="3344"/>
      <c r="Q937" s="3344"/>
      <c r="R937" s="3344"/>
      <c r="S937" s="3345"/>
      <c r="T937" s="2996" t="s">
        <v>865</v>
      </c>
      <c r="U937" s="2998"/>
      <c r="V937" s="3368" t="str">
        <f>請負者詳細!$C$2</f>
        <v>△△△△建設株式会社</v>
      </c>
      <c r="W937" s="3344"/>
      <c r="X937" s="3344"/>
      <c r="Y937" s="3344"/>
      <c r="Z937" s="3344"/>
      <c r="AA937" s="3369"/>
    </row>
    <row r="938" spans="3:28" s="709" customFormat="1" ht="19.899999999999999" customHeight="1">
      <c r="C938" s="2927" t="s">
        <v>564</v>
      </c>
      <c r="D938" s="2928"/>
      <c r="E938" s="2929"/>
      <c r="F938" s="3065" t="s">
        <v>565</v>
      </c>
      <c r="G938" s="2928"/>
      <c r="H938" s="2928"/>
      <c r="I938" s="2929"/>
      <c r="J938" s="3065" t="s">
        <v>566</v>
      </c>
      <c r="K938" s="3075"/>
      <c r="L938" s="3075"/>
      <c r="M938" s="3075"/>
      <c r="N938" s="3075"/>
      <c r="O938" s="3075"/>
      <c r="P938" s="3075"/>
      <c r="Q938" s="3075"/>
      <c r="R938" s="3075"/>
      <c r="S938" s="3075"/>
      <c r="T938" s="3075"/>
      <c r="U938" s="3075"/>
      <c r="V938" s="3075"/>
      <c r="W938" s="3075"/>
      <c r="X938" s="3075"/>
      <c r="Y938" s="3075"/>
      <c r="Z938" s="3075"/>
      <c r="AA938" s="3382"/>
    </row>
    <row r="939" spans="3:28" s="149" customFormat="1" ht="21" customHeight="1">
      <c r="C939" s="565" t="s">
        <v>1330</v>
      </c>
      <c r="D939" s="229" t="s">
        <v>1331</v>
      </c>
      <c r="E939" s="229"/>
      <c r="F939" s="250" t="s">
        <v>1332</v>
      </c>
      <c r="G939" s="229" t="s">
        <v>1333</v>
      </c>
      <c r="H939" s="229"/>
      <c r="I939" s="720"/>
      <c r="J939" s="250" t="s">
        <v>1344</v>
      </c>
      <c r="K939" s="3039" t="s">
        <v>1347</v>
      </c>
      <c r="L939" s="2962"/>
      <c r="M939" s="2962"/>
      <c r="N939" s="2962"/>
      <c r="O939" s="2962"/>
      <c r="P939" s="2962"/>
      <c r="Q939" s="2962"/>
      <c r="R939" s="2962"/>
      <c r="S939" s="2962"/>
      <c r="T939" s="2962"/>
      <c r="U939" s="2962"/>
      <c r="V939" s="2962"/>
      <c r="W939" s="2962"/>
      <c r="X939" s="2962"/>
      <c r="Y939" s="2962"/>
      <c r="Z939" s="2962"/>
      <c r="AA939" s="566"/>
    </row>
    <row r="940" spans="3:28" s="149" customFormat="1" ht="15" customHeight="1">
      <c r="C940" s="3384" t="s">
        <v>1346</v>
      </c>
      <c r="D940" s="2913"/>
      <c r="E940" s="2975"/>
      <c r="F940" s="719"/>
      <c r="G940" s="229"/>
      <c r="H940" s="229"/>
      <c r="I940" s="720"/>
      <c r="J940" s="250" t="s">
        <v>1344</v>
      </c>
      <c r="K940" s="229" t="s">
        <v>1348</v>
      </c>
      <c r="L940" s="229"/>
      <c r="M940" s="229"/>
      <c r="N940" s="229"/>
      <c r="O940" s="229"/>
      <c r="P940" s="229"/>
      <c r="Q940" s="229"/>
      <c r="R940" s="229"/>
      <c r="S940" s="229"/>
      <c r="T940" s="229"/>
      <c r="U940" s="229"/>
      <c r="V940" s="567"/>
      <c r="W940" s="567"/>
      <c r="X940" s="567"/>
      <c r="Y940" s="567"/>
      <c r="Z940" s="567"/>
      <c r="AA940" s="566"/>
    </row>
    <row r="941" spans="3:28" s="149" customFormat="1" ht="15" customHeight="1">
      <c r="C941" s="3047"/>
      <c r="D941" s="2913"/>
      <c r="E941" s="2975"/>
      <c r="F941" s="719"/>
      <c r="G941" s="229"/>
      <c r="H941" s="229"/>
      <c r="I941" s="720"/>
      <c r="J941" s="250" t="s">
        <v>1344</v>
      </c>
      <c r="K941" s="229" t="s">
        <v>1349</v>
      </c>
      <c r="L941" s="229"/>
      <c r="M941" s="229"/>
      <c r="N941" s="229"/>
      <c r="O941" s="229"/>
      <c r="P941" s="229"/>
      <c r="Q941" s="229"/>
      <c r="R941" s="229"/>
      <c r="S941" s="229"/>
      <c r="T941" s="229"/>
      <c r="U941" s="229"/>
      <c r="V941" s="567"/>
      <c r="W941" s="567"/>
      <c r="X941" s="567"/>
      <c r="Y941" s="567"/>
      <c r="Z941" s="567"/>
      <c r="AA941" s="566"/>
    </row>
    <row r="942" spans="3:28" s="149" customFormat="1" ht="15" customHeight="1">
      <c r="C942" s="3047"/>
      <c r="D942" s="2913"/>
      <c r="E942" s="2975"/>
      <c r="F942" s="719"/>
      <c r="G942" s="229"/>
      <c r="H942" s="229"/>
      <c r="I942" s="720"/>
      <c r="J942" s="250" t="s">
        <v>1344</v>
      </c>
      <c r="K942" s="229" t="s">
        <v>1350</v>
      </c>
      <c r="L942" s="229"/>
      <c r="M942" s="229"/>
      <c r="N942" s="229"/>
      <c r="O942" s="229"/>
      <c r="P942" s="229"/>
      <c r="Q942" s="229"/>
      <c r="R942" s="229"/>
      <c r="S942" s="229"/>
      <c r="T942" s="229"/>
      <c r="U942" s="229"/>
      <c r="V942" s="567"/>
      <c r="W942" s="567"/>
      <c r="X942" s="567"/>
      <c r="Y942" s="567"/>
      <c r="Z942" s="567"/>
      <c r="AA942" s="566"/>
    </row>
    <row r="943" spans="3:28" s="149" customFormat="1" ht="15" customHeight="1">
      <c r="C943" s="3047"/>
      <c r="D943" s="2913"/>
      <c r="E943" s="2975"/>
      <c r="F943" s="719"/>
      <c r="G943" s="229"/>
      <c r="H943" s="229"/>
      <c r="I943" s="720"/>
      <c r="J943" s="250" t="s">
        <v>1344</v>
      </c>
      <c r="K943" s="229" t="s">
        <v>1351</v>
      </c>
      <c r="L943" s="229"/>
      <c r="M943" s="229"/>
      <c r="N943" s="229"/>
      <c r="O943" s="229"/>
      <c r="P943" s="229"/>
      <c r="Q943" s="229"/>
      <c r="R943" s="229"/>
      <c r="S943" s="229"/>
      <c r="T943" s="229"/>
      <c r="U943" s="229"/>
      <c r="V943" s="567"/>
      <c r="W943" s="567"/>
      <c r="X943" s="567"/>
      <c r="Y943" s="567"/>
      <c r="Z943" s="567"/>
      <c r="AA943" s="566"/>
    </row>
    <row r="944" spans="3:28" s="149" customFormat="1" ht="21" customHeight="1">
      <c r="C944" s="228"/>
      <c r="D944" s="229"/>
      <c r="E944" s="229"/>
      <c r="F944" s="719"/>
      <c r="G944" s="229"/>
      <c r="H944" s="229"/>
      <c r="I944" s="720"/>
      <c r="J944" s="250" t="s">
        <v>1344</v>
      </c>
      <c r="K944" s="3383" t="s">
        <v>1352</v>
      </c>
      <c r="L944" s="2913"/>
      <c r="M944" s="2913"/>
      <c r="N944" s="2913"/>
      <c r="O944" s="2913"/>
      <c r="P944" s="2913"/>
      <c r="Q944" s="2913"/>
      <c r="R944" s="2913"/>
      <c r="S944" s="2913"/>
      <c r="T944" s="2913"/>
      <c r="U944" s="2913"/>
      <c r="V944" s="2913"/>
      <c r="W944" s="2913"/>
      <c r="X944" s="2913"/>
      <c r="Y944" s="2913"/>
      <c r="Z944" s="2913"/>
      <c r="AA944" s="566"/>
    </row>
    <row r="945" spans="3:27" s="149" customFormat="1" ht="15" customHeight="1">
      <c r="C945" s="228"/>
      <c r="D945" s="229"/>
      <c r="E945" s="229"/>
      <c r="F945" s="719"/>
      <c r="G945" s="229"/>
      <c r="H945" s="229"/>
      <c r="I945" s="720"/>
      <c r="J945" s="250" t="s">
        <v>1344</v>
      </c>
      <c r="K945" s="229" t="s">
        <v>1353</v>
      </c>
      <c r="L945" s="229"/>
      <c r="M945" s="229"/>
      <c r="N945" s="229"/>
      <c r="O945" s="229"/>
      <c r="P945" s="229"/>
      <c r="Q945" s="229"/>
      <c r="R945" s="229"/>
      <c r="S945" s="229"/>
      <c r="T945" s="229"/>
      <c r="U945" s="229"/>
      <c r="V945" s="567"/>
      <c r="W945" s="567"/>
      <c r="X945" s="567"/>
      <c r="Y945" s="567"/>
      <c r="Z945" s="567"/>
      <c r="AA945" s="566"/>
    </row>
    <row r="946" spans="3:27" s="149" customFormat="1" ht="15" customHeight="1">
      <c r="C946" s="228"/>
      <c r="D946" s="229"/>
      <c r="E946" s="229"/>
      <c r="F946" s="719"/>
      <c r="G946" s="229"/>
      <c r="H946" s="229"/>
      <c r="I946" s="720"/>
      <c r="J946" s="250" t="s">
        <v>1344</v>
      </c>
      <c r="K946" s="229" t="s">
        <v>1354</v>
      </c>
      <c r="L946" s="229"/>
      <c r="M946" s="229"/>
      <c r="N946" s="229"/>
      <c r="O946" s="229"/>
      <c r="P946" s="229"/>
      <c r="Q946" s="229"/>
      <c r="R946" s="229"/>
      <c r="S946" s="229"/>
      <c r="T946" s="229"/>
      <c r="U946" s="229"/>
      <c r="V946" s="567"/>
      <c r="W946" s="567"/>
      <c r="X946" s="567"/>
      <c r="Y946" s="567"/>
      <c r="Z946" s="567"/>
      <c r="AA946" s="566"/>
    </row>
    <row r="947" spans="3:27" s="149" customFormat="1" ht="15" customHeight="1">
      <c r="C947" s="228"/>
      <c r="D947" s="229"/>
      <c r="E947" s="229"/>
      <c r="F947" s="719"/>
      <c r="G947" s="229"/>
      <c r="H947" s="229"/>
      <c r="I947" s="720"/>
      <c r="J947" s="250" t="s">
        <v>1344</v>
      </c>
      <c r="K947" s="229" t="s">
        <v>1355</v>
      </c>
      <c r="L947" s="229"/>
      <c r="M947" s="229"/>
      <c r="N947" s="229"/>
      <c r="O947" s="229"/>
      <c r="P947" s="229"/>
      <c r="Q947" s="229"/>
      <c r="R947" s="229"/>
      <c r="S947" s="229"/>
      <c r="T947" s="229"/>
      <c r="U947" s="229"/>
      <c r="V947" s="567"/>
      <c r="W947" s="567"/>
      <c r="X947" s="567"/>
      <c r="Y947" s="567"/>
      <c r="Z947" s="567"/>
      <c r="AA947" s="566"/>
    </row>
    <row r="948" spans="3:27" s="149" customFormat="1" ht="15" customHeight="1">
      <c r="C948" s="228"/>
      <c r="D948" s="229"/>
      <c r="E948" s="229"/>
      <c r="F948" s="719"/>
      <c r="G948" s="229"/>
      <c r="H948" s="229"/>
      <c r="I948" s="720"/>
      <c r="J948" s="250" t="s">
        <v>1344</v>
      </c>
      <c r="K948" s="229" t="s">
        <v>567</v>
      </c>
      <c r="L948" s="229"/>
      <c r="M948" s="229"/>
      <c r="N948" s="229"/>
      <c r="O948" s="229"/>
      <c r="P948" s="229"/>
      <c r="Q948" s="229"/>
      <c r="R948" s="229"/>
      <c r="S948" s="229"/>
      <c r="T948" s="229"/>
      <c r="U948" s="229"/>
      <c r="V948" s="567"/>
      <c r="W948" s="567"/>
      <c r="X948" s="567"/>
      <c r="Y948" s="567"/>
      <c r="Z948" s="567"/>
      <c r="AA948" s="566"/>
    </row>
    <row r="949" spans="3:27" s="149" customFormat="1" ht="15" customHeight="1">
      <c r="C949" s="228"/>
      <c r="D949" s="229"/>
      <c r="E949" s="229"/>
      <c r="F949" s="719"/>
      <c r="G949" s="229"/>
      <c r="H949" s="229"/>
      <c r="I949" s="720"/>
      <c r="J949" s="250" t="s">
        <v>1344</v>
      </c>
      <c r="K949" s="229" t="s">
        <v>568</v>
      </c>
      <c r="L949" s="229"/>
      <c r="M949" s="229"/>
      <c r="N949" s="229"/>
      <c r="O949" s="229"/>
      <c r="P949" s="229"/>
      <c r="Q949" s="229"/>
      <c r="R949" s="229"/>
      <c r="S949" s="229"/>
      <c r="T949" s="229"/>
      <c r="U949" s="229"/>
      <c r="V949" s="567"/>
      <c r="W949" s="567"/>
      <c r="X949" s="567"/>
      <c r="Y949" s="567"/>
      <c r="Z949" s="567"/>
      <c r="AA949" s="566"/>
    </row>
    <row r="950" spans="3:27" s="149" customFormat="1" ht="15" customHeight="1">
      <c r="C950" s="228"/>
      <c r="D950" s="229"/>
      <c r="E950" s="229"/>
      <c r="F950" s="719"/>
      <c r="G950" s="229"/>
      <c r="H950" s="229"/>
      <c r="I950" s="720"/>
      <c r="J950" s="250" t="s">
        <v>1344</v>
      </c>
      <c r="K950" s="229" t="s">
        <v>569</v>
      </c>
      <c r="L950" s="229"/>
      <c r="M950" s="229"/>
      <c r="N950" s="229"/>
      <c r="O950" s="229"/>
      <c r="P950" s="229"/>
      <c r="Q950" s="229"/>
      <c r="R950" s="229"/>
      <c r="S950" s="229"/>
      <c r="T950" s="229"/>
      <c r="U950" s="229"/>
      <c r="V950" s="567"/>
      <c r="W950" s="567"/>
      <c r="X950" s="567"/>
      <c r="Y950" s="567"/>
      <c r="Z950" s="567"/>
      <c r="AA950" s="566"/>
    </row>
    <row r="951" spans="3:27" s="149" customFormat="1" ht="15" customHeight="1">
      <c r="C951" s="228"/>
      <c r="D951" s="229"/>
      <c r="E951" s="229"/>
      <c r="F951" s="719"/>
      <c r="G951" s="229"/>
      <c r="H951" s="229"/>
      <c r="I951" s="720"/>
      <c r="J951" s="250" t="s">
        <v>1344</v>
      </c>
      <c r="K951" s="229" t="s">
        <v>570</v>
      </c>
      <c r="L951" s="229"/>
      <c r="M951" s="229"/>
      <c r="N951" s="229"/>
      <c r="O951" s="229"/>
      <c r="P951" s="229"/>
      <c r="Q951" s="229"/>
      <c r="R951" s="229"/>
      <c r="S951" s="229"/>
      <c r="T951" s="229"/>
      <c r="U951" s="229"/>
      <c r="V951" s="567"/>
      <c r="W951" s="567"/>
      <c r="X951" s="567"/>
      <c r="Y951" s="567"/>
      <c r="Z951" s="567"/>
      <c r="AA951" s="566"/>
    </row>
    <row r="952" spans="3:27" s="149" customFormat="1" ht="15" customHeight="1">
      <c r="C952" s="228"/>
      <c r="D952" s="229"/>
      <c r="E952" s="229"/>
      <c r="F952" s="719"/>
      <c r="G952" s="229"/>
      <c r="H952" s="229"/>
      <c r="I952" s="720"/>
      <c r="J952" s="250" t="s">
        <v>1344</v>
      </c>
      <c r="K952" s="229" t="s">
        <v>571</v>
      </c>
      <c r="L952" s="229"/>
      <c r="M952" s="229"/>
      <c r="N952" s="229"/>
      <c r="O952" s="229"/>
      <c r="P952" s="229"/>
      <c r="Q952" s="229"/>
      <c r="R952" s="229"/>
      <c r="S952" s="229"/>
      <c r="T952" s="229"/>
      <c r="U952" s="229"/>
      <c r="V952" s="567"/>
      <c r="W952" s="567"/>
      <c r="X952" s="567"/>
      <c r="Y952" s="567"/>
      <c r="Z952" s="567"/>
      <c r="AA952" s="566"/>
    </row>
    <row r="953" spans="3:27" s="149" customFormat="1" ht="15" customHeight="1">
      <c r="C953" s="228"/>
      <c r="D953" s="229"/>
      <c r="E953" s="229"/>
      <c r="F953" s="719"/>
      <c r="G953" s="229"/>
      <c r="H953" s="229"/>
      <c r="I953" s="720"/>
      <c r="J953" s="250" t="s">
        <v>1344</v>
      </c>
      <c r="K953" s="229" t="s">
        <v>572</v>
      </c>
      <c r="L953" s="229"/>
      <c r="M953" s="229"/>
      <c r="N953" s="229"/>
      <c r="O953" s="229"/>
      <c r="P953" s="229"/>
      <c r="Q953" s="229"/>
      <c r="R953" s="229"/>
      <c r="S953" s="229"/>
      <c r="T953" s="229"/>
      <c r="U953" s="229"/>
      <c r="V953" s="567"/>
      <c r="W953" s="567"/>
      <c r="X953" s="567"/>
      <c r="Y953" s="567"/>
      <c r="Z953" s="567"/>
      <c r="AA953" s="566"/>
    </row>
    <row r="954" spans="3:27" s="149" customFormat="1" ht="15" customHeight="1">
      <c r="C954" s="228"/>
      <c r="D954" s="229"/>
      <c r="E954" s="229"/>
      <c r="F954" s="719"/>
      <c r="G954" s="229"/>
      <c r="H954" s="229"/>
      <c r="I954" s="720"/>
      <c r="J954" s="250" t="s">
        <v>1344</v>
      </c>
      <c r="K954" s="229" t="s">
        <v>573</v>
      </c>
      <c r="L954" s="229"/>
      <c r="M954" s="229"/>
      <c r="N954" s="229"/>
      <c r="O954" s="229"/>
      <c r="P954" s="229"/>
      <c r="Q954" s="229"/>
      <c r="R954" s="229"/>
      <c r="S954" s="229"/>
      <c r="T954" s="229"/>
      <c r="U954" s="229"/>
      <c r="V954" s="567"/>
      <c r="W954" s="567"/>
      <c r="X954" s="567"/>
      <c r="Y954" s="567"/>
      <c r="Z954" s="567"/>
      <c r="AA954" s="566"/>
    </row>
    <row r="955" spans="3:27" s="149" customFormat="1" ht="15" customHeight="1">
      <c r="C955" s="228"/>
      <c r="D955" s="229"/>
      <c r="E955" s="229"/>
      <c r="F955" s="719"/>
      <c r="G955" s="229"/>
      <c r="H955" s="229"/>
      <c r="I955" s="720"/>
      <c r="J955" s="250" t="s">
        <v>1344</v>
      </c>
      <c r="K955" s="229" t="s">
        <v>574</v>
      </c>
      <c r="L955" s="229"/>
      <c r="M955" s="229"/>
      <c r="N955" s="229"/>
      <c r="O955" s="229"/>
      <c r="P955" s="229"/>
      <c r="Q955" s="229"/>
      <c r="R955" s="229"/>
      <c r="S955" s="229"/>
      <c r="T955" s="229"/>
      <c r="U955" s="229"/>
      <c r="V955" s="567"/>
      <c r="W955" s="567"/>
      <c r="X955" s="567"/>
      <c r="Y955" s="567"/>
      <c r="Z955" s="567"/>
      <c r="AA955" s="566"/>
    </row>
    <row r="956" spans="3:27" s="149" customFormat="1" ht="15" customHeight="1">
      <c r="C956" s="228"/>
      <c r="D956" s="229"/>
      <c r="E956" s="229"/>
      <c r="F956" s="717" t="s">
        <v>1332</v>
      </c>
      <c r="G956" s="723" t="s">
        <v>1334</v>
      </c>
      <c r="H956" s="723"/>
      <c r="I956" s="724"/>
      <c r="J956" s="717" t="s">
        <v>1344</v>
      </c>
      <c r="K956" s="723" t="s">
        <v>575</v>
      </c>
      <c r="L956" s="723"/>
      <c r="M956" s="723"/>
      <c r="N956" s="723"/>
      <c r="O956" s="723"/>
      <c r="P956" s="723"/>
      <c r="Q956" s="723"/>
      <c r="R956" s="723"/>
      <c r="S956" s="723"/>
      <c r="T956" s="723"/>
      <c r="U956" s="723"/>
      <c r="V956" s="273"/>
      <c r="W956" s="273"/>
      <c r="X956" s="273"/>
      <c r="Y956" s="273"/>
      <c r="Z956" s="273"/>
      <c r="AA956" s="568"/>
    </row>
    <row r="957" spans="3:27" s="149" customFormat="1" ht="15" customHeight="1">
      <c r="C957" s="228"/>
      <c r="D957" s="229"/>
      <c r="E957" s="229"/>
      <c r="F957" s="250" t="s">
        <v>1332</v>
      </c>
      <c r="G957" s="229" t="s">
        <v>1335</v>
      </c>
      <c r="H957" s="229"/>
      <c r="I957" s="720"/>
      <c r="J957" s="250" t="s">
        <v>1344</v>
      </c>
      <c r="K957" s="229" t="s">
        <v>576</v>
      </c>
      <c r="L957" s="229"/>
      <c r="M957" s="229"/>
      <c r="N957" s="229"/>
      <c r="O957" s="229"/>
      <c r="P957" s="229"/>
      <c r="Q957" s="229"/>
      <c r="R957" s="229"/>
      <c r="S957" s="229"/>
      <c r="T957" s="229"/>
      <c r="U957" s="229"/>
      <c r="V957" s="567"/>
      <c r="W957" s="567"/>
      <c r="X957" s="567"/>
      <c r="Y957" s="567"/>
      <c r="Z957" s="567"/>
      <c r="AA957" s="566"/>
    </row>
    <row r="958" spans="3:27" s="149" customFormat="1" ht="15" customHeight="1">
      <c r="C958" s="228"/>
      <c r="D958" s="229"/>
      <c r="E958" s="229"/>
      <c r="F958" s="719"/>
      <c r="G958" s="229"/>
      <c r="H958" s="229"/>
      <c r="I958" s="720"/>
      <c r="J958" s="250" t="s">
        <v>1344</v>
      </c>
      <c r="K958" s="229" t="s">
        <v>577</v>
      </c>
      <c r="L958" s="229"/>
      <c r="M958" s="229"/>
      <c r="N958" s="229"/>
      <c r="O958" s="229"/>
      <c r="P958" s="229"/>
      <c r="Q958" s="229"/>
      <c r="R958" s="229"/>
      <c r="S958" s="229"/>
      <c r="T958" s="229"/>
      <c r="U958" s="229"/>
      <c r="V958" s="567"/>
      <c r="W958" s="567"/>
      <c r="X958" s="567"/>
      <c r="Y958" s="567"/>
      <c r="Z958" s="567"/>
      <c r="AA958" s="566"/>
    </row>
    <row r="959" spans="3:27" s="149" customFormat="1" ht="15" customHeight="1">
      <c r="C959" s="228"/>
      <c r="D959" s="229"/>
      <c r="E959" s="229"/>
      <c r="F959" s="719"/>
      <c r="G959" s="229"/>
      <c r="H959" s="229"/>
      <c r="I959" s="720"/>
      <c r="J959" s="250" t="s">
        <v>1344</v>
      </c>
      <c r="K959" s="229" t="s">
        <v>877</v>
      </c>
      <c r="L959" s="229"/>
      <c r="M959" s="229"/>
      <c r="N959" s="229"/>
      <c r="O959" s="229"/>
      <c r="P959" s="229"/>
      <c r="Q959" s="229"/>
      <c r="R959" s="229"/>
      <c r="S959" s="229"/>
      <c r="T959" s="229"/>
      <c r="U959" s="229"/>
      <c r="V959" s="567"/>
      <c r="W959" s="567"/>
      <c r="X959" s="567"/>
      <c r="Y959" s="567"/>
      <c r="Z959" s="567"/>
      <c r="AA959" s="566"/>
    </row>
    <row r="960" spans="3:27" s="149" customFormat="1" ht="15" customHeight="1">
      <c r="C960" s="228"/>
      <c r="D960" s="229"/>
      <c r="E960" s="229"/>
      <c r="F960" s="718"/>
      <c r="G960" s="218"/>
      <c r="H960" s="218"/>
      <c r="I960" s="219"/>
      <c r="J960" s="725" t="s">
        <v>1344</v>
      </c>
      <c r="K960" s="218" t="s">
        <v>578</v>
      </c>
      <c r="L960" s="218"/>
      <c r="M960" s="218"/>
      <c r="N960" s="218"/>
      <c r="O960" s="218"/>
      <c r="P960" s="218"/>
      <c r="Q960" s="218"/>
      <c r="R960" s="218"/>
      <c r="S960" s="218"/>
      <c r="T960" s="218"/>
      <c r="U960" s="218"/>
      <c r="V960" s="274"/>
      <c r="W960" s="274"/>
      <c r="X960" s="274"/>
      <c r="Y960" s="274"/>
      <c r="Z960" s="274"/>
      <c r="AA960" s="569"/>
    </row>
    <row r="961" spans="3:27" s="149" customFormat="1" ht="15" customHeight="1">
      <c r="C961" s="228"/>
      <c r="D961" s="229"/>
      <c r="E961" s="229"/>
      <c r="F961" s="250" t="s">
        <v>1336</v>
      </c>
      <c r="G961" s="229" t="s">
        <v>1337</v>
      </c>
      <c r="H961" s="229"/>
      <c r="I961" s="720"/>
      <c r="J961" s="250" t="s">
        <v>1344</v>
      </c>
      <c r="K961" s="229" t="s">
        <v>579</v>
      </c>
      <c r="L961" s="229"/>
      <c r="M961" s="229"/>
      <c r="N961" s="229"/>
      <c r="O961" s="229"/>
      <c r="P961" s="229"/>
      <c r="Q961" s="229"/>
      <c r="R961" s="229"/>
      <c r="S961" s="229"/>
      <c r="T961" s="229"/>
      <c r="U961" s="229"/>
      <c r="V961" s="567"/>
      <c r="W961" s="567"/>
      <c r="X961" s="567"/>
      <c r="Y961" s="567"/>
      <c r="Z961" s="567"/>
      <c r="AA961" s="566"/>
    </row>
    <row r="962" spans="3:27" s="149" customFormat="1" ht="21" customHeight="1">
      <c r="C962" s="228"/>
      <c r="D962" s="229"/>
      <c r="E962" s="229"/>
      <c r="F962" s="719"/>
      <c r="G962" s="229"/>
      <c r="H962" s="229"/>
      <c r="I962" s="720"/>
      <c r="J962" s="250" t="s">
        <v>1344</v>
      </c>
      <c r="K962" s="3383" t="s">
        <v>873</v>
      </c>
      <c r="L962" s="2913"/>
      <c r="M962" s="2913"/>
      <c r="N962" s="2913"/>
      <c r="O962" s="2913"/>
      <c r="P962" s="2913"/>
      <c r="Q962" s="2913"/>
      <c r="R962" s="2913"/>
      <c r="S962" s="2913"/>
      <c r="T962" s="2913"/>
      <c r="U962" s="2913"/>
      <c r="V962" s="2913"/>
      <c r="W962" s="2913"/>
      <c r="X962" s="2913"/>
      <c r="Y962" s="2913"/>
      <c r="Z962" s="2913"/>
      <c r="AA962" s="566"/>
    </row>
    <row r="963" spans="3:27" s="149" customFormat="1" ht="15" customHeight="1">
      <c r="C963" s="228"/>
      <c r="D963" s="229"/>
      <c r="E963" s="229"/>
      <c r="F963" s="719"/>
      <c r="G963" s="229"/>
      <c r="H963" s="229"/>
      <c r="I963" s="720"/>
      <c r="J963" s="250" t="s">
        <v>1344</v>
      </c>
      <c r="K963" s="229" t="s">
        <v>580</v>
      </c>
      <c r="L963" s="229"/>
      <c r="M963" s="229"/>
      <c r="N963" s="229"/>
      <c r="O963" s="229"/>
      <c r="P963" s="229"/>
      <c r="Q963" s="229"/>
      <c r="R963" s="229"/>
      <c r="S963" s="229"/>
      <c r="T963" s="229"/>
      <c r="U963" s="229"/>
      <c r="V963" s="567"/>
      <c r="W963" s="567"/>
      <c r="X963" s="567"/>
      <c r="Y963" s="567"/>
      <c r="Z963" s="567"/>
      <c r="AA963" s="566"/>
    </row>
    <row r="964" spans="3:27" s="149" customFormat="1" ht="15" customHeight="1">
      <c r="C964" s="228"/>
      <c r="D964" s="229"/>
      <c r="E964" s="229"/>
      <c r="F964" s="719"/>
      <c r="G964" s="229"/>
      <c r="H964" s="229"/>
      <c r="I964" s="720"/>
      <c r="J964" s="250" t="s">
        <v>1344</v>
      </c>
      <c r="K964" s="229" t="s">
        <v>581</v>
      </c>
      <c r="L964" s="229"/>
      <c r="M964" s="229"/>
      <c r="N964" s="229"/>
      <c r="O964" s="229"/>
      <c r="P964" s="229"/>
      <c r="Q964" s="229"/>
      <c r="R964" s="229"/>
      <c r="S964" s="229"/>
      <c r="T964" s="229"/>
      <c r="U964" s="229"/>
      <c r="V964" s="567"/>
      <c r="W964" s="567"/>
      <c r="X964" s="567"/>
      <c r="Y964" s="567"/>
      <c r="Z964" s="567"/>
      <c r="AA964" s="566"/>
    </row>
    <row r="965" spans="3:27" s="149" customFormat="1" ht="15" customHeight="1">
      <c r="C965" s="228"/>
      <c r="D965" s="229"/>
      <c r="E965" s="229"/>
      <c r="F965" s="719"/>
      <c r="G965" s="229"/>
      <c r="H965" s="229"/>
      <c r="I965" s="720"/>
      <c r="J965" s="250" t="s">
        <v>1344</v>
      </c>
      <c r="K965" s="229" t="s">
        <v>582</v>
      </c>
      <c r="L965" s="229"/>
      <c r="M965" s="229"/>
      <c r="N965" s="229"/>
      <c r="O965" s="229"/>
      <c r="P965" s="229"/>
      <c r="Q965" s="229"/>
      <c r="R965" s="229"/>
      <c r="S965" s="229"/>
      <c r="T965" s="229"/>
      <c r="U965" s="229"/>
      <c r="V965" s="567"/>
      <c r="W965" s="567"/>
      <c r="X965" s="567"/>
      <c r="Y965" s="567"/>
      <c r="Z965" s="567"/>
      <c r="AA965" s="566"/>
    </row>
    <row r="966" spans="3:27" s="149" customFormat="1" ht="15" customHeight="1">
      <c r="C966" s="228"/>
      <c r="D966" s="229"/>
      <c r="E966" s="229"/>
      <c r="F966" s="719"/>
      <c r="G966" s="229"/>
      <c r="H966" s="229"/>
      <c r="I966" s="720"/>
      <c r="J966" s="250" t="s">
        <v>1344</v>
      </c>
      <c r="K966" s="229" t="s">
        <v>583</v>
      </c>
      <c r="L966" s="229"/>
      <c r="M966" s="229"/>
      <c r="N966" s="229"/>
      <c r="O966" s="229"/>
      <c r="P966" s="229"/>
      <c r="Q966" s="229"/>
      <c r="R966" s="229"/>
      <c r="S966" s="229"/>
      <c r="T966" s="229"/>
      <c r="U966" s="229"/>
      <c r="V966" s="567"/>
      <c r="W966" s="567"/>
      <c r="X966" s="567"/>
      <c r="Y966" s="567"/>
      <c r="Z966" s="567"/>
      <c r="AA966" s="566"/>
    </row>
    <row r="967" spans="3:27" s="149" customFormat="1" ht="15" customHeight="1">
      <c r="C967" s="228"/>
      <c r="D967" s="229"/>
      <c r="E967" s="229"/>
      <c r="F967" s="719"/>
      <c r="G967" s="229"/>
      <c r="H967" s="229"/>
      <c r="I967" s="720"/>
      <c r="J967" s="250" t="s">
        <v>1344</v>
      </c>
      <c r="K967" s="229" t="s">
        <v>584</v>
      </c>
      <c r="L967" s="229"/>
      <c r="M967" s="229"/>
      <c r="N967" s="229"/>
      <c r="O967" s="229"/>
      <c r="P967" s="229"/>
      <c r="Q967" s="229"/>
      <c r="R967" s="229"/>
      <c r="S967" s="229"/>
      <c r="T967" s="229"/>
      <c r="U967" s="229"/>
      <c r="V967" s="567"/>
      <c r="W967" s="567"/>
      <c r="X967" s="567"/>
      <c r="Y967" s="567"/>
      <c r="Z967" s="567"/>
      <c r="AA967" s="566"/>
    </row>
    <row r="968" spans="3:27" s="149" customFormat="1" ht="15" customHeight="1">
      <c r="C968" s="228"/>
      <c r="D968" s="229"/>
      <c r="E968" s="229"/>
      <c r="F968" s="719"/>
      <c r="G968" s="229"/>
      <c r="H968" s="229"/>
      <c r="I968" s="720"/>
      <c r="J968" s="250" t="s">
        <v>1344</v>
      </c>
      <c r="K968" s="229" t="s">
        <v>585</v>
      </c>
      <c r="L968" s="229"/>
      <c r="M968" s="229"/>
      <c r="N968" s="229"/>
      <c r="O968" s="229"/>
      <c r="P968" s="229"/>
      <c r="Q968" s="229"/>
      <c r="R968" s="229"/>
      <c r="S968" s="229"/>
      <c r="T968" s="229"/>
      <c r="U968" s="229"/>
      <c r="V968" s="567"/>
      <c r="W968" s="567"/>
      <c r="X968" s="567"/>
      <c r="Y968" s="567"/>
      <c r="Z968" s="567"/>
      <c r="AA968" s="566"/>
    </row>
    <row r="969" spans="3:27" s="149" customFormat="1" ht="15" customHeight="1">
      <c r="C969" s="217"/>
      <c r="D969" s="218"/>
      <c r="E969" s="219"/>
      <c r="F969" s="717" t="s">
        <v>1338</v>
      </c>
      <c r="G969" s="723" t="s">
        <v>1339</v>
      </c>
      <c r="H969" s="723"/>
      <c r="I969" s="724"/>
      <c r="J969" s="717"/>
      <c r="K969" s="723"/>
      <c r="L969" s="723"/>
      <c r="M969" s="723"/>
      <c r="N969" s="723"/>
      <c r="O969" s="723"/>
      <c r="P969" s="723"/>
      <c r="Q969" s="723"/>
      <c r="R969" s="723"/>
      <c r="S969" s="723"/>
      <c r="T969" s="723"/>
      <c r="U969" s="723"/>
      <c r="V969" s="273"/>
      <c r="W969" s="273"/>
      <c r="X969" s="273"/>
      <c r="Y969" s="273"/>
      <c r="Z969" s="273"/>
      <c r="AA969" s="568"/>
    </row>
    <row r="970" spans="3:27" s="149" customFormat="1" ht="21" customHeight="1">
      <c r="C970" s="565" t="s">
        <v>1342</v>
      </c>
      <c r="D970" s="229" t="s">
        <v>1343</v>
      </c>
      <c r="E970" s="229"/>
      <c r="F970" s="250" t="s">
        <v>1332</v>
      </c>
      <c r="G970" s="3039" t="s">
        <v>1340</v>
      </c>
      <c r="H970" s="2962"/>
      <c r="I970" s="2963"/>
      <c r="J970" s="250" t="s">
        <v>1344</v>
      </c>
      <c r="K970" s="3039" t="s">
        <v>1361</v>
      </c>
      <c r="L970" s="2962"/>
      <c r="M970" s="2962"/>
      <c r="N970" s="2962"/>
      <c r="O970" s="2962"/>
      <c r="P970" s="2962"/>
      <c r="Q970" s="2962"/>
      <c r="R970" s="2962"/>
      <c r="S970" s="2962"/>
      <c r="T970" s="2962"/>
      <c r="U970" s="2962"/>
      <c r="V970" s="2962"/>
      <c r="W970" s="2962"/>
      <c r="X970" s="2962"/>
      <c r="Y970" s="2962"/>
      <c r="Z970" s="2962"/>
      <c r="AA970" s="566"/>
    </row>
    <row r="971" spans="3:27" s="149" customFormat="1" ht="15" customHeight="1">
      <c r="C971" s="3384" t="s">
        <v>1345</v>
      </c>
      <c r="D971" s="2913"/>
      <c r="E971" s="2975"/>
      <c r="F971" s="719"/>
      <c r="G971" s="2913"/>
      <c r="H971" s="2913"/>
      <c r="I971" s="2975"/>
      <c r="J971" s="250" t="s">
        <v>1344</v>
      </c>
      <c r="K971" s="229" t="s">
        <v>1356</v>
      </c>
      <c r="L971" s="229"/>
      <c r="M971" s="229"/>
      <c r="N971" s="229"/>
      <c r="O971" s="229"/>
      <c r="P971" s="229"/>
      <c r="Q971" s="229"/>
      <c r="R971" s="229"/>
      <c r="S971" s="229"/>
      <c r="T971" s="229"/>
      <c r="U971" s="229"/>
      <c r="V971" s="567"/>
      <c r="W971" s="567"/>
      <c r="X971" s="567"/>
      <c r="Y971" s="567"/>
      <c r="Z971" s="567"/>
      <c r="AA971" s="566"/>
    </row>
    <row r="972" spans="3:27" s="149" customFormat="1" ht="21" customHeight="1">
      <c r="C972" s="3047"/>
      <c r="D972" s="2913"/>
      <c r="E972" s="2975"/>
      <c r="F972" s="719"/>
      <c r="G972" s="2913"/>
      <c r="H972" s="2913"/>
      <c r="I972" s="2975"/>
      <c r="J972" s="250" t="s">
        <v>1344</v>
      </c>
      <c r="K972" s="3383" t="s">
        <v>1357</v>
      </c>
      <c r="L972" s="2913"/>
      <c r="M972" s="2913"/>
      <c r="N972" s="2913"/>
      <c r="O972" s="2913"/>
      <c r="P972" s="2913"/>
      <c r="Q972" s="2913"/>
      <c r="R972" s="2913"/>
      <c r="S972" s="2913"/>
      <c r="T972" s="2913"/>
      <c r="U972" s="2913"/>
      <c r="V972" s="2913"/>
      <c r="W972" s="2913"/>
      <c r="X972" s="2913"/>
      <c r="Y972" s="2913"/>
      <c r="Z972" s="2913"/>
      <c r="AA972" s="257"/>
    </row>
    <row r="973" spans="3:27" s="149" customFormat="1" ht="15" customHeight="1">
      <c r="C973" s="3047"/>
      <c r="D973" s="2913"/>
      <c r="E973" s="2975"/>
      <c r="F973" s="719"/>
      <c r="G973" s="2913"/>
      <c r="H973" s="2913"/>
      <c r="I973" s="2975"/>
      <c r="J973" s="250" t="s">
        <v>1344</v>
      </c>
      <c r="K973" s="229" t="s">
        <v>1358</v>
      </c>
      <c r="L973" s="229"/>
      <c r="M973" s="229"/>
      <c r="N973" s="229"/>
      <c r="O973" s="229"/>
      <c r="P973" s="229"/>
      <c r="Q973" s="229"/>
      <c r="R973" s="229"/>
      <c r="S973" s="229"/>
      <c r="T973" s="229"/>
      <c r="U973" s="229"/>
      <c r="V973" s="567"/>
      <c r="W973" s="567"/>
      <c r="X973" s="567"/>
      <c r="Y973" s="567"/>
      <c r="Z973" s="567"/>
      <c r="AA973" s="566"/>
    </row>
    <row r="974" spans="3:27" s="149" customFormat="1" ht="15" customHeight="1">
      <c r="C974" s="3047"/>
      <c r="D974" s="2913"/>
      <c r="E974" s="2975"/>
      <c r="F974" s="719"/>
      <c r="G974" s="2913"/>
      <c r="H974" s="2913"/>
      <c r="I974" s="2975"/>
      <c r="J974" s="250" t="s">
        <v>1344</v>
      </c>
      <c r="K974" s="229" t="s">
        <v>1359</v>
      </c>
      <c r="L974" s="229"/>
      <c r="M974" s="229"/>
      <c r="N974" s="229"/>
      <c r="O974" s="229"/>
      <c r="P974" s="229"/>
      <c r="Q974" s="229"/>
      <c r="R974" s="229"/>
      <c r="S974" s="229"/>
      <c r="T974" s="229"/>
      <c r="U974" s="229"/>
      <c r="V974" s="567"/>
      <c r="W974" s="567"/>
      <c r="X974" s="567"/>
      <c r="Y974" s="567"/>
      <c r="Z974" s="567"/>
      <c r="AA974" s="566"/>
    </row>
    <row r="975" spans="3:27" s="149" customFormat="1" ht="15" customHeight="1">
      <c r="C975" s="228"/>
      <c r="D975" s="229"/>
      <c r="E975" s="229"/>
      <c r="F975" s="718"/>
      <c r="G975" s="2934"/>
      <c r="H975" s="2934"/>
      <c r="I975" s="2935"/>
      <c r="J975" s="725" t="s">
        <v>1344</v>
      </c>
      <c r="K975" s="218" t="s">
        <v>1360</v>
      </c>
      <c r="L975" s="218"/>
      <c r="M975" s="218"/>
      <c r="N975" s="218"/>
      <c r="O975" s="218"/>
      <c r="P975" s="218"/>
      <c r="Q975" s="218"/>
      <c r="R975" s="218"/>
      <c r="S975" s="218"/>
      <c r="T975" s="218"/>
      <c r="U975" s="218"/>
      <c r="V975" s="274"/>
      <c r="W975" s="274"/>
      <c r="X975" s="274"/>
      <c r="Y975" s="274"/>
      <c r="Z975" s="274"/>
      <c r="AA975" s="569"/>
    </row>
    <row r="976" spans="3:27" s="149" customFormat="1" ht="15" customHeight="1">
      <c r="C976" s="230"/>
      <c r="D976" s="231"/>
      <c r="E976" s="231"/>
      <c r="F976" s="253" t="s">
        <v>1332</v>
      </c>
      <c r="G976" s="231" t="s">
        <v>1341</v>
      </c>
      <c r="H976" s="231"/>
      <c r="I976" s="232"/>
      <c r="J976" s="236"/>
      <c r="K976" s="231"/>
      <c r="L976" s="231"/>
      <c r="M976" s="231"/>
      <c r="N976" s="231"/>
      <c r="O976" s="231"/>
      <c r="P976" s="231"/>
      <c r="Q976" s="231"/>
      <c r="R976" s="231"/>
      <c r="S976" s="231"/>
      <c r="T976" s="231"/>
      <c r="U976" s="231"/>
      <c r="V976" s="570"/>
      <c r="W976" s="570"/>
      <c r="X976" s="570"/>
      <c r="Y976" s="570"/>
      <c r="Z976" s="570"/>
      <c r="AA976" s="571"/>
    </row>
    <row r="977" spans="3:27" s="709" customFormat="1">
      <c r="C977" s="100" t="s">
        <v>1362</v>
      </c>
      <c r="D977" s="679"/>
      <c r="E977" s="679"/>
      <c r="F977" s="679"/>
      <c r="G977" s="679"/>
      <c r="H977" s="679"/>
      <c r="I977" s="679"/>
      <c r="J977" s="679"/>
      <c r="K977" s="679"/>
      <c r="L977" s="679"/>
      <c r="M977" s="679"/>
      <c r="N977" s="679"/>
      <c r="O977" s="679"/>
    </row>
    <row r="978" spans="3:27" s="709" customFormat="1">
      <c r="C978" s="100" t="s">
        <v>586</v>
      </c>
      <c r="D978" s="679"/>
      <c r="E978" s="679"/>
      <c r="F978" s="679"/>
      <c r="G978" s="679"/>
      <c r="H978" s="679"/>
      <c r="I978" s="679"/>
      <c r="J978" s="679"/>
      <c r="K978" s="679"/>
      <c r="L978" s="679"/>
      <c r="M978" s="679"/>
      <c r="N978" s="679"/>
      <c r="O978" s="679"/>
    </row>
    <row r="979" spans="3:27" s="709" customFormat="1" ht="22.9" customHeight="1">
      <c r="C979" s="59" t="s">
        <v>587</v>
      </c>
      <c r="D979" s="60"/>
      <c r="E979" s="60"/>
      <c r="F979" s="60"/>
      <c r="G979" s="60"/>
      <c r="H979" s="60"/>
      <c r="I979" s="60"/>
      <c r="J979" s="60"/>
      <c r="K979" s="60"/>
      <c r="L979" s="60"/>
      <c r="M979" s="60"/>
      <c r="N979" s="60"/>
      <c r="O979" s="60"/>
      <c r="P979" s="54"/>
      <c r="Q979" s="54"/>
      <c r="R979" s="54"/>
      <c r="S979" s="54"/>
      <c r="T979" s="54"/>
      <c r="U979" s="54"/>
      <c r="V979" s="54"/>
      <c r="W979" s="54"/>
      <c r="X979" s="54"/>
      <c r="Y979" s="54"/>
      <c r="Z979" s="54"/>
      <c r="AA979" s="54"/>
    </row>
    <row r="980" spans="3:27" s="709" customFormat="1" ht="19.899999999999999" customHeight="1">
      <c r="C980" s="3338" t="s">
        <v>212</v>
      </c>
      <c r="D980" s="3339"/>
      <c r="E980" s="3339"/>
      <c r="F980" s="3339"/>
      <c r="G980" s="3339"/>
      <c r="H980" s="3342" t="str">
        <f>本工事内容!$C$5&amp;本工事内容!$D$5&amp;本工事内容!$E$5&amp;"　"&amp;本工事内容!$C$8</f>
        <v>都計第100号　○○○道路修繕工事2</v>
      </c>
      <c r="I980" s="3343"/>
      <c r="J980" s="3343"/>
      <c r="K980" s="3343"/>
      <c r="L980" s="3343"/>
      <c r="M980" s="3344"/>
      <c r="N980" s="3344"/>
      <c r="O980" s="3344"/>
      <c r="P980" s="3344"/>
      <c r="Q980" s="3344"/>
      <c r="R980" s="3344"/>
      <c r="S980" s="3344"/>
      <c r="T980" s="3344"/>
      <c r="U980" s="3344"/>
      <c r="V980" s="3345"/>
      <c r="W980" s="3340" t="s">
        <v>869</v>
      </c>
      <c r="X980" s="3339"/>
      <c r="Y980" s="3339"/>
      <c r="Z980" s="3339"/>
      <c r="AA980" s="3341"/>
    </row>
    <row r="981" spans="3:27" s="709" customFormat="1" ht="19.899999999999999" customHeight="1">
      <c r="C981" s="2916" t="s">
        <v>866</v>
      </c>
      <c r="D981" s="2917"/>
      <c r="E981" s="2917"/>
      <c r="F981" s="2917"/>
      <c r="G981" s="2917"/>
      <c r="H981" s="2917"/>
      <c r="I981" s="2917"/>
      <c r="J981" s="2917"/>
      <c r="K981" s="2917"/>
      <c r="L981" s="2917"/>
      <c r="M981" s="2917" t="s">
        <v>868</v>
      </c>
      <c r="N981" s="2917"/>
      <c r="O981" s="2917"/>
      <c r="P981" s="2917"/>
      <c r="Q981" s="2917"/>
      <c r="R981" s="2918"/>
      <c r="S981" s="2917"/>
      <c r="T981" s="2917"/>
      <c r="U981" s="2917"/>
      <c r="V981" s="2917"/>
      <c r="W981" s="2918"/>
      <c r="X981" s="2917"/>
      <c r="Y981" s="2917"/>
      <c r="Z981" s="2917"/>
      <c r="AA981" s="2919"/>
    </row>
    <row r="982" spans="3:27" s="709" customFormat="1" ht="19.899999999999999" customHeight="1">
      <c r="C982" s="2916" t="s">
        <v>867</v>
      </c>
      <c r="D982" s="2917"/>
      <c r="E982" s="2917"/>
      <c r="F982" s="2917"/>
      <c r="G982" s="2917"/>
      <c r="H982" s="2917"/>
      <c r="I982" s="2917"/>
      <c r="J982" s="2917"/>
      <c r="K982" s="2917"/>
      <c r="L982" s="2917"/>
      <c r="M982" s="2917"/>
      <c r="N982" s="2917"/>
      <c r="O982" s="2917"/>
      <c r="P982" s="2917"/>
      <c r="Q982" s="2917"/>
      <c r="R982" s="2918"/>
      <c r="S982" s="2917"/>
      <c r="T982" s="2917"/>
      <c r="U982" s="2917"/>
      <c r="V982" s="2917"/>
      <c r="W982" s="2918"/>
      <c r="X982" s="2917"/>
      <c r="Y982" s="2917"/>
      <c r="Z982" s="2917"/>
      <c r="AA982" s="2919"/>
    </row>
    <row r="983" spans="3:27" s="709" customFormat="1">
      <c r="C983" s="262" t="s">
        <v>870</v>
      </c>
      <c r="D983" s="105"/>
      <c r="E983" s="105"/>
      <c r="F983" s="105"/>
      <c r="G983" s="105"/>
      <c r="H983" s="105"/>
      <c r="I983" s="708"/>
      <c r="J983" s="708"/>
      <c r="K983" s="708"/>
      <c r="L983" s="708"/>
      <c r="M983" s="708"/>
      <c r="N983" s="708"/>
      <c r="O983" s="708"/>
      <c r="P983" s="42"/>
      <c r="Q983" s="42"/>
      <c r="R983" s="42"/>
      <c r="S983" s="42"/>
      <c r="T983" s="42"/>
      <c r="U983" s="42"/>
      <c r="V983" s="42"/>
      <c r="W983" s="42"/>
      <c r="X983" s="42"/>
      <c r="Y983" s="42"/>
      <c r="Z983" s="42"/>
      <c r="AA983" s="50"/>
    </row>
    <row r="984" spans="3:27" s="709" customFormat="1">
      <c r="C984" s="262"/>
      <c r="D984" s="105"/>
      <c r="E984" s="105"/>
      <c r="F984" s="105"/>
      <c r="G984" s="105"/>
      <c r="H984" s="105"/>
      <c r="I984" s="708"/>
      <c r="J984" s="708"/>
      <c r="K984" s="708"/>
      <c r="L984" s="708"/>
      <c r="M984" s="708"/>
      <c r="N984" s="708"/>
      <c r="O984" s="708"/>
      <c r="P984" s="42"/>
      <c r="Q984" s="42"/>
      <c r="R984" s="42"/>
      <c r="S984" s="42"/>
      <c r="T984" s="42"/>
      <c r="U984" s="42"/>
      <c r="V984" s="42"/>
      <c r="W984" s="42"/>
      <c r="X984" s="42"/>
      <c r="Y984" s="42"/>
      <c r="Z984" s="42"/>
      <c r="AA984" s="50"/>
    </row>
    <row r="985" spans="3:27" s="709" customFormat="1">
      <c r="C985" s="262"/>
      <c r="D985" s="105"/>
      <c r="E985" s="105"/>
      <c r="F985" s="105"/>
      <c r="G985" s="105"/>
      <c r="H985" s="105"/>
      <c r="I985" s="708"/>
      <c r="J985" s="708"/>
      <c r="K985" s="708"/>
      <c r="L985" s="708"/>
      <c r="M985" s="708"/>
      <c r="N985" s="708"/>
      <c r="O985" s="708"/>
      <c r="P985" s="42"/>
      <c r="Q985" s="42"/>
      <c r="R985" s="42"/>
      <c r="S985" s="42"/>
      <c r="T985" s="42"/>
      <c r="U985" s="42"/>
      <c r="V985" s="42"/>
      <c r="W985" s="42"/>
      <c r="X985" s="42"/>
      <c r="Y985" s="42"/>
      <c r="Z985" s="42"/>
      <c r="AA985" s="50"/>
    </row>
    <row r="986" spans="3:27" s="709" customFormat="1">
      <c r="C986" s="262"/>
      <c r="D986" s="105"/>
      <c r="E986" s="105"/>
      <c r="F986" s="105"/>
      <c r="G986" s="105"/>
      <c r="H986" s="105"/>
      <c r="I986" s="708"/>
      <c r="J986" s="708"/>
      <c r="K986" s="708"/>
      <c r="L986" s="708"/>
      <c r="M986" s="708"/>
      <c r="N986" s="708"/>
      <c r="O986" s="708"/>
      <c r="P986" s="42"/>
      <c r="Q986" s="42"/>
      <c r="R986" s="42"/>
      <c r="S986" s="42"/>
      <c r="T986" s="42"/>
      <c r="U986" s="42"/>
      <c r="V986" s="42"/>
      <c r="W986" s="42"/>
      <c r="X986" s="42"/>
      <c r="Y986" s="42"/>
      <c r="Z986" s="42"/>
      <c r="AA986" s="50"/>
    </row>
    <row r="987" spans="3:27" s="709" customFormat="1">
      <c r="C987" s="262"/>
      <c r="D987" s="105"/>
      <c r="E987" s="105"/>
      <c r="F987" s="105"/>
      <c r="G987" s="105"/>
      <c r="H987" s="105"/>
      <c r="I987" s="708"/>
      <c r="J987" s="708"/>
      <c r="K987" s="708"/>
      <c r="L987" s="708"/>
      <c r="M987" s="708"/>
      <c r="N987" s="708"/>
      <c r="O987" s="708"/>
      <c r="P987" s="42"/>
      <c r="Q987" s="42"/>
      <c r="R987" s="42"/>
      <c r="S987" s="42"/>
      <c r="T987" s="42"/>
      <c r="U987" s="42"/>
      <c r="V987" s="42"/>
      <c r="W987" s="42"/>
      <c r="X987" s="42"/>
      <c r="Y987" s="42"/>
      <c r="Z987" s="42"/>
      <c r="AA987" s="50"/>
    </row>
    <row r="988" spans="3:27" s="709" customFormat="1">
      <c r="C988" s="262"/>
      <c r="D988" s="105"/>
      <c r="E988" s="105"/>
      <c r="F988" s="105"/>
      <c r="G988" s="105"/>
      <c r="H988" s="105"/>
      <c r="I988" s="708"/>
      <c r="J988" s="708"/>
      <c r="K988" s="708"/>
      <c r="L988" s="708"/>
      <c r="M988" s="708"/>
      <c r="N988" s="708"/>
      <c r="O988" s="708"/>
      <c r="P988" s="42"/>
      <c r="Q988" s="42"/>
      <c r="R988" s="42"/>
      <c r="S988" s="42"/>
      <c r="T988" s="42"/>
      <c r="U988" s="42"/>
      <c r="V988" s="42"/>
      <c r="W988" s="42"/>
      <c r="X988" s="42"/>
      <c r="Y988" s="42"/>
      <c r="Z988" s="42"/>
      <c r="AA988" s="50"/>
    </row>
    <row r="989" spans="3:27" s="709" customFormat="1">
      <c r="C989" s="262"/>
      <c r="D989" s="105"/>
      <c r="E989" s="105"/>
      <c r="F989" s="105"/>
      <c r="G989" s="105"/>
      <c r="H989" s="105"/>
      <c r="I989" s="708"/>
      <c r="J989" s="708"/>
      <c r="K989" s="708"/>
      <c r="L989" s="708"/>
      <c r="M989" s="708"/>
      <c r="N989" s="708"/>
      <c r="O989" s="708"/>
      <c r="P989" s="42"/>
      <c r="Q989" s="42"/>
      <c r="R989" s="42"/>
      <c r="S989" s="42"/>
      <c r="T989" s="42"/>
      <c r="U989" s="42"/>
      <c r="V989" s="42"/>
      <c r="W989" s="42"/>
      <c r="X989" s="42"/>
      <c r="Y989" s="42"/>
      <c r="Z989" s="42"/>
      <c r="AA989" s="50"/>
    </row>
    <row r="990" spans="3:27" s="709" customFormat="1">
      <c r="C990" s="262"/>
      <c r="D990" s="105"/>
      <c r="E990" s="105"/>
      <c r="F990" s="105"/>
      <c r="G990" s="105"/>
      <c r="H990" s="105"/>
      <c r="I990" s="708"/>
      <c r="J990" s="708"/>
      <c r="K990" s="708"/>
      <c r="L990" s="708"/>
      <c r="M990" s="708"/>
      <c r="N990" s="708"/>
      <c r="O990" s="708"/>
      <c r="P990" s="42"/>
      <c r="Q990" s="42"/>
      <c r="R990" s="42"/>
      <c r="S990" s="42"/>
      <c r="T990" s="42"/>
      <c r="U990" s="42"/>
      <c r="V990" s="42"/>
      <c r="W990" s="42"/>
      <c r="X990" s="42"/>
      <c r="Y990" s="42"/>
      <c r="Z990" s="42"/>
      <c r="AA990" s="50"/>
    </row>
    <row r="991" spans="3:27" s="709" customFormat="1">
      <c r="C991" s="260"/>
      <c r="D991" s="261"/>
      <c r="E991" s="261"/>
      <c r="F991" s="261"/>
      <c r="G991" s="261"/>
      <c r="H991" s="261"/>
      <c r="I991" s="673"/>
      <c r="J991" s="673"/>
      <c r="K991" s="673"/>
      <c r="L991" s="673"/>
      <c r="M991" s="673"/>
      <c r="N991" s="673"/>
      <c r="O991" s="673"/>
      <c r="P991" s="687"/>
      <c r="Q991" s="687"/>
      <c r="R991" s="687"/>
      <c r="S991" s="687"/>
      <c r="T991" s="687"/>
      <c r="U991" s="687"/>
      <c r="V991" s="687"/>
      <c r="W991" s="687"/>
      <c r="X991" s="687"/>
      <c r="Y991" s="687"/>
      <c r="Z991" s="687"/>
      <c r="AA991" s="51"/>
    </row>
    <row r="992" spans="3:27" s="709" customFormat="1">
      <c r="C992" s="262" t="s">
        <v>871</v>
      </c>
      <c r="D992" s="105"/>
      <c r="E992" s="105"/>
      <c r="F992" s="105"/>
      <c r="G992" s="105"/>
      <c r="H992" s="105"/>
      <c r="I992" s="708"/>
      <c r="J992" s="708"/>
      <c r="K992" s="708"/>
      <c r="L992" s="708"/>
      <c r="M992" s="708"/>
      <c r="N992" s="708"/>
      <c r="O992" s="708"/>
      <c r="P992" s="42"/>
      <c r="Q992" s="42"/>
      <c r="R992" s="42"/>
      <c r="S992" s="42"/>
      <c r="T992" s="42"/>
      <c r="U992" s="42"/>
      <c r="V992" s="42"/>
      <c r="W992" s="42"/>
      <c r="X992" s="42"/>
      <c r="Y992" s="42"/>
      <c r="Z992" s="42"/>
      <c r="AA992" s="50"/>
    </row>
    <row r="993" spans="3:27" s="709" customFormat="1">
      <c r="C993" s="262"/>
      <c r="D993" s="105"/>
      <c r="E993" s="105"/>
      <c r="F993" s="105"/>
      <c r="G993" s="105"/>
      <c r="H993" s="105"/>
      <c r="I993" s="708"/>
      <c r="J993" s="708"/>
      <c r="K993" s="708"/>
      <c r="L993" s="708"/>
      <c r="M993" s="708"/>
      <c r="N993" s="708"/>
      <c r="O993" s="708"/>
      <c r="P993" s="42"/>
      <c r="Q993" s="42"/>
      <c r="R993" s="42"/>
      <c r="S993" s="42"/>
      <c r="T993" s="42"/>
      <c r="U993" s="42"/>
      <c r="V993" s="42"/>
      <c r="W993" s="42"/>
      <c r="X993" s="42"/>
      <c r="Y993" s="42"/>
      <c r="Z993" s="42"/>
      <c r="AA993" s="50"/>
    </row>
    <row r="994" spans="3:27" s="709" customFormat="1">
      <c r="C994" s="262"/>
      <c r="D994" s="105"/>
      <c r="E994" s="105"/>
      <c r="F994" s="105"/>
      <c r="G994" s="105"/>
      <c r="H994" s="105"/>
      <c r="I994" s="708"/>
      <c r="J994" s="708"/>
      <c r="K994" s="708"/>
      <c r="L994" s="708"/>
      <c r="M994" s="708"/>
      <c r="N994" s="708"/>
      <c r="O994" s="708"/>
      <c r="P994" s="42"/>
      <c r="Q994" s="42"/>
      <c r="R994" s="42"/>
      <c r="S994" s="42"/>
      <c r="T994" s="42"/>
      <c r="U994" s="42"/>
      <c r="V994" s="42"/>
      <c r="W994" s="42"/>
      <c r="X994" s="42"/>
      <c r="Y994" s="42"/>
      <c r="Z994" s="42"/>
      <c r="AA994" s="50"/>
    </row>
    <row r="995" spans="3:27" s="709" customFormat="1">
      <c r="C995" s="262"/>
      <c r="D995" s="105"/>
      <c r="E995" s="105"/>
      <c r="F995" s="105"/>
      <c r="G995" s="105"/>
      <c r="H995" s="105"/>
      <c r="I995" s="708"/>
      <c r="J995" s="708"/>
      <c r="K995" s="708"/>
      <c r="L995" s="708"/>
      <c r="M995" s="708"/>
      <c r="N995" s="708"/>
      <c r="O995" s="708"/>
      <c r="P995" s="42"/>
      <c r="Q995" s="42"/>
      <c r="R995" s="42"/>
      <c r="S995" s="42"/>
      <c r="T995" s="42"/>
      <c r="U995" s="42"/>
      <c r="V995" s="42"/>
      <c r="W995" s="42"/>
      <c r="X995" s="42"/>
      <c r="Y995" s="42"/>
      <c r="Z995" s="42"/>
      <c r="AA995" s="50"/>
    </row>
    <row r="996" spans="3:27" s="709" customFormat="1">
      <c r="C996" s="262"/>
      <c r="D996" s="105"/>
      <c r="E996" s="105"/>
      <c r="F996" s="105"/>
      <c r="G996" s="105"/>
      <c r="H996" s="105"/>
      <c r="I996" s="708"/>
      <c r="J996" s="708"/>
      <c r="K996" s="708"/>
      <c r="L996" s="708"/>
      <c r="M996" s="708"/>
      <c r="N996" s="708"/>
      <c r="O996" s="708"/>
      <c r="P996" s="42"/>
      <c r="Q996" s="42"/>
      <c r="R996" s="42"/>
      <c r="S996" s="42"/>
      <c r="T996" s="42"/>
      <c r="U996" s="42"/>
      <c r="V996" s="42"/>
      <c r="W996" s="42"/>
      <c r="X996" s="42"/>
      <c r="Y996" s="42"/>
      <c r="Z996" s="42"/>
      <c r="AA996" s="50"/>
    </row>
    <row r="997" spans="3:27" s="709" customFormat="1">
      <c r="C997" s="262"/>
      <c r="D997" s="105"/>
      <c r="E997" s="105"/>
      <c r="F997" s="105"/>
      <c r="G997" s="105"/>
      <c r="H997" s="105"/>
      <c r="I997" s="708"/>
      <c r="J997" s="708"/>
      <c r="K997" s="708"/>
      <c r="L997" s="708"/>
      <c r="M997" s="708"/>
      <c r="N997" s="708"/>
      <c r="O997" s="708"/>
      <c r="P997" s="42"/>
      <c r="Q997" s="42"/>
      <c r="R997" s="42"/>
      <c r="S997" s="42"/>
      <c r="T997" s="42"/>
      <c r="U997" s="42"/>
      <c r="V997" s="42"/>
      <c r="W997" s="42"/>
      <c r="X997" s="42"/>
      <c r="Y997" s="42"/>
      <c r="Z997" s="42"/>
      <c r="AA997" s="50"/>
    </row>
    <row r="998" spans="3:27" s="709" customFormat="1">
      <c r="C998" s="262"/>
      <c r="D998" s="105"/>
      <c r="E998" s="105"/>
      <c r="F998" s="105"/>
      <c r="G998" s="105"/>
      <c r="H998" s="105"/>
      <c r="I998" s="708"/>
      <c r="J998" s="708"/>
      <c r="K998" s="708"/>
      <c r="L998" s="708"/>
      <c r="M998" s="708"/>
      <c r="N998" s="708"/>
      <c r="O998" s="708"/>
      <c r="P998" s="42"/>
      <c r="Q998" s="42"/>
      <c r="R998" s="42"/>
      <c r="S998" s="42"/>
      <c r="T998" s="42"/>
      <c r="U998" s="42"/>
      <c r="V998" s="42"/>
      <c r="W998" s="42"/>
      <c r="X998" s="42"/>
      <c r="Y998" s="42"/>
      <c r="Z998" s="42"/>
      <c r="AA998" s="50"/>
    </row>
    <row r="999" spans="3:27" s="709" customFormat="1">
      <c r="C999" s="262"/>
      <c r="D999" s="105"/>
      <c r="E999" s="105"/>
      <c r="F999" s="105"/>
      <c r="G999" s="105"/>
      <c r="H999" s="105"/>
      <c r="I999" s="708"/>
      <c r="J999" s="708"/>
      <c r="K999" s="708"/>
      <c r="L999" s="708"/>
      <c r="M999" s="708"/>
      <c r="N999" s="708"/>
      <c r="O999" s="708"/>
      <c r="P999" s="42"/>
      <c r="Q999" s="42"/>
      <c r="R999" s="42"/>
      <c r="S999" s="42"/>
      <c r="T999" s="42"/>
      <c r="U999" s="42"/>
      <c r="V999" s="42"/>
      <c r="W999" s="42"/>
      <c r="X999" s="42"/>
      <c r="Y999" s="42"/>
      <c r="Z999" s="42"/>
      <c r="AA999" s="50"/>
    </row>
    <row r="1000" spans="3:27" s="709" customFormat="1">
      <c r="C1000" s="262"/>
      <c r="D1000" s="105"/>
      <c r="E1000" s="105"/>
      <c r="F1000" s="105"/>
      <c r="G1000" s="105"/>
      <c r="H1000" s="105"/>
      <c r="I1000" s="708"/>
      <c r="J1000" s="708"/>
      <c r="K1000" s="708"/>
      <c r="L1000" s="708"/>
      <c r="M1000" s="708"/>
      <c r="N1000" s="708"/>
      <c r="O1000" s="708"/>
      <c r="P1000" s="42"/>
      <c r="Q1000" s="42"/>
      <c r="R1000" s="42"/>
      <c r="S1000" s="42"/>
      <c r="T1000" s="42"/>
      <c r="U1000" s="42"/>
      <c r="V1000" s="42"/>
      <c r="W1000" s="42"/>
      <c r="X1000" s="42"/>
      <c r="Y1000" s="42"/>
      <c r="Z1000" s="42"/>
      <c r="AA1000" s="50"/>
    </row>
    <row r="1001" spans="3:27" s="709" customFormat="1">
      <c r="C1001" s="262"/>
      <c r="D1001" s="105"/>
      <c r="E1001" s="105"/>
      <c r="F1001" s="105"/>
      <c r="G1001" s="105"/>
      <c r="H1001" s="105"/>
      <c r="I1001" s="708"/>
      <c r="J1001" s="708"/>
      <c r="K1001" s="708"/>
      <c r="L1001" s="708"/>
      <c r="M1001" s="708"/>
      <c r="N1001" s="708"/>
      <c r="O1001" s="708"/>
      <c r="P1001" s="42"/>
      <c r="Q1001" s="42"/>
      <c r="R1001" s="42"/>
      <c r="S1001" s="42"/>
      <c r="T1001" s="42"/>
      <c r="U1001" s="42"/>
      <c r="V1001" s="42"/>
      <c r="W1001" s="42"/>
      <c r="X1001" s="42"/>
      <c r="Y1001" s="42"/>
      <c r="Z1001" s="42"/>
      <c r="AA1001" s="50"/>
    </row>
    <row r="1002" spans="3:27" s="709" customFormat="1">
      <c r="C1002" s="262"/>
      <c r="D1002" s="105"/>
      <c r="E1002" s="105"/>
      <c r="F1002" s="105"/>
      <c r="G1002" s="105"/>
      <c r="H1002" s="105"/>
      <c r="I1002" s="708"/>
      <c r="J1002" s="708"/>
      <c r="K1002" s="708"/>
      <c r="L1002" s="708"/>
      <c r="M1002" s="708"/>
      <c r="N1002" s="708"/>
      <c r="O1002" s="708"/>
      <c r="P1002" s="42"/>
      <c r="Q1002" s="42"/>
      <c r="R1002" s="42"/>
      <c r="S1002" s="42"/>
      <c r="T1002" s="42"/>
      <c r="U1002" s="42"/>
      <c r="V1002" s="42"/>
      <c r="W1002" s="42"/>
      <c r="X1002" s="42"/>
      <c r="Y1002" s="42"/>
      <c r="Z1002" s="42"/>
      <c r="AA1002" s="50"/>
    </row>
    <row r="1003" spans="3:27" s="709" customFormat="1">
      <c r="C1003" s="262"/>
      <c r="D1003" s="105"/>
      <c r="E1003" s="105"/>
      <c r="F1003" s="105"/>
      <c r="G1003" s="105"/>
      <c r="H1003" s="105"/>
      <c r="I1003" s="708"/>
      <c r="J1003" s="708"/>
      <c r="K1003" s="708"/>
      <c r="L1003" s="708"/>
      <c r="M1003" s="708"/>
      <c r="N1003" s="708"/>
      <c r="O1003" s="708"/>
      <c r="P1003" s="42"/>
      <c r="Q1003" s="42"/>
      <c r="R1003" s="42"/>
      <c r="S1003" s="42"/>
      <c r="T1003" s="42"/>
      <c r="U1003" s="42"/>
      <c r="V1003" s="42"/>
      <c r="W1003" s="42"/>
      <c r="X1003" s="42"/>
      <c r="Y1003" s="42"/>
      <c r="Z1003" s="42"/>
      <c r="AA1003" s="50"/>
    </row>
    <row r="1004" spans="3:27" s="709" customFormat="1">
      <c r="C1004" s="262"/>
      <c r="D1004" s="105"/>
      <c r="E1004" s="105"/>
      <c r="F1004" s="105"/>
      <c r="G1004" s="105"/>
      <c r="H1004" s="105"/>
      <c r="I1004" s="708"/>
      <c r="J1004" s="708"/>
      <c r="K1004" s="708"/>
      <c r="L1004" s="708"/>
      <c r="M1004" s="708"/>
      <c r="N1004" s="708"/>
      <c r="O1004" s="708"/>
      <c r="P1004" s="42"/>
      <c r="Q1004" s="42"/>
      <c r="R1004" s="42"/>
      <c r="S1004" s="42"/>
      <c r="T1004" s="42"/>
      <c r="U1004" s="42"/>
      <c r="V1004" s="42"/>
      <c r="W1004" s="42"/>
      <c r="X1004" s="42"/>
      <c r="Y1004" s="42"/>
      <c r="Z1004" s="42"/>
      <c r="AA1004" s="50"/>
    </row>
    <row r="1005" spans="3:27" s="709" customFormat="1">
      <c r="C1005" s="262"/>
      <c r="D1005" s="105"/>
      <c r="E1005" s="105"/>
      <c r="F1005" s="105"/>
      <c r="G1005" s="105"/>
      <c r="H1005" s="105"/>
      <c r="I1005" s="708"/>
      <c r="J1005" s="708"/>
      <c r="K1005" s="708"/>
      <c r="L1005" s="708"/>
      <c r="M1005" s="708"/>
      <c r="N1005" s="708"/>
      <c r="O1005" s="708"/>
      <c r="P1005" s="42"/>
      <c r="Q1005" s="42"/>
      <c r="R1005" s="42"/>
      <c r="S1005" s="42"/>
      <c r="T1005" s="42"/>
      <c r="U1005" s="42"/>
      <c r="V1005" s="42"/>
      <c r="W1005" s="42"/>
      <c r="X1005" s="42"/>
      <c r="Y1005" s="42"/>
      <c r="Z1005" s="42"/>
      <c r="AA1005" s="50"/>
    </row>
    <row r="1006" spans="3:27" s="709" customFormat="1">
      <c r="C1006" s="262"/>
      <c r="D1006" s="105"/>
      <c r="E1006" s="105"/>
      <c r="F1006" s="105"/>
      <c r="G1006" s="105"/>
      <c r="H1006" s="105"/>
      <c r="I1006" s="708"/>
      <c r="J1006" s="708"/>
      <c r="K1006" s="708"/>
      <c r="L1006" s="708"/>
      <c r="M1006" s="708"/>
      <c r="N1006" s="708"/>
      <c r="O1006" s="708"/>
      <c r="P1006" s="42"/>
      <c r="Q1006" s="42"/>
      <c r="R1006" s="42"/>
      <c r="S1006" s="42"/>
      <c r="T1006" s="42"/>
      <c r="U1006" s="42"/>
      <c r="V1006" s="42"/>
      <c r="W1006" s="42"/>
      <c r="X1006" s="42"/>
      <c r="Y1006" s="42"/>
      <c r="Z1006" s="42"/>
      <c r="AA1006" s="50"/>
    </row>
    <row r="1007" spans="3:27" s="709" customFormat="1">
      <c r="C1007" s="262"/>
      <c r="D1007" s="105"/>
      <c r="E1007" s="105"/>
      <c r="F1007" s="105"/>
      <c r="G1007" s="105"/>
      <c r="H1007" s="105"/>
      <c r="I1007" s="708"/>
      <c r="J1007" s="708"/>
      <c r="K1007" s="708"/>
      <c r="L1007" s="708"/>
      <c r="M1007" s="708"/>
      <c r="N1007" s="708"/>
      <c r="O1007" s="708"/>
      <c r="P1007" s="42"/>
      <c r="Q1007" s="42"/>
      <c r="R1007" s="42"/>
      <c r="S1007" s="42"/>
      <c r="T1007" s="42"/>
      <c r="U1007" s="42"/>
      <c r="V1007" s="42"/>
      <c r="W1007" s="42"/>
      <c r="X1007" s="42"/>
      <c r="Y1007" s="42"/>
      <c r="Z1007" s="42"/>
      <c r="AA1007" s="50"/>
    </row>
    <row r="1008" spans="3:27" s="709" customFormat="1">
      <c r="C1008" s="262"/>
      <c r="D1008" s="105"/>
      <c r="E1008" s="105"/>
      <c r="F1008" s="105"/>
      <c r="G1008" s="105"/>
      <c r="H1008" s="105"/>
      <c r="I1008" s="708"/>
      <c r="J1008" s="708"/>
      <c r="K1008" s="708"/>
      <c r="L1008" s="708"/>
      <c r="M1008" s="708"/>
      <c r="N1008" s="708"/>
      <c r="O1008" s="708"/>
      <c r="P1008" s="42"/>
      <c r="Q1008" s="42"/>
      <c r="R1008" s="42"/>
      <c r="S1008" s="42"/>
      <c r="T1008" s="42"/>
      <c r="U1008" s="42"/>
      <c r="V1008" s="42"/>
      <c r="W1008" s="42"/>
      <c r="X1008" s="42"/>
      <c r="Y1008" s="42"/>
      <c r="Z1008" s="42"/>
      <c r="AA1008" s="50"/>
    </row>
    <row r="1009" spans="3:27" s="709" customFormat="1">
      <c r="C1009" s="262"/>
      <c r="D1009" s="105"/>
      <c r="E1009" s="105"/>
      <c r="F1009" s="105"/>
      <c r="G1009" s="105"/>
      <c r="H1009" s="105"/>
      <c r="I1009" s="708"/>
      <c r="J1009" s="708"/>
      <c r="K1009" s="708"/>
      <c r="L1009" s="708"/>
      <c r="M1009" s="708"/>
      <c r="N1009" s="708"/>
      <c r="O1009" s="708"/>
      <c r="P1009" s="42"/>
      <c r="Q1009" s="42"/>
      <c r="R1009" s="42"/>
      <c r="S1009" s="42"/>
      <c r="T1009" s="42"/>
      <c r="U1009" s="42"/>
      <c r="V1009" s="42"/>
      <c r="W1009" s="42"/>
      <c r="X1009" s="42"/>
      <c r="Y1009" s="42"/>
      <c r="Z1009" s="42"/>
      <c r="AA1009" s="50"/>
    </row>
    <row r="1010" spans="3:27" s="709" customFormat="1">
      <c r="C1010" s="262"/>
      <c r="D1010" s="105"/>
      <c r="E1010" s="105"/>
      <c r="F1010" s="105"/>
      <c r="G1010" s="105"/>
      <c r="H1010" s="105"/>
      <c r="I1010" s="708"/>
      <c r="J1010" s="708"/>
      <c r="K1010" s="708"/>
      <c r="L1010" s="708"/>
      <c r="M1010" s="708"/>
      <c r="N1010" s="708"/>
      <c r="O1010" s="708"/>
      <c r="P1010" s="42"/>
      <c r="Q1010" s="42"/>
      <c r="R1010" s="42"/>
      <c r="S1010" s="42"/>
      <c r="T1010" s="42"/>
      <c r="U1010" s="42"/>
      <c r="V1010" s="42"/>
      <c r="W1010" s="42"/>
      <c r="X1010" s="42"/>
      <c r="Y1010" s="42"/>
      <c r="Z1010" s="42"/>
      <c r="AA1010" s="50"/>
    </row>
    <row r="1011" spans="3:27" s="709" customFormat="1">
      <c r="C1011" s="262"/>
      <c r="D1011" s="105"/>
      <c r="E1011" s="105"/>
      <c r="F1011" s="105"/>
      <c r="G1011" s="105"/>
      <c r="H1011" s="105"/>
      <c r="I1011" s="708"/>
      <c r="J1011" s="708"/>
      <c r="K1011" s="708"/>
      <c r="L1011" s="708"/>
      <c r="M1011" s="708"/>
      <c r="N1011" s="708"/>
      <c r="O1011" s="708"/>
      <c r="P1011" s="42"/>
      <c r="Q1011" s="42"/>
      <c r="R1011" s="42"/>
      <c r="S1011" s="42"/>
      <c r="T1011" s="42"/>
      <c r="U1011" s="42"/>
      <c r="V1011" s="42"/>
      <c r="W1011" s="42"/>
      <c r="X1011" s="42"/>
      <c r="Y1011" s="42"/>
      <c r="Z1011" s="42"/>
      <c r="AA1011" s="50"/>
    </row>
    <row r="1012" spans="3:27" s="709" customFormat="1">
      <c r="C1012" s="262"/>
      <c r="D1012" s="105"/>
      <c r="E1012" s="105"/>
      <c r="F1012" s="105"/>
      <c r="G1012" s="105"/>
      <c r="H1012" s="105"/>
      <c r="I1012" s="708"/>
      <c r="J1012" s="708"/>
      <c r="K1012" s="708"/>
      <c r="L1012" s="708"/>
      <c r="M1012" s="708"/>
      <c r="N1012" s="708"/>
      <c r="O1012" s="708"/>
      <c r="P1012" s="42"/>
      <c r="Q1012" s="42"/>
      <c r="R1012" s="42"/>
      <c r="S1012" s="42"/>
      <c r="T1012" s="42"/>
      <c r="U1012" s="42"/>
      <c r="V1012" s="42"/>
      <c r="W1012" s="42"/>
      <c r="X1012" s="42"/>
      <c r="Y1012" s="42"/>
      <c r="Z1012" s="42"/>
      <c r="AA1012" s="50"/>
    </row>
    <row r="1013" spans="3:27" s="709" customFormat="1">
      <c r="C1013" s="262"/>
      <c r="D1013" s="105"/>
      <c r="E1013" s="105"/>
      <c r="F1013" s="105"/>
      <c r="G1013" s="105"/>
      <c r="H1013" s="105"/>
      <c r="I1013" s="708"/>
      <c r="J1013" s="708"/>
      <c r="K1013" s="708"/>
      <c r="L1013" s="708"/>
      <c r="M1013" s="708"/>
      <c r="N1013" s="708"/>
      <c r="O1013" s="708"/>
      <c r="P1013" s="42"/>
      <c r="Q1013" s="42"/>
      <c r="R1013" s="42"/>
      <c r="S1013" s="42"/>
      <c r="T1013" s="42"/>
      <c r="U1013" s="42"/>
      <c r="V1013" s="42"/>
      <c r="W1013" s="42"/>
      <c r="X1013" s="42"/>
      <c r="Y1013" s="42"/>
      <c r="Z1013" s="42"/>
      <c r="AA1013" s="50"/>
    </row>
    <row r="1014" spans="3:27" s="709" customFormat="1">
      <c r="C1014" s="262"/>
      <c r="D1014" s="105"/>
      <c r="E1014" s="105"/>
      <c r="F1014" s="105"/>
      <c r="G1014" s="105"/>
      <c r="H1014" s="105"/>
      <c r="I1014" s="708"/>
      <c r="J1014" s="708"/>
      <c r="K1014" s="708"/>
      <c r="L1014" s="708"/>
      <c r="M1014" s="708"/>
      <c r="N1014" s="708"/>
      <c r="O1014" s="708"/>
      <c r="P1014" s="42"/>
      <c r="Q1014" s="42"/>
      <c r="R1014" s="42"/>
      <c r="S1014" s="42"/>
      <c r="T1014" s="42"/>
      <c r="U1014" s="42"/>
      <c r="V1014" s="42"/>
      <c r="W1014" s="42"/>
      <c r="X1014" s="42"/>
      <c r="Y1014" s="42"/>
      <c r="Z1014" s="42"/>
      <c r="AA1014" s="50"/>
    </row>
    <row r="1015" spans="3:27" s="709" customFormat="1">
      <c r="C1015" s="262"/>
      <c r="D1015" s="105"/>
      <c r="E1015" s="105"/>
      <c r="F1015" s="105"/>
      <c r="G1015" s="105"/>
      <c r="H1015" s="105"/>
      <c r="I1015" s="708"/>
      <c r="J1015" s="708"/>
      <c r="K1015" s="708"/>
      <c r="L1015" s="708"/>
      <c r="M1015" s="708"/>
      <c r="N1015" s="708"/>
      <c r="O1015" s="708"/>
      <c r="P1015" s="42"/>
      <c r="Q1015" s="42"/>
      <c r="R1015" s="42"/>
      <c r="S1015" s="42"/>
      <c r="T1015" s="42"/>
      <c r="U1015" s="42"/>
      <c r="V1015" s="42"/>
      <c r="W1015" s="42"/>
      <c r="X1015" s="42"/>
      <c r="Y1015" s="42"/>
      <c r="Z1015" s="42"/>
      <c r="AA1015" s="50"/>
    </row>
    <row r="1016" spans="3:27" s="709" customFormat="1">
      <c r="C1016" s="262"/>
      <c r="D1016" s="105"/>
      <c r="E1016" s="105"/>
      <c r="F1016" s="105"/>
      <c r="G1016" s="105"/>
      <c r="H1016" s="105"/>
      <c r="I1016" s="708"/>
      <c r="J1016" s="708"/>
      <c r="K1016" s="708"/>
      <c r="L1016" s="708"/>
      <c r="M1016" s="708"/>
      <c r="N1016" s="708"/>
      <c r="O1016" s="708"/>
      <c r="P1016" s="42"/>
      <c r="Q1016" s="42"/>
      <c r="R1016" s="42"/>
      <c r="S1016" s="42"/>
      <c r="T1016" s="42"/>
      <c r="U1016" s="42"/>
      <c r="V1016" s="42"/>
      <c r="W1016" s="42"/>
      <c r="X1016" s="42"/>
      <c r="Y1016" s="42"/>
      <c r="Z1016" s="42"/>
      <c r="AA1016" s="50"/>
    </row>
    <row r="1017" spans="3:27" s="709" customFormat="1">
      <c r="C1017" s="262"/>
      <c r="D1017" s="105"/>
      <c r="E1017" s="105"/>
      <c r="F1017" s="105"/>
      <c r="G1017" s="105"/>
      <c r="H1017" s="105"/>
      <c r="I1017" s="708"/>
      <c r="J1017" s="708"/>
      <c r="K1017" s="708"/>
      <c r="L1017" s="708"/>
      <c r="M1017" s="708"/>
      <c r="N1017" s="708"/>
      <c r="O1017" s="708"/>
      <c r="P1017" s="42"/>
      <c r="Q1017" s="42"/>
      <c r="R1017" s="42"/>
      <c r="S1017" s="42"/>
      <c r="T1017" s="42"/>
      <c r="U1017" s="42"/>
      <c r="V1017" s="42"/>
      <c r="W1017" s="42"/>
      <c r="X1017" s="42"/>
      <c r="Y1017" s="42"/>
      <c r="Z1017" s="42"/>
      <c r="AA1017" s="50"/>
    </row>
    <row r="1018" spans="3:27" s="709" customFormat="1">
      <c r="C1018" s="262"/>
      <c r="D1018" s="105"/>
      <c r="E1018" s="105"/>
      <c r="F1018" s="105"/>
      <c r="G1018" s="105"/>
      <c r="H1018" s="105"/>
      <c r="I1018" s="708"/>
      <c r="J1018" s="708"/>
      <c r="K1018" s="708"/>
      <c r="L1018" s="708"/>
      <c r="M1018" s="708"/>
      <c r="N1018" s="708"/>
      <c r="O1018" s="708"/>
      <c r="P1018" s="42"/>
      <c r="Q1018" s="42"/>
      <c r="R1018" s="42"/>
      <c r="S1018" s="42"/>
      <c r="T1018" s="42"/>
      <c r="U1018" s="42"/>
      <c r="V1018" s="42"/>
      <c r="W1018" s="42"/>
      <c r="X1018" s="42"/>
      <c r="Y1018" s="42"/>
      <c r="Z1018" s="42"/>
      <c r="AA1018" s="50"/>
    </row>
    <row r="1019" spans="3:27" s="709" customFormat="1">
      <c r="C1019" s="262"/>
      <c r="D1019" s="105"/>
      <c r="E1019" s="105"/>
      <c r="F1019" s="105"/>
      <c r="G1019" s="105"/>
      <c r="H1019" s="105"/>
      <c r="I1019" s="708"/>
      <c r="J1019" s="708"/>
      <c r="K1019" s="708"/>
      <c r="L1019" s="708"/>
      <c r="M1019" s="708"/>
      <c r="N1019" s="708"/>
      <c r="O1019" s="708"/>
      <c r="P1019" s="42"/>
      <c r="Q1019" s="42"/>
      <c r="R1019" s="42"/>
      <c r="S1019" s="42"/>
      <c r="T1019" s="42"/>
      <c r="U1019" s="42"/>
      <c r="V1019" s="42"/>
      <c r="W1019" s="42"/>
      <c r="X1019" s="42"/>
      <c r="Y1019" s="42"/>
      <c r="Z1019" s="42"/>
      <c r="AA1019" s="50"/>
    </row>
    <row r="1020" spans="3:27" s="709" customFormat="1">
      <c r="C1020" s="262"/>
      <c r="D1020" s="105"/>
      <c r="E1020" s="105"/>
      <c r="F1020" s="105"/>
      <c r="G1020" s="105"/>
      <c r="H1020" s="105"/>
      <c r="I1020" s="708"/>
      <c r="J1020" s="708"/>
      <c r="K1020" s="708"/>
      <c r="L1020" s="708"/>
      <c r="M1020" s="708"/>
      <c r="N1020" s="708"/>
      <c r="O1020" s="708"/>
      <c r="P1020" s="42"/>
      <c r="Q1020" s="42"/>
      <c r="R1020" s="42"/>
      <c r="S1020" s="42"/>
      <c r="T1020" s="42"/>
      <c r="U1020" s="42"/>
      <c r="V1020" s="42"/>
      <c r="W1020" s="42"/>
      <c r="X1020" s="42"/>
      <c r="Y1020" s="42"/>
      <c r="Z1020" s="42"/>
      <c r="AA1020" s="50"/>
    </row>
    <row r="1021" spans="3:27" s="709" customFormat="1">
      <c r="C1021" s="262"/>
      <c r="D1021" s="105"/>
      <c r="E1021" s="105"/>
      <c r="F1021" s="105"/>
      <c r="G1021" s="105"/>
      <c r="H1021" s="105"/>
      <c r="I1021" s="708"/>
      <c r="J1021" s="708"/>
      <c r="K1021" s="708"/>
      <c r="L1021" s="708"/>
      <c r="M1021" s="708"/>
      <c r="N1021" s="708"/>
      <c r="O1021" s="708"/>
      <c r="P1021" s="42"/>
      <c r="Q1021" s="42"/>
      <c r="R1021" s="42"/>
      <c r="S1021" s="42"/>
      <c r="T1021" s="42"/>
      <c r="U1021" s="42"/>
      <c r="V1021" s="42"/>
      <c r="W1021" s="42"/>
      <c r="X1021" s="42"/>
      <c r="Y1021" s="42"/>
      <c r="Z1021" s="42"/>
      <c r="AA1021" s="50"/>
    </row>
    <row r="1022" spans="3:27" s="709" customFormat="1">
      <c r="C1022" s="262"/>
      <c r="D1022" s="105"/>
      <c r="E1022" s="105"/>
      <c r="F1022" s="105"/>
      <c r="G1022" s="105"/>
      <c r="H1022" s="105"/>
      <c r="I1022" s="708"/>
      <c r="J1022" s="708"/>
      <c r="K1022" s="708"/>
      <c r="L1022" s="708"/>
      <c r="M1022" s="708"/>
      <c r="N1022" s="708"/>
      <c r="O1022" s="708"/>
      <c r="P1022" s="42"/>
      <c r="Q1022" s="42"/>
      <c r="R1022" s="42"/>
      <c r="S1022" s="42"/>
      <c r="T1022" s="42"/>
      <c r="U1022" s="42"/>
      <c r="V1022" s="42"/>
      <c r="W1022" s="42"/>
      <c r="X1022" s="42"/>
      <c r="Y1022" s="42"/>
      <c r="Z1022" s="42"/>
      <c r="AA1022" s="50"/>
    </row>
    <row r="1023" spans="3:27" s="709" customFormat="1">
      <c r="C1023" s="262"/>
      <c r="D1023" s="105"/>
      <c r="E1023" s="105"/>
      <c r="F1023" s="105"/>
      <c r="G1023" s="105"/>
      <c r="H1023" s="105"/>
      <c r="I1023" s="708"/>
      <c r="J1023" s="708"/>
      <c r="K1023" s="708"/>
      <c r="L1023" s="708"/>
      <c r="M1023" s="708"/>
      <c r="N1023" s="708"/>
      <c r="O1023" s="708"/>
      <c r="P1023" s="42"/>
      <c r="Q1023" s="42"/>
      <c r="R1023" s="42"/>
      <c r="S1023" s="42"/>
      <c r="T1023" s="42"/>
      <c r="U1023" s="42"/>
      <c r="V1023" s="42"/>
      <c r="W1023" s="42"/>
      <c r="X1023" s="42"/>
      <c r="Y1023" s="42"/>
      <c r="Z1023" s="42"/>
      <c r="AA1023" s="50"/>
    </row>
    <row r="1024" spans="3:27" s="709" customFormat="1">
      <c r="C1024" s="262"/>
      <c r="D1024" s="105"/>
      <c r="E1024" s="105"/>
      <c r="F1024" s="105"/>
      <c r="G1024" s="105"/>
      <c r="H1024" s="105"/>
      <c r="I1024" s="708"/>
      <c r="J1024" s="708"/>
      <c r="K1024" s="708"/>
      <c r="L1024" s="708"/>
      <c r="M1024" s="708"/>
      <c r="N1024" s="708"/>
      <c r="O1024" s="708"/>
      <c r="P1024" s="42"/>
      <c r="Q1024" s="42"/>
      <c r="R1024" s="42"/>
      <c r="S1024" s="42"/>
      <c r="T1024" s="42"/>
      <c r="U1024" s="42"/>
      <c r="V1024" s="42"/>
      <c r="W1024" s="42"/>
      <c r="X1024" s="42"/>
      <c r="Y1024" s="42"/>
      <c r="Z1024" s="42"/>
      <c r="AA1024" s="50"/>
    </row>
    <row r="1025" spans="3:27" s="709" customFormat="1">
      <c r="C1025" s="262"/>
      <c r="D1025" s="105"/>
      <c r="E1025" s="105"/>
      <c r="F1025" s="105"/>
      <c r="G1025" s="105"/>
      <c r="H1025" s="105"/>
      <c r="I1025" s="708"/>
      <c r="J1025" s="708"/>
      <c r="K1025" s="708"/>
      <c r="L1025" s="708"/>
      <c r="M1025" s="708"/>
      <c r="N1025" s="708"/>
      <c r="O1025" s="708"/>
      <c r="P1025" s="42"/>
      <c r="Q1025" s="42"/>
      <c r="R1025" s="42"/>
      <c r="S1025" s="42"/>
      <c r="T1025" s="42"/>
      <c r="U1025" s="42"/>
      <c r="V1025" s="42"/>
      <c r="W1025" s="42"/>
      <c r="X1025" s="42"/>
      <c r="Y1025" s="42"/>
      <c r="Z1025" s="42"/>
      <c r="AA1025" s="50"/>
    </row>
    <row r="1026" spans="3:27" s="709" customFormat="1">
      <c r="C1026" s="262"/>
      <c r="D1026" s="105"/>
      <c r="E1026" s="105"/>
      <c r="F1026" s="105"/>
      <c r="G1026" s="105"/>
      <c r="H1026" s="105"/>
      <c r="I1026" s="708"/>
      <c r="J1026" s="708"/>
      <c r="K1026" s="708"/>
      <c r="L1026" s="708"/>
      <c r="M1026" s="708"/>
      <c r="N1026" s="708"/>
      <c r="O1026" s="708"/>
      <c r="P1026" s="42"/>
      <c r="Q1026" s="42"/>
      <c r="R1026" s="42"/>
      <c r="S1026" s="42"/>
      <c r="T1026" s="42"/>
      <c r="U1026" s="42"/>
      <c r="V1026" s="42"/>
      <c r="W1026" s="42"/>
      <c r="X1026" s="42"/>
      <c r="Y1026" s="42"/>
      <c r="Z1026" s="42"/>
      <c r="AA1026" s="50"/>
    </row>
    <row r="1027" spans="3:27" s="709" customFormat="1">
      <c r="C1027" s="260"/>
      <c r="D1027" s="261"/>
      <c r="E1027" s="261"/>
      <c r="F1027" s="261"/>
      <c r="G1027" s="261"/>
      <c r="H1027" s="261"/>
      <c r="I1027" s="673"/>
      <c r="J1027" s="673"/>
      <c r="K1027" s="673"/>
      <c r="L1027" s="673"/>
      <c r="M1027" s="673"/>
      <c r="N1027" s="673"/>
      <c r="O1027" s="673"/>
      <c r="P1027" s="687"/>
      <c r="Q1027" s="687"/>
      <c r="R1027" s="687"/>
      <c r="S1027" s="687"/>
      <c r="T1027" s="687"/>
      <c r="U1027" s="687"/>
      <c r="V1027" s="687"/>
      <c r="W1027" s="687"/>
      <c r="X1027" s="687"/>
      <c r="Y1027" s="687"/>
      <c r="Z1027" s="687"/>
      <c r="AA1027" s="51"/>
    </row>
    <row r="1028" spans="3:27" s="709" customFormat="1">
      <c r="C1028" s="709" t="s">
        <v>872</v>
      </c>
      <c r="L1028" s="679"/>
      <c r="M1028" s="679"/>
      <c r="N1028" s="679"/>
    </row>
  </sheetData>
  <mergeCells count="1358">
    <mergeCell ref="X483:AA483"/>
    <mergeCell ref="E460:H460"/>
    <mergeCell ref="E462:H462"/>
    <mergeCell ref="K460:N460"/>
    <mergeCell ref="D795:I795"/>
    <mergeCell ref="D798:I798"/>
    <mergeCell ref="D802:AA802"/>
    <mergeCell ref="D803:AA803"/>
    <mergeCell ref="D804:AA804"/>
    <mergeCell ref="D805:AA805"/>
    <mergeCell ref="D808:AA808"/>
    <mergeCell ref="W769:AA770"/>
    <mergeCell ref="D3:F3"/>
    <mergeCell ref="O3:Q3"/>
    <mergeCell ref="D4:F5"/>
    <mergeCell ref="H5:I5"/>
    <mergeCell ref="D6:F6"/>
    <mergeCell ref="G6:U6"/>
    <mergeCell ref="J5:Y5"/>
    <mergeCell ref="F575:I575"/>
    <mergeCell ref="J575:AA575"/>
    <mergeCell ref="K576:Z576"/>
    <mergeCell ref="C577:E580"/>
    <mergeCell ref="K581:Z581"/>
    <mergeCell ref="K599:Z599"/>
    <mergeCell ref="G607:I612"/>
    <mergeCell ref="K607:Z607"/>
    <mergeCell ref="C608:E611"/>
    <mergeCell ref="K609:Z609"/>
    <mergeCell ref="D351:AA351"/>
    <mergeCell ref="D354:AA354"/>
    <mergeCell ref="H358:S358"/>
    <mergeCell ref="D358:G359"/>
    <mergeCell ref="T358:AA359"/>
    <mergeCell ref="R360:S361"/>
    <mergeCell ref="T360:AA361"/>
    <mergeCell ref="S764:V764"/>
    <mergeCell ref="S765:V765"/>
    <mergeCell ref="S766:V766"/>
    <mergeCell ref="S769:V769"/>
    <mergeCell ref="S770:V770"/>
    <mergeCell ref="E771:H771"/>
    <mergeCell ref="K771:N771"/>
    <mergeCell ref="S771:V771"/>
    <mergeCell ref="E774:H774"/>
    <mergeCell ref="K774:N774"/>
    <mergeCell ref="D670:G670"/>
    <mergeCell ref="I670:Y670"/>
    <mergeCell ref="D672:G672"/>
    <mergeCell ref="I672:Y672"/>
    <mergeCell ref="D674:G674"/>
    <mergeCell ref="I674:Y674"/>
    <mergeCell ref="D676:G676"/>
    <mergeCell ref="I676:O676"/>
    <mergeCell ref="Q676:W676"/>
    <mergeCell ref="S715:W715"/>
    <mergeCell ref="S469:V469"/>
    <mergeCell ref="V482:AA482"/>
    <mergeCell ref="L364:M364"/>
    <mergeCell ref="N364:O364"/>
    <mergeCell ref="H364:I364"/>
    <mergeCell ref="H365:I365"/>
    <mergeCell ref="J365:K365"/>
    <mergeCell ref="J364:K364"/>
    <mergeCell ref="G970:I975"/>
    <mergeCell ref="F938:I938"/>
    <mergeCell ref="J938:AA938"/>
    <mergeCell ref="K962:Z962"/>
    <mergeCell ref="K970:Z970"/>
    <mergeCell ref="K972:Z972"/>
    <mergeCell ref="K944:Z944"/>
    <mergeCell ref="K939:Z939"/>
    <mergeCell ref="C971:E974"/>
    <mergeCell ref="C940:E943"/>
    <mergeCell ref="V484:AA484"/>
    <mergeCell ref="E459:H459"/>
    <mergeCell ref="K459:N459"/>
    <mergeCell ref="N475:R475"/>
    <mergeCell ref="D477:I477"/>
    <mergeCell ref="D480:I480"/>
    <mergeCell ref="D483:I483"/>
    <mergeCell ref="N478:R478"/>
    <mergeCell ref="V476:AA476"/>
    <mergeCell ref="V477:AA477"/>
    <mergeCell ref="V479:AA479"/>
    <mergeCell ref="S774:V774"/>
    <mergeCell ref="S775:V775"/>
    <mergeCell ref="S776:V776"/>
    <mergeCell ref="S778:V778"/>
    <mergeCell ref="S779:V779"/>
    <mergeCell ref="H618:V618"/>
    <mergeCell ref="H699:P699"/>
    <mergeCell ref="G711:K711"/>
    <mergeCell ref="L713:P713"/>
    <mergeCell ref="S713:W713"/>
    <mergeCell ref="C715:G715"/>
    <mergeCell ref="P331:S331"/>
    <mergeCell ref="T331:W331"/>
    <mergeCell ref="D330:G330"/>
    <mergeCell ref="H330:J330"/>
    <mergeCell ref="K330:O330"/>
    <mergeCell ref="P330:S330"/>
    <mergeCell ref="T330:W330"/>
    <mergeCell ref="X330:AA330"/>
    <mergeCell ref="X337:AA337"/>
    <mergeCell ref="D338:G338"/>
    <mergeCell ref="H338:J338"/>
    <mergeCell ref="K338:O338"/>
    <mergeCell ref="P338:S338"/>
    <mergeCell ref="T338:W338"/>
    <mergeCell ref="X338:AA338"/>
    <mergeCell ref="D337:G337"/>
    <mergeCell ref="D335:G335"/>
    <mergeCell ref="H335:J335"/>
    <mergeCell ref="K335:O335"/>
    <mergeCell ref="P335:S335"/>
    <mergeCell ref="X336:AA336"/>
    <mergeCell ref="C618:G618"/>
    <mergeCell ref="W618:AA618"/>
    <mergeCell ref="D534:AA534"/>
    <mergeCell ref="D535:AA535"/>
    <mergeCell ref="C538:AA538"/>
    <mergeCell ref="D549:AA549"/>
    <mergeCell ref="C571:AA571"/>
    <mergeCell ref="T574:U574"/>
    <mergeCell ref="V574:AA574"/>
    <mergeCell ref="F574:S574"/>
    <mergeCell ref="C574:E574"/>
    <mergeCell ref="X335:AA335"/>
    <mergeCell ref="D336:G336"/>
    <mergeCell ref="H336:J336"/>
    <mergeCell ref="K336:O336"/>
    <mergeCell ref="P336:S336"/>
    <mergeCell ref="T336:W336"/>
    <mergeCell ref="V481:W481"/>
    <mergeCell ref="V480:AA480"/>
    <mergeCell ref="X481:AA481"/>
    <mergeCell ref="S468:V468"/>
    <mergeCell ref="X339:AA339"/>
    <mergeCell ref="T348:Y348"/>
    <mergeCell ref="D339:G339"/>
    <mergeCell ref="H339:J339"/>
    <mergeCell ref="K339:O339"/>
    <mergeCell ref="P339:S339"/>
    <mergeCell ref="T339:W339"/>
    <mergeCell ref="K462:N462"/>
    <mergeCell ref="S453:V453"/>
    <mergeCell ref="S454:V454"/>
    <mergeCell ref="S458:V458"/>
    <mergeCell ref="L136:P136"/>
    <mergeCell ref="L131:P131"/>
    <mergeCell ref="H337:J337"/>
    <mergeCell ref="K337:O337"/>
    <mergeCell ref="P337:S337"/>
    <mergeCell ref="T337:W337"/>
    <mergeCell ref="D332:G332"/>
    <mergeCell ref="H332:J332"/>
    <mergeCell ref="K332:O332"/>
    <mergeCell ref="P332:S332"/>
    <mergeCell ref="T332:W332"/>
    <mergeCell ref="X332:AA332"/>
    <mergeCell ref="S135:W135"/>
    <mergeCell ref="T335:W335"/>
    <mergeCell ref="X333:AA333"/>
    <mergeCell ref="D334:G334"/>
    <mergeCell ref="H334:J334"/>
    <mergeCell ref="K334:O334"/>
    <mergeCell ref="P334:S334"/>
    <mergeCell ref="T334:W334"/>
    <mergeCell ref="X334:AA334"/>
    <mergeCell ref="D333:G333"/>
    <mergeCell ref="H333:J333"/>
    <mergeCell ref="K333:O333"/>
    <mergeCell ref="P333:S333"/>
    <mergeCell ref="T333:W333"/>
    <mergeCell ref="X331:AA331"/>
    <mergeCell ref="H325:AA325"/>
    <mergeCell ref="H292:AA292"/>
    <mergeCell ref="D331:G331"/>
    <mergeCell ref="H331:J331"/>
    <mergeCell ref="K331:O331"/>
    <mergeCell ref="C89:F89"/>
    <mergeCell ref="C90:F90"/>
    <mergeCell ref="F85:I85"/>
    <mergeCell ref="I95:L95"/>
    <mergeCell ref="I96:L96"/>
    <mergeCell ref="H70:P70"/>
    <mergeCell ref="G121:K121"/>
    <mergeCell ref="C125:G125"/>
    <mergeCell ref="L126:P126"/>
    <mergeCell ref="S125:W125"/>
    <mergeCell ref="S123:W123"/>
    <mergeCell ref="S128:W128"/>
    <mergeCell ref="S133:W133"/>
    <mergeCell ref="L123:P123"/>
    <mergeCell ref="L128:P128"/>
    <mergeCell ref="L133:P133"/>
    <mergeCell ref="E130:I130"/>
    <mergeCell ref="U110:W111"/>
    <mergeCell ref="S130:W130"/>
    <mergeCell ref="I94:L94"/>
    <mergeCell ref="M982:Q982"/>
    <mergeCell ref="R982:V982"/>
    <mergeCell ref="W982:AA982"/>
    <mergeCell ref="C873:AA873"/>
    <mergeCell ref="C840:AA840"/>
    <mergeCell ref="D851:AA851"/>
    <mergeCell ref="C937:E937"/>
    <mergeCell ref="F937:S937"/>
    <mergeCell ref="T937:U937"/>
    <mergeCell ref="V937:AA937"/>
    <mergeCell ref="C938:E938"/>
    <mergeCell ref="D809:AA809"/>
    <mergeCell ref="D810:AA810"/>
    <mergeCell ref="C813:AA813"/>
    <mergeCell ref="D816:AA816"/>
    <mergeCell ref="D823:AA823"/>
    <mergeCell ref="E834:AA834"/>
    <mergeCell ref="E835:AA835"/>
    <mergeCell ref="E836:AA836"/>
    <mergeCell ref="P922:S922"/>
    <mergeCell ref="T922:W922"/>
    <mergeCell ref="X922:AA922"/>
    <mergeCell ref="D919:G919"/>
    <mergeCell ref="H919:J919"/>
    <mergeCell ref="K919:O919"/>
    <mergeCell ref="P919:S919"/>
    <mergeCell ref="T919:W919"/>
    <mergeCell ref="X919:AA919"/>
    <mergeCell ref="D920:G920"/>
    <mergeCell ref="H920:J920"/>
    <mergeCell ref="K920:O920"/>
    <mergeCell ref="P920:S920"/>
    <mergeCell ref="E770:H770"/>
    <mergeCell ref="K770:N770"/>
    <mergeCell ref="S773:U773"/>
    <mergeCell ref="W774:AA775"/>
    <mergeCell ref="W779:AA780"/>
    <mergeCell ref="N787:R787"/>
    <mergeCell ref="V787:AA787"/>
    <mergeCell ref="S780:V780"/>
    <mergeCell ref="S781:V781"/>
    <mergeCell ref="N790:R790"/>
    <mergeCell ref="V788:AA788"/>
    <mergeCell ref="V789:AA789"/>
    <mergeCell ref="V791:AA791"/>
    <mergeCell ref="V792:AA792"/>
    <mergeCell ref="V793:W793"/>
    <mergeCell ref="X793:AA793"/>
    <mergeCell ref="V794:AA794"/>
    <mergeCell ref="D789:I789"/>
    <mergeCell ref="D792:I792"/>
    <mergeCell ref="X795:AA795"/>
    <mergeCell ref="V796:AA796"/>
    <mergeCell ref="N789:R789"/>
    <mergeCell ref="E772:H772"/>
    <mergeCell ref="K772:N772"/>
    <mergeCell ref="D758:AA758"/>
    <mergeCell ref="S763:U763"/>
    <mergeCell ref="W764:AA765"/>
    <mergeCell ref="S768:U768"/>
    <mergeCell ref="D925:G925"/>
    <mergeCell ref="H925:J925"/>
    <mergeCell ref="K925:O925"/>
    <mergeCell ref="P925:S925"/>
    <mergeCell ref="T925:W925"/>
    <mergeCell ref="X925:AA925"/>
    <mergeCell ref="T934:Y934"/>
    <mergeCell ref="D923:G923"/>
    <mergeCell ref="H923:J923"/>
    <mergeCell ref="K923:O923"/>
    <mergeCell ref="P923:S923"/>
    <mergeCell ref="T923:W923"/>
    <mergeCell ref="X923:AA923"/>
    <mergeCell ref="D924:G924"/>
    <mergeCell ref="H924:J924"/>
    <mergeCell ref="K924:O924"/>
    <mergeCell ref="P924:S924"/>
    <mergeCell ref="T924:W924"/>
    <mergeCell ref="X924:AA924"/>
    <mergeCell ref="D921:G921"/>
    <mergeCell ref="H921:J921"/>
    <mergeCell ref="K921:O921"/>
    <mergeCell ref="P921:S921"/>
    <mergeCell ref="T921:W921"/>
    <mergeCell ref="X921:AA921"/>
    <mergeCell ref="D922:G922"/>
    <mergeCell ref="H922:J922"/>
    <mergeCell ref="K922:O922"/>
    <mergeCell ref="T920:W920"/>
    <mergeCell ref="X920:AA920"/>
    <mergeCell ref="D917:G917"/>
    <mergeCell ref="H917:J917"/>
    <mergeCell ref="K917:O917"/>
    <mergeCell ref="P917:S917"/>
    <mergeCell ref="T917:W917"/>
    <mergeCell ref="X917:AA917"/>
    <mergeCell ref="D918:G918"/>
    <mergeCell ref="H918:J918"/>
    <mergeCell ref="K918:O918"/>
    <mergeCell ref="P918:S918"/>
    <mergeCell ref="T918:W918"/>
    <mergeCell ref="X918:AA918"/>
    <mergeCell ref="D915:G915"/>
    <mergeCell ref="H915:J915"/>
    <mergeCell ref="K915:O915"/>
    <mergeCell ref="P915:S915"/>
    <mergeCell ref="T915:W915"/>
    <mergeCell ref="X915:AA915"/>
    <mergeCell ref="D916:G916"/>
    <mergeCell ref="H916:J916"/>
    <mergeCell ref="K916:O916"/>
    <mergeCell ref="P916:S916"/>
    <mergeCell ref="T916:W916"/>
    <mergeCell ref="X916:AA916"/>
    <mergeCell ref="D912:G913"/>
    <mergeCell ref="H912:J913"/>
    <mergeCell ref="K912:O913"/>
    <mergeCell ref="P912:S913"/>
    <mergeCell ref="T912:W912"/>
    <mergeCell ref="X912:AA913"/>
    <mergeCell ref="T913:W913"/>
    <mergeCell ref="D914:G914"/>
    <mergeCell ref="H914:J914"/>
    <mergeCell ref="K914:O914"/>
    <mergeCell ref="P914:S914"/>
    <mergeCell ref="T914:W914"/>
    <mergeCell ref="X914:AA914"/>
    <mergeCell ref="D908:G908"/>
    <mergeCell ref="H908:AA908"/>
    <mergeCell ref="D909:G909"/>
    <mergeCell ref="H909:AA909"/>
    <mergeCell ref="D910:G910"/>
    <mergeCell ref="H910:AA910"/>
    <mergeCell ref="D911:G911"/>
    <mergeCell ref="D894:G894"/>
    <mergeCell ref="H894:J894"/>
    <mergeCell ref="K894:O894"/>
    <mergeCell ref="P894:S894"/>
    <mergeCell ref="T894:W894"/>
    <mergeCell ref="X894:AA894"/>
    <mergeCell ref="T904:Y904"/>
    <mergeCell ref="D907:G907"/>
    <mergeCell ref="H907:AA907"/>
    <mergeCell ref="D892:G892"/>
    <mergeCell ref="H892:J892"/>
    <mergeCell ref="K892:O892"/>
    <mergeCell ref="P892:S892"/>
    <mergeCell ref="T892:W892"/>
    <mergeCell ref="X892:AA892"/>
    <mergeCell ref="D893:G893"/>
    <mergeCell ref="H893:J893"/>
    <mergeCell ref="K893:O893"/>
    <mergeCell ref="P893:S893"/>
    <mergeCell ref="T893:W893"/>
    <mergeCell ref="X893:AA893"/>
    <mergeCell ref="H911:AA911"/>
    <mergeCell ref="D890:G890"/>
    <mergeCell ref="H890:J890"/>
    <mergeCell ref="K890:O890"/>
    <mergeCell ref="P890:S890"/>
    <mergeCell ref="T890:W890"/>
    <mergeCell ref="X890:AA890"/>
    <mergeCell ref="D891:G891"/>
    <mergeCell ref="H891:J891"/>
    <mergeCell ref="K891:O891"/>
    <mergeCell ref="P891:S891"/>
    <mergeCell ref="T891:W891"/>
    <mergeCell ref="X891:AA891"/>
    <mergeCell ref="D888:G888"/>
    <mergeCell ref="H888:J888"/>
    <mergeCell ref="K888:O888"/>
    <mergeCell ref="P888:S888"/>
    <mergeCell ref="T888:W888"/>
    <mergeCell ref="X888:AA888"/>
    <mergeCell ref="D889:G889"/>
    <mergeCell ref="H889:J889"/>
    <mergeCell ref="K889:O889"/>
    <mergeCell ref="P889:S889"/>
    <mergeCell ref="T889:W889"/>
    <mergeCell ref="X889:AA889"/>
    <mergeCell ref="D880:G880"/>
    <mergeCell ref="D886:G886"/>
    <mergeCell ref="H886:J886"/>
    <mergeCell ref="K886:O886"/>
    <mergeCell ref="P886:S886"/>
    <mergeCell ref="T886:W886"/>
    <mergeCell ref="X886:AA886"/>
    <mergeCell ref="D887:G887"/>
    <mergeCell ref="H887:J887"/>
    <mergeCell ref="K887:O887"/>
    <mergeCell ref="P887:S887"/>
    <mergeCell ref="T887:W887"/>
    <mergeCell ref="X887:AA887"/>
    <mergeCell ref="D884:G884"/>
    <mergeCell ref="H884:J884"/>
    <mergeCell ref="K884:O884"/>
    <mergeCell ref="P884:S884"/>
    <mergeCell ref="T884:W884"/>
    <mergeCell ref="X884:AA884"/>
    <mergeCell ref="D885:G885"/>
    <mergeCell ref="H885:J885"/>
    <mergeCell ref="K885:O885"/>
    <mergeCell ref="P885:S885"/>
    <mergeCell ref="T885:W885"/>
    <mergeCell ref="X885:AA885"/>
    <mergeCell ref="H880:AA880"/>
    <mergeCell ref="D876:G876"/>
    <mergeCell ref="H876:AA876"/>
    <mergeCell ref="C980:G980"/>
    <mergeCell ref="W980:AA980"/>
    <mergeCell ref="C981:G981"/>
    <mergeCell ref="H981:L981"/>
    <mergeCell ref="M981:Q981"/>
    <mergeCell ref="R981:V981"/>
    <mergeCell ref="W981:AA981"/>
    <mergeCell ref="C982:G982"/>
    <mergeCell ref="H982:L982"/>
    <mergeCell ref="C754:AA754"/>
    <mergeCell ref="D881:G882"/>
    <mergeCell ref="H881:J882"/>
    <mergeCell ref="K881:O882"/>
    <mergeCell ref="P881:S882"/>
    <mergeCell ref="T881:W881"/>
    <mergeCell ref="X881:AA882"/>
    <mergeCell ref="T882:W882"/>
    <mergeCell ref="D883:G883"/>
    <mergeCell ref="H883:J883"/>
    <mergeCell ref="K883:O883"/>
    <mergeCell ref="P883:S883"/>
    <mergeCell ref="T883:W883"/>
    <mergeCell ref="X883:AA883"/>
    <mergeCell ref="D877:G877"/>
    <mergeCell ref="H877:AA877"/>
    <mergeCell ref="D878:G878"/>
    <mergeCell ref="H878:AA878"/>
    <mergeCell ref="D879:G879"/>
    <mergeCell ref="H980:V980"/>
    <mergeCell ref="H879:AA879"/>
    <mergeCell ref="D750:G750"/>
    <mergeCell ref="H750:U750"/>
    <mergeCell ref="V750:AA750"/>
    <mergeCell ref="D751:G751"/>
    <mergeCell ref="H751:U751"/>
    <mergeCell ref="V751:AA751"/>
    <mergeCell ref="D752:G752"/>
    <mergeCell ref="H752:U752"/>
    <mergeCell ref="V752:AA752"/>
    <mergeCell ref="D747:G747"/>
    <mergeCell ref="H747:U747"/>
    <mergeCell ref="V747:AA747"/>
    <mergeCell ref="D748:G748"/>
    <mergeCell ref="H748:U748"/>
    <mergeCell ref="V748:AA748"/>
    <mergeCell ref="D749:G749"/>
    <mergeCell ref="H749:U749"/>
    <mergeCell ref="V749:AA749"/>
    <mergeCell ref="D743:I743"/>
    <mergeCell ref="J743:L743"/>
    <mergeCell ref="M743:Q743"/>
    <mergeCell ref="R743:U743"/>
    <mergeCell ref="V743:AA743"/>
    <mergeCell ref="D744:I744"/>
    <mergeCell ref="J744:L744"/>
    <mergeCell ref="M744:Q744"/>
    <mergeCell ref="R744:U744"/>
    <mergeCell ref="V744:AA744"/>
    <mergeCell ref="D741:I741"/>
    <mergeCell ref="J741:L741"/>
    <mergeCell ref="M741:Q741"/>
    <mergeCell ref="R741:U741"/>
    <mergeCell ref="V741:AA741"/>
    <mergeCell ref="D742:I742"/>
    <mergeCell ref="J742:L742"/>
    <mergeCell ref="M742:Q742"/>
    <mergeCell ref="R742:U742"/>
    <mergeCell ref="V742:AA742"/>
    <mergeCell ref="D739:I739"/>
    <mergeCell ref="J739:L739"/>
    <mergeCell ref="M739:Q739"/>
    <mergeCell ref="R739:U739"/>
    <mergeCell ref="V739:AA739"/>
    <mergeCell ref="D740:I740"/>
    <mergeCell ref="J740:L740"/>
    <mergeCell ref="M740:Q740"/>
    <mergeCell ref="R740:U740"/>
    <mergeCell ref="V740:AA740"/>
    <mergeCell ref="D737:I737"/>
    <mergeCell ref="J737:L737"/>
    <mergeCell ref="M737:Q737"/>
    <mergeCell ref="R737:U737"/>
    <mergeCell ref="V737:AA737"/>
    <mergeCell ref="D738:I738"/>
    <mergeCell ref="J738:L738"/>
    <mergeCell ref="M738:Q738"/>
    <mergeCell ref="R738:U738"/>
    <mergeCell ref="V738:AA738"/>
    <mergeCell ref="D735:I735"/>
    <mergeCell ref="J735:L735"/>
    <mergeCell ref="M735:Q735"/>
    <mergeCell ref="R735:U735"/>
    <mergeCell ref="V735:AA735"/>
    <mergeCell ref="D736:I736"/>
    <mergeCell ref="J736:L736"/>
    <mergeCell ref="M736:Q736"/>
    <mergeCell ref="R736:U736"/>
    <mergeCell ref="V736:AA736"/>
    <mergeCell ref="D733:I733"/>
    <mergeCell ref="J733:L733"/>
    <mergeCell ref="M733:Q733"/>
    <mergeCell ref="R733:U733"/>
    <mergeCell ref="V733:AA733"/>
    <mergeCell ref="D734:I734"/>
    <mergeCell ref="J734:L734"/>
    <mergeCell ref="M734:Q734"/>
    <mergeCell ref="R734:U734"/>
    <mergeCell ref="V734:AA734"/>
    <mergeCell ref="C728:AA728"/>
    <mergeCell ref="D731:I731"/>
    <mergeCell ref="J731:L731"/>
    <mergeCell ref="M731:Q731"/>
    <mergeCell ref="R731:U731"/>
    <mergeCell ref="V731:AA731"/>
    <mergeCell ref="D732:I732"/>
    <mergeCell ref="J732:L732"/>
    <mergeCell ref="M732:Q732"/>
    <mergeCell ref="R732:U732"/>
    <mergeCell ref="V732:AA732"/>
    <mergeCell ref="C703:AA703"/>
    <mergeCell ref="D678:G678"/>
    <mergeCell ref="D695:F695"/>
    <mergeCell ref="H695:Y695"/>
    <mergeCell ref="D697:F697"/>
    <mergeCell ref="H697:P697"/>
    <mergeCell ref="S697:Y697"/>
    <mergeCell ref="D699:F699"/>
    <mergeCell ref="S699:Y699"/>
    <mergeCell ref="L726:P726"/>
    <mergeCell ref="C707:AA707"/>
    <mergeCell ref="L716:P716"/>
    <mergeCell ref="L718:P718"/>
    <mergeCell ref="S718:W718"/>
    <mergeCell ref="E720:I720"/>
    <mergeCell ref="S720:W720"/>
    <mergeCell ref="L721:P721"/>
    <mergeCell ref="L723:P723"/>
    <mergeCell ref="S723:W723"/>
    <mergeCell ref="S725:W725"/>
    <mergeCell ref="T329:W329"/>
    <mergeCell ref="X329:AA329"/>
    <mergeCell ref="X326:AA327"/>
    <mergeCell ref="T327:W327"/>
    <mergeCell ref="D328:G328"/>
    <mergeCell ref="H328:J328"/>
    <mergeCell ref="K328:O328"/>
    <mergeCell ref="P328:S328"/>
    <mergeCell ref="T328:W328"/>
    <mergeCell ref="X328:AA328"/>
    <mergeCell ref="D326:G327"/>
    <mergeCell ref="H326:J327"/>
    <mergeCell ref="K326:O327"/>
    <mergeCell ref="P326:S327"/>
    <mergeCell ref="T326:W326"/>
    <mergeCell ref="D323:G323"/>
    <mergeCell ref="H323:AA323"/>
    <mergeCell ref="D324:G324"/>
    <mergeCell ref="H324:AA324"/>
    <mergeCell ref="D325:G325"/>
    <mergeCell ref="D329:G329"/>
    <mergeCell ref="H329:J329"/>
    <mergeCell ref="K329:O329"/>
    <mergeCell ref="P329:S329"/>
    <mergeCell ref="T316:Y316"/>
    <mergeCell ref="D321:G321"/>
    <mergeCell ref="H321:AA321"/>
    <mergeCell ref="D322:G322"/>
    <mergeCell ref="H322:AA322"/>
    <mergeCell ref="H288:AA288"/>
    <mergeCell ref="H289:AA289"/>
    <mergeCell ref="H290:AA290"/>
    <mergeCell ref="H291:AA291"/>
    <mergeCell ref="D288:G288"/>
    <mergeCell ref="D289:G289"/>
    <mergeCell ref="D290:G290"/>
    <mergeCell ref="D291:G291"/>
    <mergeCell ref="D292:G292"/>
    <mergeCell ref="X305:AA305"/>
    <mergeCell ref="D306:G306"/>
    <mergeCell ref="H306:J306"/>
    <mergeCell ref="K306:O306"/>
    <mergeCell ref="P306:S306"/>
    <mergeCell ref="T306:W306"/>
    <mergeCell ref="X306:AA306"/>
    <mergeCell ref="D305:G305"/>
    <mergeCell ref="H305:J305"/>
    <mergeCell ref="K305:O305"/>
    <mergeCell ref="P305:S305"/>
    <mergeCell ref="T305:W305"/>
    <mergeCell ref="X303:AA303"/>
    <mergeCell ref="D304:G304"/>
    <mergeCell ref="H304:J304"/>
    <mergeCell ref="K304:O304"/>
    <mergeCell ref="P304:S304"/>
    <mergeCell ref="T304:W304"/>
    <mergeCell ref="X304:AA304"/>
    <mergeCell ref="D303:G303"/>
    <mergeCell ref="H303:J303"/>
    <mergeCell ref="K303:O303"/>
    <mergeCell ref="P303:S303"/>
    <mergeCell ref="T303:W303"/>
    <mergeCell ref="X301:AA301"/>
    <mergeCell ref="D302:G302"/>
    <mergeCell ref="H302:J302"/>
    <mergeCell ref="K302:O302"/>
    <mergeCell ref="P302:S302"/>
    <mergeCell ref="T302:W302"/>
    <mergeCell ref="X302:AA302"/>
    <mergeCell ref="D301:G301"/>
    <mergeCell ref="H301:J301"/>
    <mergeCell ref="K301:O301"/>
    <mergeCell ref="P301:S301"/>
    <mergeCell ref="T301:W301"/>
    <mergeCell ref="X299:AA299"/>
    <mergeCell ref="D300:G300"/>
    <mergeCell ref="H300:J300"/>
    <mergeCell ref="K300:O300"/>
    <mergeCell ref="P300:S300"/>
    <mergeCell ref="T300:W300"/>
    <mergeCell ref="X300:AA300"/>
    <mergeCell ref="D299:G299"/>
    <mergeCell ref="H299:J299"/>
    <mergeCell ref="K299:O299"/>
    <mergeCell ref="P299:S299"/>
    <mergeCell ref="T299:W299"/>
    <mergeCell ref="X297:AA297"/>
    <mergeCell ref="D298:G298"/>
    <mergeCell ref="H298:J298"/>
    <mergeCell ref="K298:O298"/>
    <mergeCell ref="P298:S298"/>
    <mergeCell ref="T298:W298"/>
    <mergeCell ref="X298:AA298"/>
    <mergeCell ref="D297:G297"/>
    <mergeCell ref="H297:J297"/>
    <mergeCell ref="K297:O297"/>
    <mergeCell ref="P297:S297"/>
    <mergeCell ref="T297:W297"/>
    <mergeCell ref="X293:AA294"/>
    <mergeCell ref="D296:G296"/>
    <mergeCell ref="H296:J296"/>
    <mergeCell ref="K296:O296"/>
    <mergeCell ref="P296:S296"/>
    <mergeCell ref="T296:W296"/>
    <mergeCell ref="X296:AA296"/>
    <mergeCell ref="D295:G295"/>
    <mergeCell ref="H295:J295"/>
    <mergeCell ref="K295:O295"/>
    <mergeCell ref="P295:S295"/>
    <mergeCell ref="T295:W295"/>
    <mergeCell ref="X295:AA295"/>
    <mergeCell ref="D293:G294"/>
    <mergeCell ref="H293:J294"/>
    <mergeCell ref="K293:O294"/>
    <mergeCell ref="P293:S294"/>
    <mergeCell ref="T293:W293"/>
    <mergeCell ref="T294:W294"/>
    <mergeCell ref="D267:J267"/>
    <mergeCell ref="S265:T266"/>
    <mergeCell ref="U265:AA266"/>
    <mergeCell ref="E280:AA280"/>
    <mergeCell ref="T257:Y258"/>
    <mergeCell ref="L261:Q261"/>
    <mergeCell ref="L263:Q263"/>
    <mergeCell ref="L265:Q266"/>
    <mergeCell ref="D265:J266"/>
    <mergeCell ref="D254:J254"/>
    <mergeCell ref="L254:Q254"/>
    <mergeCell ref="L256:Q256"/>
    <mergeCell ref="L259:Q259"/>
    <mergeCell ref="D257:J258"/>
    <mergeCell ref="L257:Q258"/>
    <mergeCell ref="L251:Q252"/>
    <mergeCell ref="D251:G252"/>
    <mergeCell ref="T251:Y252"/>
    <mergeCell ref="D239:H242"/>
    <mergeCell ref="D244:H245"/>
    <mergeCell ref="L244:Q245"/>
    <mergeCell ref="L247:Q248"/>
    <mergeCell ref="T247:Y248"/>
    <mergeCell ref="C203:AA203"/>
    <mergeCell ref="D207:AA207"/>
    <mergeCell ref="M231:P231"/>
    <mergeCell ref="M233:P234"/>
    <mergeCell ref="T233:Y234"/>
    <mergeCell ref="L236:Q237"/>
    <mergeCell ref="T236:Y237"/>
    <mergeCell ref="L239:Q240"/>
    <mergeCell ref="L241:Q242"/>
    <mergeCell ref="T239:Z240"/>
    <mergeCell ref="T241:Z242"/>
    <mergeCell ref="V201:W201"/>
    <mergeCell ref="X201:AA201"/>
    <mergeCell ref="N232:O232"/>
    <mergeCell ref="N235:O235"/>
    <mergeCell ref="N238:O238"/>
    <mergeCell ref="N243:O243"/>
    <mergeCell ref="N246:O246"/>
    <mergeCell ref="F192:H192"/>
    <mergeCell ref="F193:H193"/>
    <mergeCell ref="F194:H194"/>
    <mergeCell ref="F195:H195"/>
    <mergeCell ref="F196:H196"/>
    <mergeCell ref="F197:H197"/>
    <mergeCell ref="F198:H198"/>
    <mergeCell ref="F199:H199"/>
    <mergeCell ref="F200:H200"/>
    <mergeCell ref="X199:AA199"/>
    <mergeCell ref="X200:AA200"/>
    <mergeCell ref="Q194:R194"/>
    <mergeCell ref="S194:T194"/>
    <mergeCell ref="V194:W194"/>
    <mergeCell ref="X194:AA194"/>
    <mergeCell ref="C201:E201"/>
    <mergeCell ref="I201:J201"/>
    <mergeCell ref="K201:L201"/>
    <mergeCell ref="M201:N201"/>
    <mergeCell ref="O201:P201"/>
    <mergeCell ref="F201:H201"/>
    <mergeCell ref="Q199:R199"/>
    <mergeCell ref="S199:T199"/>
    <mergeCell ref="V199:W199"/>
    <mergeCell ref="C200:E200"/>
    <mergeCell ref="I200:J200"/>
    <mergeCell ref="K200:L200"/>
    <mergeCell ref="M200:N200"/>
    <mergeCell ref="O200:P200"/>
    <mergeCell ref="Q200:R200"/>
    <mergeCell ref="S200:T200"/>
    <mergeCell ref="V200:W200"/>
    <mergeCell ref="C199:E199"/>
    <mergeCell ref="I199:J199"/>
    <mergeCell ref="K199:L199"/>
    <mergeCell ref="M199:N199"/>
    <mergeCell ref="O199:P199"/>
    <mergeCell ref="Q201:R201"/>
    <mergeCell ref="S201:T201"/>
    <mergeCell ref="C198:E198"/>
    <mergeCell ref="I198:J198"/>
    <mergeCell ref="K198:L198"/>
    <mergeCell ref="M198:N198"/>
    <mergeCell ref="O198:P198"/>
    <mergeCell ref="Q198:R198"/>
    <mergeCell ref="S198:T198"/>
    <mergeCell ref="V198:W198"/>
    <mergeCell ref="X198:AA198"/>
    <mergeCell ref="C197:E197"/>
    <mergeCell ref="I197:J197"/>
    <mergeCell ref="K197:L197"/>
    <mergeCell ref="M197:N197"/>
    <mergeCell ref="O197:P197"/>
    <mergeCell ref="Q197:R197"/>
    <mergeCell ref="S197:T197"/>
    <mergeCell ref="V197:W197"/>
    <mergeCell ref="X197:AA197"/>
    <mergeCell ref="C196:E196"/>
    <mergeCell ref="I196:J196"/>
    <mergeCell ref="K196:L196"/>
    <mergeCell ref="M196:N196"/>
    <mergeCell ref="O196:P196"/>
    <mergeCell ref="Q196:R196"/>
    <mergeCell ref="S196:T196"/>
    <mergeCell ref="V196:W196"/>
    <mergeCell ref="X196:AA196"/>
    <mergeCell ref="C195:E195"/>
    <mergeCell ref="I195:J195"/>
    <mergeCell ref="K195:L195"/>
    <mergeCell ref="M195:N195"/>
    <mergeCell ref="O195:P195"/>
    <mergeCell ref="Q195:R195"/>
    <mergeCell ref="S195:T195"/>
    <mergeCell ref="V195:W195"/>
    <mergeCell ref="X195:AA195"/>
    <mergeCell ref="C194:E194"/>
    <mergeCell ref="I194:J194"/>
    <mergeCell ref="K194:L194"/>
    <mergeCell ref="M194:N194"/>
    <mergeCell ref="O194:P194"/>
    <mergeCell ref="S193:T193"/>
    <mergeCell ref="V193:W193"/>
    <mergeCell ref="X193:AA193"/>
    <mergeCell ref="I193:J193"/>
    <mergeCell ref="K193:L193"/>
    <mergeCell ref="M193:N193"/>
    <mergeCell ref="O193:P193"/>
    <mergeCell ref="Q193:R193"/>
    <mergeCell ref="C192:E192"/>
    <mergeCell ref="C189:E191"/>
    <mergeCell ref="C193:E193"/>
    <mergeCell ref="K189:L191"/>
    <mergeCell ref="I189:J191"/>
    <mergeCell ref="F189:H191"/>
    <mergeCell ref="X192:AA192"/>
    <mergeCell ref="X189:AA191"/>
    <mergeCell ref="M189:N191"/>
    <mergeCell ref="I192:J192"/>
    <mergeCell ref="K192:L192"/>
    <mergeCell ref="M192:N192"/>
    <mergeCell ref="O192:P192"/>
    <mergeCell ref="Q192:R192"/>
    <mergeCell ref="S192:T192"/>
    <mergeCell ref="V189:W191"/>
    <mergeCell ref="V192:W192"/>
    <mergeCell ref="U189:U191"/>
    <mergeCell ref="O190:P191"/>
    <mergeCell ref="Q190:R191"/>
    <mergeCell ref="S190:T191"/>
    <mergeCell ref="O189:T189"/>
    <mergeCell ref="Q180:R180"/>
    <mergeCell ref="S180:T180"/>
    <mergeCell ref="U180:AA180"/>
    <mergeCell ref="C181:F181"/>
    <mergeCell ref="G181:I181"/>
    <mergeCell ref="J181:L181"/>
    <mergeCell ref="M181:N181"/>
    <mergeCell ref="O181:P181"/>
    <mergeCell ref="Q181:R181"/>
    <mergeCell ref="S181:T181"/>
    <mergeCell ref="U181:AA181"/>
    <mergeCell ref="C180:F180"/>
    <mergeCell ref="G180:I180"/>
    <mergeCell ref="J180:L180"/>
    <mergeCell ref="M180:N180"/>
    <mergeCell ref="O180:P180"/>
    <mergeCell ref="C183:AA183"/>
    <mergeCell ref="Q178:R178"/>
    <mergeCell ref="S178:T178"/>
    <mergeCell ref="U178:AA178"/>
    <mergeCell ref="C179:F179"/>
    <mergeCell ref="G179:I179"/>
    <mergeCell ref="J179:L179"/>
    <mergeCell ref="M179:N179"/>
    <mergeCell ref="O179:P179"/>
    <mergeCell ref="Q179:R179"/>
    <mergeCell ref="S179:T179"/>
    <mergeCell ref="U179:AA179"/>
    <mergeCell ref="C178:F178"/>
    <mergeCell ref="G178:I178"/>
    <mergeCell ref="J178:L178"/>
    <mergeCell ref="M178:N178"/>
    <mergeCell ref="O178:P178"/>
    <mergeCell ref="Q176:R176"/>
    <mergeCell ref="S176:T176"/>
    <mergeCell ref="U176:AA176"/>
    <mergeCell ref="C177:F177"/>
    <mergeCell ref="G177:I177"/>
    <mergeCell ref="J177:L177"/>
    <mergeCell ref="M177:N177"/>
    <mergeCell ref="O177:P177"/>
    <mergeCell ref="Q177:R177"/>
    <mergeCell ref="S177:T177"/>
    <mergeCell ref="U177:AA177"/>
    <mergeCell ref="C176:F176"/>
    <mergeCell ref="G176:I176"/>
    <mergeCell ref="J176:L176"/>
    <mergeCell ref="M176:N176"/>
    <mergeCell ref="O176:P176"/>
    <mergeCell ref="C175:F175"/>
    <mergeCell ref="G175:I175"/>
    <mergeCell ref="J175:L175"/>
    <mergeCell ref="M175:N175"/>
    <mergeCell ref="O175:P175"/>
    <mergeCell ref="Q175:R175"/>
    <mergeCell ref="S175:T175"/>
    <mergeCell ref="U175:AA175"/>
    <mergeCell ref="C174:F174"/>
    <mergeCell ref="G174:I174"/>
    <mergeCell ref="J174:L174"/>
    <mergeCell ref="M174:N174"/>
    <mergeCell ref="O174:P174"/>
    <mergeCell ref="Q172:R172"/>
    <mergeCell ref="S172:T172"/>
    <mergeCell ref="U172:AA172"/>
    <mergeCell ref="C173:F173"/>
    <mergeCell ref="G173:I173"/>
    <mergeCell ref="J173:L173"/>
    <mergeCell ref="M173:N173"/>
    <mergeCell ref="O173:P173"/>
    <mergeCell ref="Q173:R173"/>
    <mergeCell ref="S173:T173"/>
    <mergeCell ref="U173:AA173"/>
    <mergeCell ref="C172:F172"/>
    <mergeCell ref="G172:I172"/>
    <mergeCell ref="J172:L172"/>
    <mergeCell ref="M172:N172"/>
    <mergeCell ref="O172:P172"/>
    <mergeCell ref="H160:U160"/>
    <mergeCell ref="H161:U161"/>
    <mergeCell ref="H162:U162"/>
    <mergeCell ref="D157:G157"/>
    <mergeCell ref="H157:U157"/>
    <mergeCell ref="V157:AA157"/>
    <mergeCell ref="D158:G158"/>
    <mergeCell ref="D159:G159"/>
    <mergeCell ref="V158:AA158"/>
    <mergeCell ref="V159:AA159"/>
    <mergeCell ref="V160:AA160"/>
    <mergeCell ref="V161:AA161"/>
    <mergeCell ref="V162:AA162"/>
    <mergeCell ref="D160:G160"/>
    <mergeCell ref="D161:G161"/>
    <mergeCell ref="D162:G162"/>
    <mergeCell ref="Q174:R174"/>
    <mergeCell ref="S174:T174"/>
    <mergeCell ref="U174:AA174"/>
    <mergeCell ref="D154:I154"/>
    <mergeCell ref="J154:L154"/>
    <mergeCell ref="M154:Q154"/>
    <mergeCell ref="R154:U154"/>
    <mergeCell ref="V154:AA154"/>
    <mergeCell ref="D153:I153"/>
    <mergeCell ref="J153:L153"/>
    <mergeCell ref="M153:Q153"/>
    <mergeCell ref="R153:U153"/>
    <mergeCell ref="V153:AA153"/>
    <mergeCell ref="D152:I152"/>
    <mergeCell ref="J152:L152"/>
    <mergeCell ref="M152:Q152"/>
    <mergeCell ref="R152:U152"/>
    <mergeCell ref="V152:AA152"/>
    <mergeCell ref="D151:I151"/>
    <mergeCell ref="J151:L151"/>
    <mergeCell ref="M151:Q151"/>
    <mergeCell ref="R151:U151"/>
    <mergeCell ref="V151:AA151"/>
    <mergeCell ref="D150:I150"/>
    <mergeCell ref="J150:L150"/>
    <mergeCell ref="M150:Q150"/>
    <mergeCell ref="R150:U150"/>
    <mergeCell ref="V150:AA150"/>
    <mergeCell ref="D149:I149"/>
    <mergeCell ref="J149:L149"/>
    <mergeCell ref="M149:Q149"/>
    <mergeCell ref="R149:U149"/>
    <mergeCell ref="V149:AA149"/>
    <mergeCell ref="D148:I148"/>
    <mergeCell ref="J148:L148"/>
    <mergeCell ref="M148:Q148"/>
    <mergeCell ref="R148:U148"/>
    <mergeCell ref="V148:AA148"/>
    <mergeCell ref="D147:I147"/>
    <mergeCell ref="J147:L147"/>
    <mergeCell ref="M147:Q147"/>
    <mergeCell ref="R147:U147"/>
    <mergeCell ref="V147:AA147"/>
    <mergeCell ref="D146:I146"/>
    <mergeCell ref="J146:L146"/>
    <mergeCell ref="M146:Q146"/>
    <mergeCell ref="R146:U146"/>
    <mergeCell ref="V146:AA146"/>
    <mergeCell ref="D145:I145"/>
    <mergeCell ref="J145:L145"/>
    <mergeCell ref="M145:Q145"/>
    <mergeCell ref="R145:U145"/>
    <mergeCell ref="V145:AA145"/>
    <mergeCell ref="D144:I144"/>
    <mergeCell ref="J144:L144"/>
    <mergeCell ref="M144:Q144"/>
    <mergeCell ref="R144:U144"/>
    <mergeCell ref="V144:AA144"/>
    <mergeCell ref="D143:I143"/>
    <mergeCell ref="J143:L143"/>
    <mergeCell ref="M143:Q143"/>
    <mergeCell ref="R143:U143"/>
    <mergeCell ref="V143:AA143"/>
    <mergeCell ref="D142:I142"/>
    <mergeCell ref="J142:L142"/>
    <mergeCell ref="M142:Q142"/>
    <mergeCell ref="R142:U142"/>
    <mergeCell ref="V142:AA142"/>
    <mergeCell ref="D141:I141"/>
    <mergeCell ref="J141:L141"/>
    <mergeCell ref="M141:Q141"/>
    <mergeCell ref="R141:U141"/>
    <mergeCell ref="V141:AA141"/>
    <mergeCell ref="C138:AA138"/>
    <mergeCell ref="D2:Z2"/>
    <mergeCell ref="R3:Z3"/>
    <mergeCell ref="D7:X7"/>
    <mergeCell ref="D8:Z8"/>
    <mergeCell ref="D9:Z9"/>
    <mergeCell ref="D10:Z10"/>
    <mergeCell ref="D22:Z22"/>
    <mergeCell ref="D11:Z11"/>
    <mergeCell ref="D12:Z12"/>
    <mergeCell ref="D13:Z13"/>
    <mergeCell ref="D14:Z14"/>
    <mergeCell ref="D15:Z15"/>
    <mergeCell ref="D16:Z16"/>
    <mergeCell ref="D17:Z17"/>
    <mergeCell ref="D18:Z18"/>
    <mergeCell ref="D19:Z19"/>
    <mergeCell ref="D20:Z20"/>
    <mergeCell ref="D21:Z21"/>
    <mergeCell ref="D49:G49"/>
    <mergeCell ref="F34:G35"/>
    <mergeCell ref="H34:I35"/>
    <mergeCell ref="D23:Z23"/>
    <mergeCell ref="D25:D32"/>
    <mergeCell ref="E25:E28"/>
    <mergeCell ref="K26:T26"/>
    <mergeCell ref="G27:X27"/>
    <mergeCell ref="G28:Z28"/>
    <mergeCell ref="E29:E32"/>
    <mergeCell ref="K30:T30"/>
    <mergeCell ref="G31:X31"/>
    <mergeCell ref="G32:Z32"/>
    <mergeCell ref="I47:O47"/>
    <mergeCell ref="Q47:W47"/>
    <mergeCell ref="D41:G41"/>
    <mergeCell ref="D43:G43"/>
    <mergeCell ref="D45:G45"/>
    <mergeCell ref="D47:G47"/>
    <mergeCell ref="Y34:Z35"/>
    <mergeCell ref="W34:X35"/>
    <mergeCell ref="U34:V35"/>
    <mergeCell ref="I41:Y41"/>
    <mergeCell ref="I43:Y43"/>
    <mergeCell ref="I45:Y45"/>
    <mergeCell ref="D66:F66"/>
    <mergeCell ref="D70:F70"/>
    <mergeCell ref="S68:Y68"/>
    <mergeCell ref="S70:Y70"/>
    <mergeCell ref="C87:E87"/>
    <mergeCell ref="U84:W85"/>
    <mergeCell ref="D68:F68"/>
    <mergeCell ref="H68:P68"/>
    <mergeCell ref="Y82:AA83"/>
    <mergeCell ref="C74:AA74"/>
    <mergeCell ref="T82:W83"/>
    <mergeCell ref="Y84:AA85"/>
    <mergeCell ref="P102:R103"/>
    <mergeCell ref="U106:W107"/>
    <mergeCell ref="Y106:AA107"/>
    <mergeCell ref="Y96:AA97"/>
    <mergeCell ref="U86:W87"/>
    <mergeCell ref="Y86:AA87"/>
    <mergeCell ref="U88:W89"/>
    <mergeCell ref="Y88:AA89"/>
    <mergeCell ref="U90:W91"/>
    <mergeCell ref="Y90:AA91"/>
    <mergeCell ref="P88:R89"/>
    <mergeCell ref="U98:W99"/>
    <mergeCell ref="Y98:AA99"/>
    <mergeCell ref="H66:Y66"/>
    <mergeCell ref="C79:AA79"/>
    <mergeCell ref="C88:F88"/>
    <mergeCell ref="I88:L88"/>
    <mergeCell ref="F84:I84"/>
    <mergeCell ref="I89:L89"/>
    <mergeCell ref="I90:L90"/>
    <mergeCell ref="Y110:AA111"/>
    <mergeCell ref="P97:R98"/>
    <mergeCell ref="U100:W101"/>
    <mergeCell ref="Y100:AA101"/>
    <mergeCell ref="U92:W93"/>
    <mergeCell ref="Y92:AA93"/>
    <mergeCell ref="U94:W95"/>
    <mergeCell ref="Y94:AA95"/>
    <mergeCell ref="U96:W97"/>
    <mergeCell ref="P108:R109"/>
    <mergeCell ref="U108:W109"/>
    <mergeCell ref="Y108:AA109"/>
    <mergeCell ref="U102:W103"/>
    <mergeCell ref="Y102:AA103"/>
    <mergeCell ref="U104:W105"/>
    <mergeCell ref="Y104:AA105"/>
    <mergeCell ref="J359:K359"/>
    <mergeCell ref="L359:M359"/>
    <mergeCell ref="N359:O359"/>
    <mergeCell ref="P359:Q359"/>
    <mergeCell ref="R359:S359"/>
    <mergeCell ref="C164:AA164"/>
    <mergeCell ref="O170:T170"/>
    <mergeCell ref="C170:F171"/>
    <mergeCell ref="G170:L171"/>
    <mergeCell ref="M170:N171"/>
    <mergeCell ref="O171:P171"/>
    <mergeCell ref="Q171:R171"/>
    <mergeCell ref="S171:T171"/>
    <mergeCell ref="U170:AA171"/>
    <mergeCell ref="H158:U158"/>
    <mergeCell ref="H159:U159"/>
    <mergeCell ref="N363:O363"/>
    <mergeCell ref="N365:O365"/>
    <mergeCell ref="P363:Q363"/>
    <mergeCell ref="P364:Q364"/>
    <mergeCell ref="P365:Q365"/>
    <mergeCell ref="R364:S364"/>
    <mergeCell ref="H360:I361"/>
    <mergeCell ref="J360:K361"/>
    <mergeCell ref="L360:M361"/>
    <mergeCell ref="N360:O361"/>
    <mergeCell ref="P360:Q361"/>
    <mergeCell ref="H359:I359"/>
    <mergeCell ref="H367:I367"/>
    <mergeCell ref="J367:K367"/>
    <mergeCell ref="L367:M367"/>
    <mergeCell ref="N367:O367"/>
    <mergeCell ref="P367:Q367"/>
    <mergeCell ref="R367:S367"/>
    <mergeCell ref="H368:I368"/>
    <mergeCell ref="J368:K368"/>
    <mergeCell ref="L368:M368"/>
    <mergeCell ref="N368:O368"/>
    <mergeCell ref="P368:Q368"/>
    <mergeCell ref="R368:S368"/>
    <mergeCell ref="H369:I369"/>
    <mergeCell ref="J369:K369"/>
    <mergeCell ref="L369:M369"/>
    <mergeCell ref="N369:O369"/>
    <mergeCell ref="P369:Q369"/>
    <mergeCell ref="R369:S369"/>
    <mergeCell ref="H370:I370"/>
    <mergeCell ref="J370:K370"/>
    <mergeCell ref="L370:M370"/>
    <mergeCell ref="N370:O370"/>
    <mergeCell ref="P370:Q370"/>
    <mergeCell ref="R370:S370"/>
    <mergeCell ref="T373:AA373"/>
    <mergeCell ref="D375:Z375"/>
    <mergeCell ref="D378:AA378"/>
    <mergeCell ref="T381:Y381"/>
    <mergeCell ref="Z381:AB381"/>
    <mergeCell ref="C381:E382"/>
    <mergeCell ref="H372:I372"/>
    <mergeCell ref="J372:K372"/>
    <mergeCell ref="L372:M372"/>
    <mergeCell ref="N372:O372"/>
    <mergeCell ref="P372:Q372"/>
    <mergeCell ref="R372:S372"/>
    <mergeCell ref="H373:I373"/>
    <mergeCell ref="J373:K373"/>
    <mergeCell ref="L373:M373"/>
    <mergeCell ref="N373:O373"/>
    <mergeCell ref="P373:Q373"/>
    <mergeCell ref="R373:S373"/>
    <mergeCell ref="T382:U382"/>
    <mergeCell ref="V382:W382"/>
    <mergeCell ref="X382:Y382"/>
    <mergeCell ref="Z382:AB382"/>
    <mergeCell ref="Q381:S382"/>
    <mergeCell ref="N381:P382"/>
    <mergeCell ref="K381:M382"/>
    <mergeCell ref="H381:J382"/>
    <mergeCell ref="Z391:AB391"/>
    <mergeCell ref="T392:U392"/>
    <mergeCell ref="V392:W392"/>
    <mergeCell ref="X392:Y392"/>
    <mergeCell ref="Z392:AB392"/>
    <mergeCell ref="F381:G382"/>
    <mergeCell ref="F383:G383"/>
    <mergeCell ref="H383:J383"/>
    <mergeCell ref="H384:J384"/>
    <mergeCell ref="K383:M383"/>
    <mergeCell ref="K384:M384"/>
    <mergeCell ref="N383:P383"/>
    <mergeCell ref="N384:P384"/>
    <mergeCell ref="F384:G384"/>
    <mergeCell ref="Q383:S383"/>
    <mergeCell ref="C385:E387"/>
    <mergeCell ref="F385:G385"/>
    <mergeCell ref="H385:J385"/>
    <mergeCell ref="K385:M385"/>
    <mergeCell ref="N385:P385"/>
    <mergeCell ref="Q385:S385"/>
    <mergeCell ref="T385:U385"/>
    <mergeCell ref="T383:U383"/>
    <mergeCell ref="V383:W383"/>
    <mergeCell ref="X383:Y383"/>
    <mergeCell ref="V384:W384"/>
    <mergeCell ref="C391:E392"/>
    <mergeCell ref="F391:G392"/>
    <mergeCell ref="H391:J392"/>
    <mergeCell ref="K391:M392"/>
    <mergeCell ref="N391:P392"/>
    <mergeCell ref="Q391:S392"/>
    <mergeCell ref="N394:P394"/>
    <mergeCell ref="Q394:S394"/>
    <mergeCell ref="Q393:S393"/>
    <mergeCell ref="V385:W385"/>
    <mergeCell ref="X385:Y385"/>
    <mergeCell ref="Q386:S386"/>
    <mergeCell ref="V386:W386"/>
    <mergeCell ref="K386:M386"/>
    <mergeCell ref="N386:P386"/>
    <mergeCell ref="H387:J387"/>
    <mergeCell ref="K387:M387"/>
    <mergeCell ref="N387:P387"/>
    <mergeCell ref="Q387:S387"/>
    <mergeCell ref="V387:W387"/>
    <mergeCell ref="T391:Y391"/>
    <mergeCell ref="F393:G393"/>
    <mergeCell ref="F395:G395"/>
    <mergeCell ref="K395:M395"/>
    <mergeCell ref="Q395:S395"/>
    <mergeCell ref="N395:P395"/>
    <mergeCell ref="T395:U395"/>
    <mergeCell ref="V395:W395"/>
    <mergeCell ref="H393:J393"/>
    <mergeCell ref="X395:Y395"/>
    <mergeCell ref="Q398:S398"/>
    <mergeCell ref="V398:W398"/>
    <mergeCell ref="C395:E398"/>
    <mergeCell ref="F399:G399"/>
    <mergeCell ref="H399:J399"/>
    <mergeCell ref="K399:M399"/>
    <mergeCell ref="N399:P399"/>
    <mergeCell ref="Q399:S399"/>
    <mergeCell ref="T399:U399"/>
    <mergeCell ref="V399:W399"/>
    <mergeCell ref="C399:E400"/>
    <mergeCell ref="H396:J396"/>
    <mergeCell ref="H397:J397"/>
    <mergeCell ref="N396:P396"/>
    <mergeCell ref="Q396:S396"/>
    <mergeCell ref="V396:W396"/>
    <mergeCell ref="Z394:AB394"/>
    <mergeCell ref="C393:E394"/>
    <mergeCell ref="X396:Y396"/>
    <mergeCell ref="K397:M397"/>
    <mergeCell ref="N397:P397"/>
    <mergeCell ref="Q397:S397"/>
    <mergeCell ref="V397:W397"/>
    <mergeCell ref="X397:Y397"/>
    <mergeCell ref="T394:U394"/>
    <mergeCell ref="T393:U393"/>
    <mergeCell ref="V393:W393"/>
    <mergeCell ref="V394:W394"/>
    <mergeCell ref="H394:J394"/>
    <mergeCell ref="K393:M393"/>
    <mergeCell ref="N393:P393"/>
    <mergeCell ref="K394:M394"/>
    <mergeCell ref="C433:C437"/>
    <mergeCell ref="C438:C442"/>
    <mergeCell ref="D433:D437"/>
    <mergeCell ref="C409:C422"/>
    <mergeCell ref="C423:C428"/>
    <mergeCell ref="H411:M411"/>
    <mergeCell ref="H412:M412"/>
    <mergeCell ref="W412:AA412"/>
    <mergeCell ref="N424:S424"/>
    <mergeCell ref="T423:V425"/>
    <mergeCell ref="N427:S427"/>
    <mergeCell ref="T428:V428"/>
    <mergeCell ref="T426:V427"/>
    <mergeCell ref="N428:S428"/>
    <mergeCell ref="H427:M427"/>
    <mergeCell ref="T409:V409"/>
    <mergeCell ref="T410:V410"/>
    <mergeCell ref="T411:V411"/>
    <mergeCell ref="T412:V412"/>
    <mergeCell ref="T413:V413"/>
    <mergeCell ref="T414:V414"/>
    <mergeCell ref="T415:V415"/>
    <mergeCell ref="T416:V416"/>
    <mergeCell ref="T417:V417"/>
    <mergeCell ref="T419:V419"/>
    <mergeCell ref="T422:V422"/>
    <mergeCell ref="N249:O250"/>
    <mergeCell ref="N253:O253"/>
    <mergeCell ref="N255:O255"/>
    <mergeCell ref="N260:O260"/>
    <mergeCell ref="N262:O262"/>
    <mergeCell ref="N264:O264"/>
    <mergeCell ref="C431:G432"/>
    <mergeCell ref="H431:V431"/>
    <mergeCell ref="W431:AA432"/>
    <mergeCell ref="H432:M432"/>
    <mergeCell ref="N432:S432"/>
    <mergeCell ref="T432:V432"/>
    <mergeCell ref="D404:AA404"/>
    <mergeCell ref="W407:AA408"/>
    <mergeCell ref="H407:V407"/>
    <mergeCell ref="H408:M408"/>
    <mergeCell ref="N408:S408"/>
    <mergeCell ref="T408:V408"/>
    <mergeCell ref="C407:G408"/>
    <mergeCell ref="Z399:AB399"/>
    <mergeCell ref="H400:J400"/>
    <mergeCell ref="K400:M400"/>
    <mergeCell ref="N400:P400"/>
    <mergeCell ref="Q400:S400"/>
    <mergeCell ref="V400:W400"/>
    <mergeCell ref="H401:J401"/>
    <mergeCell ref="K401:M401"/>
    <mergeCell ref="N401:P401"/>
    <mergeCell ref="Q401:S401"/>
    <mergeCell ref="V401:W401"/>
    <mergeCell ref="K398:M398"/>
    <mergeCell ref="N398:P398"/>
    <mergeCell ref="S451:U451"/>
    <mergeCell ref="W452:AA453"/>
    <mergeCell ref="S456:U456"/>
    <mergeCell ref="W457:AA458"/>
    <mergeCell ref="S461:U461"/>
    <mergeCell ref="W462:AA463"/>
    <mergeCell ref="W467:AA468"/>
    <mergeCell ref="H435:M435"/>
    <mergeCell ref="T433:V434"/>
    <mergeCell ref="N435:S435"/>
    <mergeCell ref="T435:V435"/>
    <mergeCell ref="W435:AA435"/>
    <mergeCell ref="N436:S436"/>
    <mergeCell ref="T436:V436"/>
    <mergeCell ref="T438:V438"/>
    <mergeCell ref="N438:S438"/>
    <mergeCell ref="N439:S440"/>
    <mergeCell ref="T439:V439"/>
    <mergeCell ref="D446:AA446"/>
    <mergeCell ref="S452:V452"/>
    <mergeCell ref="S457:V457"/>
    <mergeCell ref="S462:V462"/>
    <mergeCell ref="S466:V466"/>
    <mergeCell ref="S467:V467"/>
    <mergeCell ref="S459:V459"/>
    <mergeCell ref="S463:V463"/>
    <mergeCell ref="S464:V464"/>
    <mergeCell ref="D498:AA498"/>
    <mergeCell ref="C502:AA502"/>
    <mergeCell ref="D505:AA505"/>
    <mergeCell ref="D512:AA512"/>
    <mergeCell ref="E523:AA523"/>
    <mergeCell ref="C620:G620"/>
    <mergeCell ref="H620:L620"/>
    <mergeCell ref="M620:Q620"/>
    <mergeCell ref="R620:V620"/>
    <mergeCell ref="W620:AA620"/>
    <mergeCell ref="C117:AA117"/>
    <mergeCell ref="C114:AA114"/>
    <mergeCell ref="C619:G619"/>
    <mergeCell ref="H619:L619"/>
    <mergeCell ref="M619:Q619"/>
    <mergeCell ref="R619:V619"/>
    <mergeCell ref="W619:AA619"/>
    <mergeCell ref="E524:AA524"/>
    <mergeCell ref="E525:AA525"/>
    <mergeCell ref="C529:AA529"/>
    <mergeCell ref="D486:I486"/>
    <mergeCell ref="V475:AA475"/>
    <mergeCell ref="D490:AA490"/>
    <mergeCell ref="D491:AA491"/>
    <mergeCell ref="D492:AA492"/>
    <mergeCell ref="D493:AA493"/>
    <mergeCell ref="D496:AA496"/>
    <mergeCell ref="C575:E575"/>
    <mergeCell ref="N433:S434"/>
    <mergeCell ref="D497:AA497"/>
    <mergeCell ref="K458:N458"/>
    <mergeCell ref="E458:H458"/>
  </mergeCells>
  <phoneticPr fontId="1"/>
  <hyperlinks>
    <hyperlink ref="AC2" location="'0一覧表'!C13" display="一覧表に戻る"/>
  </hyperlinks>
  <pageMargins left="0.15748031496062992" right="0.15748031496062992" top="0.74803149606299213" bottom="0.47244094488188981" header="0.31496062992125984" footer="0.31496062992125984"/>
  <pageSetup paperSize="9" orientation="portrait" r:id="rId1"/>
  <rowBreaks count="30" manualBreakCount="30">
    <brk id="37" min="1" max="27" man="1"/>
    <brk id="72" min="1" max="27" man="1"/>
    <brk id="115" min="1" max="27" man="1"/>
    <brk id="139" min="1" max="27" man="1"/>
    <brk id="165" min="1" max="27" man="1"/>
    <brk id="184" min="1" max="27" man="1"/>
    <brk id="204" min="1" max="27" man="1"/>
    <brk id="227" min="1" max="27" man="1"/>
    <brk id="282" min="1" max="27" man="1"/>
    <brk id="316" min="1" max="27" man="1"/>
    <brk id="348" min="1" max="27" man="1"/>
    <brk id="376" min="1" max="27" man="1"/>
    <brk id="402" min="1" max="27" man="1"/>
    <brk id="443" min="1" max="27" man="1"/>
    <brk id="488" min="1" max="27" man="1"/>
    <brk id="514" min="1" max="27" man="1"/>
    <brk id="536" min="1" max="27" man="1"/>
    <brk id="572" min="1" max="27" man="1"/>
    <brk id="616" min="1" max="27" man="1"/>
    <brk id="666" min="1" max="27" man="1"/>
    <brk id="701" min="1" max="27" man="1"/>
    <brk id="728" min="1" max="27" man="1"/>
    <brk id="754" min="1" max="27" man="1"/>
    <brk id="800" min="1" max="27" man="1"/>
    <brk id="811" min="1" max="27" man="1"/>
    <brk id="837" min="1" max="27" man="1"/>
    <brk id="874" min="1" max="27" man="1"/>
    <brk id="905" min="1" max="27" man="1"/>
    <brk id="935" min="1" max="27" man="1"/>
    <brk id="978" min="1" max="27" man="1"/>
  </rowBreaks>
  <drawing r:id="rId2"/>
  <extLst>
    <ext xmlns:x14="http://schemas.microsoft.com/office/spreadsheetml/2009/9/main" uri="{CCE6A557-97BC-4b89-ADB6-D9C93CAAB3DF}">
      <x14:dataValidations xmlns:xm="http://schemas.microsoft.com/office/excel/2006/main" count="27">
        <x14:dataValidation type="list" allowBlank="1" showInputMessage="1" showErrorMessage="1">
          <x14:formula1>
            <xm:f>請負者詳細!#REF!</xm:f>
          </x14:formula1>
          <xm:sqref>F84:I84</xm:sqref>
        </x14:dataValidation>
        <x14:dataValidation type="list" allowBlank="1" showInputMessage="1" showErrorMessage="1">
          <x14:formula1>
            <xm:f>請負者詳細!#REF!</xm:f>
          </x14:formula1>
          <xm:sqref>C88:F88</xm:sqref>
        </x14:dataValidation>
        <x14:dataValidation type="list" allowBlank="1" showInputMessage="1" showErrorMessage="1">
          <x14:formula1>
            <xm:f>請負者詳細!#REF!</xm:f>
          </x14:formula1>
          <xm:sqref>I88:L88</xm:sqref>
        </x14:dataValidation>
        <x14:dataValidation type="list" allowBlank="1" showInputMessage="1" showErrorMessage="1">
          <x14:formula1>
            <xm:f>請負者詳細!#REF!</xm:f>
          </x14:formula1>
          <xm:sqref>I94:L94</xm:sqref>
        </x14:dataValidation>
        <x14:dataValidation type="list" allowBlank="1" showInputMessage="1" showErrorMessage="1">
          <x14:formula1>
            <xm:f>請負者詳細!#REF!</xm:f>
          </x14:formula1>
          <xm:sqref>Y82:AA111</xm:sqref>
        </x14:dataValidation>
        <x14:dataValidation type="list" allowBlank="1" showInputMessage="1" showErrorMessage="1">
          <x14:formula1>
            <xm:f>請負者詳細!#REF!</xm:f>
          </x14:formula1>
          <xm:sqref>X481:AA481</xm:sqref>
        </x14:dataValidation>
        <x14:dataValidation type="list" allowBlank="1" showInputMessage="1" showErrorMessage="1">
          <x14:formula1>
            <xm:f>請負者詳細!#REF!</xm:f>
          </x14:formula1>
          <xm:sqref>X483:AA483</xm:sqref>
        </x14:dataValidation>
        <x14:dataValidation type="list" allowBlank="1" showInputMessage="1" showErrorMessage="1">
          <x14:formula1>
            <xm:f>請負者詳細!#REF!</xm:f>
          </x14:formula1>
          <xm:sqref>E459:H459</xm:sqref>
        </x14:dataValidation>
        <x14:dataValidation type="list" allowBlank="1" showInputMessage="1" showErrorMessage="1">
          <x14:formula1>
            <xm:f>請負者詳細!#REF!</xm:f>
          </x14:formula1>
          <xm:sqref>K459:N459</xm:sqref>
        </x14:dataValidation>
        <x14:dataValidation type="list" allowBlank="1" showInputMessage="1" showErrorMessage="1">
          <x14:formula1>
            <xm:f>請負者詳細!#REF!</xm:f>
          </x14:formula1>
          <xm:sqref>S452:V452</xm:sqref>
        </x14:dataValidation>
        <x14:dataValidation type="list" allowBlank="1" showInputMessage="1" showErrorMessage="1">
          <x14:formula1>
            <xm:f>請負者詳細!#REF!</xm:f>
          </x14:formula1>
          <xm:sqref>S457:V457</xm:sqref>
        </x14:dataValidation>
        <x14:dataValidation type="list" allowBlank="1" showInputMessage="1" showErrorMessage="1">
          <x14:formula1>
            <xm:f>請負者詳細!#REF!</xm:f>
          </x14:formula1>
          <xm:sqref>S462:V462</xm:sqref>
        </x14:dataValidation>
        <x14:dataValidation type="list" allowBlank="1" showInputMessage="1" showErrorMessage="1">
          <x14:formula1>
            <xm:f>請負者詳細!#REF!</xm:f>
          </x14:formula1>
          <xm:sqref>S467:V467</xm:sqref>
        </x14:dataValidation>
        <x14:dataValidation type="list" allowBlank="1" showInputMessage="1" showErrorMessage="1">
          <x14:formula1>
            <xm:f>請負者詳細!#REF!</xm:f>
          </x14:formula1>
          <xm:sqref>G121:K121</xm:sqref>
        </x14:dataValidation>
        <x14:dataValidation type="list" allowBlank="1" showInputMessage="1" showErrorMessage="1">
          <x14:formula1>
            <xm:f>請負者詳細!#REF!</xm:f>
          </x14:formula1>
          <xm:sqref>C125:G125</xm:sqref>
        </x14:dataValidation>
        <x14:dataValidation type="list" allowBlank="1" showInputMessage="1" showErrorMessage="1">
          <x14:formula1>
            <xm:f>請負者詳細!#REF!</xm:f>
          </x14:formula1>
          <xm:sqref>E130:I130</xm:sqref>
        </x14:dataValidation>
        <x14:dataValidation type="list" allowBlank="1" showInputMessage="1" showErrorMessage="1">
          <x14:formula1>
            <xm:f>請負者詳細!#REF!</xm:f>
          </x14:formula1>
          <xm:sqref>G711:K711</xm:sqref>
        </x14:dataValidation>
        <x14:dataValidation type="list" allowBlank="1" showInputMessage="1" showErrorMessage="1">
          <x14:formula1>
            <xm:f>請負者詳細!#REF!</xm:f>
          </x14:formula1>
          <xm:sqref>C715:G715</xm:sqref>
        </x14:dataValidation>
        <x14:dataValidation type="list" allowBlank="1" showInputMessage="1" showErrorMessage="1">
          <x14:formula1>
            <xm:f>請負者詳細!#REF!</xm:f>
          </x14:formula1>
          <xm:sqref>E720:I720</xm:sqref>
        </x14:dataValidation>
        <x14:dataValidation type="list" allowBlank="1" showInputMessage="1" showErrorMessage="1">
          <x14:formula1>
            <xm:f>請負者詳細!#REF!</xm:f>
          </x14:formula1>
          <xm:sqref>E771:H771</xm:sqref>
        </x14:dataValidation>
        <x14:dataValidation type="list" allowBlank="1" showInputMessage="1" showErrorMessage="1">
          <x14:formula1>
            <xm:f>請負者詳細!#REF!</xm:f>
          </x14:formula1>
          <xm:sqref>K771:N771</xm:sqref>
        </x14:dataValidation>
        <x14:dataValidation type="list" allowBlank="1" showInputMessage="1" showErrorMessage="1">
          <x14:formula1>
            <xm:f>請負者詳細!#REF!</xm:f>
          </x14:formula1>
          <xm:sqref>S764:V764</xm:sqref>
        </x14:dataValidation>
        <x14:dataValidation type="list" allowBlank="1" showInputMessage="1" showErrorMessage="1">
          <x14:formula1>
            <xm:f>請負者詳細!#REF!</xm:f>
          </x14:formula1>
          <xm:sqref>S769:V769</xm:sqref>
        </x14:dataValidation>
        <x14:dataValidation type="list" allowBlank="1" showInputMessage="1" showErrorMessage="1">
          <x14:formula1>
            <xm:f>請負者詳細!#REF!</xm:f>
          </x14:formula1>
          <xm:sqref>S774:V774</xm:sqref>
        </x14:dataValidation>
        <x14:dataValidation type="list" allowBlank="1" showInputMessage="1" showErrorMessage="1">
          <x14:formula1>
            <xm:f>請負者詳細!#REF!</xm:f>
          </x14:formula1>
          <xm:sqref>S779:V779</xm:sqref>
        </x14:dataValidation>
        <x14:dataValidation type="list" allowBlank="1" showInputMessage="1" showErrorMessage="1">
          <x14:formula1>
            <xm:f>請負者詳細!#REF!</xm:f>
          </x14:formula1>
          <xm:sqref>X793:AA793</xm:sqref>
        </x14:dataValidation>
        <x14:dataValidation type="list" allowBlank="1" showInputMessage="1" showErrorMessage="1">
          <x14:formula1>
            <xm:f>請負者詳細!#REF!</xm:f>
          </x14:formula1>
          <xm:sqref>X795:AA795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W38"/>
  <sheetViews>
    <sheetView workbookViewId="0">
      <selection activeCell="W2" sqref="W2"/>
    </sheetView>
  </sheetViews>
  <sheetFormatPr defaultColWidth="9.5" defaultRowHeight="13.5"/>
  <cols>
    <col min="1" max="1" width="5" style="35" customWidth="1"/>
    <col min="2" max="21" width="4.375" style="35" customWidth="1"/>
    <col min="22" max="16384" width="9.5" style="35"/>
  </cols>
  <sheetData>
    <row r="2" spans="2:23" ht="30" customHeight="1">
      <c r="B2" s="1785" t="s">
        <v>72</v>
      </c>
      <c r="C2" s="1785"/>
      <c r="D2" s="1785"/>
      <c r="E2" s="1785"/>
      <c r="F2" s="1785"/>
      <c r="G2" s="1785"/>
      <c r="H2" s="1785"/>
      <c r="I2" s="1785"/>
      <c r="J2" s="1785"/>
      <c r="K2" s="1785"/>
      <c r="L2" s="1785"/>
      <c r="M2" s="1785"/>
      <c r="N2" s="1785"/>
      <c r="O2" s="1785"/>
      <c r="P2" s="1785"/>
      <c r="Q2" s="1785"/>
      <c r="R2" s="1785"/>
      <c r="S2" s="1785"/>
      <c r="T2" s="1785"/>
      <c r="U2" s="1785"/>
      <c r="V2" s="29"/>
      <c r="W2" s="967" t="s">
        <v>1740</v>
      </c>
    </row>
    <row r="3" spans="2:23" ht="25.9" customHeight="1">
      <c r="B3" s="1776" t="s">
        <v>73</v>
      </c>
      <c r="C3" s="1778"/>
      <c r="D3" s="1777"/>
      <c r="E3" s="438" t="s">
        <v>1499</v>
      </c>
      <c r="F3" s="437" t="s">
        <v>1500</v>
      </c>
      <c r="G3" s="436"/>
      <c r="H3" s="436" t="s">
        <v>1501</v>
      </c>
      <c r="I3" s="437" t="s">
        <v>1502</v>
      </c>
      <c r="J3" s="437"/>
      <c r="K3" s="1776" t="s">
        <v>74</v>
      </c>
      <c r="L3" s="1778"/>
      <c r="M3" s="1777"/>
      <c r="N3" s="1778" t="s">
        <v>75</v>
      </c>
      <c r="O3" s="1778"/>
      <c r="P3" s="1778"/>
      <c r="Q3" s="1778"/>
      <c r="R3" s="1778"/>
      <c r="S3" s="1778"/>
      <c r="T3" s="1778"/>
      <c r="U3" s="1777"/>
      <c r="V3" s="659"/>
    </row>
    <row r="4" spans="2:23" ht="19.899999999999999" customHeight="1">
      <c r="B4" s="1786" t="s">
        <v>216</v>
      </c>
      <c r="C4" s="1787"/>
      <c r="D4" s="1788"/>
      <c r="E4" s="808" t="s">
        <v>1503</v>
      </c>
      <c r="F4" s="809" t="s">
        <v>1504</v>
      </c>
      <c r="G4" s="810" t="s">
        <v>1505</v>
      </c>
      <c r="H4" s="809" t="s">
        <v>1506</v>
      </c>
      <c r="I4" s="810" t="s">
        <v>1546</v>
      </c>
      <c r="J4" s="809" t="s">
        <v>1507</v>
      </c>
      <c r="K4" s="810" t="s">
        <v>1508</v>
      </c>
      <c r="L4" s="811" t="s">
        <v>1509</v>
      </c>
      <c r="M4" s="810" t="s">
        <v>1510</v>
      </c>
      <c r="N4" s="811" t="s">
        <v>1511</v>
      </c>
      <c r="O4" s="810" t="s">
        <v>1545</v>
      </c>
      <c r="P4" s="811" t="s">
        <v>1513</v>
      </c>
      <c r="Q4" s="811"/>
      <c r="R4" s="814"/>
      <c r="S4" s="663"/>
      <c r="T4" s="657"/>
      <c r="U4" s="36"/>
      <c r="V4" s="37"/>
    </row>
    <row r="5" spans="2:23" ht="19.899999999999999" customHeight="1">
      <c r="B5" s="1786"/>
      <c r="C5" s="1787"/>
      <c r="D5" s="1788"/>
      <c r="E5" s="439" t="s">
        <v>1514</v>
      </c>
      <c r="F5" s="1789" t="s">
        <v>1515</v>
      </c>
      <c r="G5" s="1790"/>
      <c r="H5" s="1783"/>
      <c r="I5" s="1784"/>
      <c r="J5" s="1784"/>
      <c r="K5" s="1784"/>
      <c r="L5" s="1784"/>
      <c r="M5" s="1784"/>
      <c r="N5" s="1784"/>
      <c r="O5" s="1784"/>
      <c r="P5" s="1784"/>
      <c r="Q5" s="1784"/>
      <c r="R5" s="1784"/>
      <c r="S5" s="1784"/>
      <c r="T5" s="1784"/>
      <c r="U5" s="36" t="s">
        <v>191</v>
      </c>
      <c r="V5" s="37"/>
    </row>
    <row r="6" spans="2:23" ht="19.899999999999999" customHeight="1">
      <c r="B6" s="1776" t="s">
        <v>76</v>
      </c>
      <c r="C6" s="1778"/>
      <c r="D6" s="1777"/>
      <c r="E6" s="1795" t="str">
        <f>本工事内容!$C$5&amp;本工事内容!$D$5&amp;本工事内容!$E$5&amp;"　"&amp;本工事内容!$C$8</f>
        <v>都計第100号　○○○道路修繕工事2</v>
      </c>
      <c r="F6" s="1795"/>
      <c r="G6" s="1795"/>
      <c r="H6" s="1795"/>
      <c r="I6" s="1795"/>
      <c r="J6" s="1795"/>
      <c r="K6" s="1795"/>
      <c r="L6" s="1795"/>
      <c r="M6" s="1795"/>
      <c r="N6" s="1795"/>
      <c r="O6" s="1795"/>
      <c r="P6" s="1795"/>
      <c r="Q6" s="1795"/>
      <c r="R6" s="1795"/>
      <c r="S6" s="1795"/>
      <c r="T6" s="656"/>
      <c r="U6" s="38"/>
      <c r="V6" s="37"/>
    </row>
    <row r="7" spans="2:23" ht="19.899999999999999" customHeight="1">
      <c r="B7" s="1796" t="str">
        <f>"請負者："&amp;請負者詳細!C2</f>
        <v>請負者：△△△△建設株式会社</v>
      </c>
      <c r="C7" s="1797"/>
      <c r="D7" s="1797"/>
      <c r="E7" s="1797"/>
      <c r="F7" s="1797"/>
      <c r="G7" s="1797"/>
      <c r="H7" s="1797"/>
      <c r="I7" s="1797"/>
      <c r="J7" s="1797"/>
      <c r="K7" s="1797"/>
      <c r="L7" s="1797"/>
      <c r="M7" s="1797"/>
      <c r="N7" s="1797"/>
      <c r="O7" s="1797"/>
      <c r="P7" s="1797"/>
      <c r="Q7" s="1797"/>
      <c r="R7" s="1797"/>
      <c r="S7" s="1797"/>
      <c r="T7" s="661"/>
      <c r="U7" s="36"/>
      <c r="V7" s="37"/>
    </row>
    <row r="8" spans="2:23" ht="19.899999999999999" customHeight="1">
      <c r="B8" s="1791" t="s">
        <v>179</v>
      </c>
      <c r="C8" s="1792"/>
      <c r="D8" s="1792"/>
      <c r="E8" s="1792"/>
      <c r="F8" s="1792"/>
      <c r="G8" s="1792"/>
      <c r="H8" s="1792"/>
      <c r="I8" s="1792"/>
      <c r="J8" s="1792"/>
      <c r="K8" s="1792"/>
      <c r="L8" s="1792"/>
      <c r="M8" s="1792"/>
      <c r="N8" s="1792"/>
      <c r="O8" s="1792"/>
      <c r="P8" s="1792"/>
      <c r="Q8" s="1792"/>
      <c r="R8" s="1792"/>
      <c r="S8" s="1792"/>
      <c r="T8" s="1792"/>
      <c r="U8" s="1793"/>
      <c r="V8" s="30"/>
    </row>
    <row r="9" spans="2:23" ht="19.899999999999999" customHeight="1">
      <c r="B9" s="1765" t="s">
        <v>1046</v>
      </c>
      <c r="C9" s="1766"/>
      <c r="D9" s="1766"/>
      <c r="E9" s="1766"/>
      <c r="F9" s="1766"/>
      <c r="G9" s="1766"/>
      <c r="H9" s="1766"/>
      <c r="I9" s="1766"/>
      <c r="J9" s="1766"/>
      <c r="K9" s="1766"/>
      <c r="L9" s="1766"/>
      <c r="M9" s="1766"/>
      <c r="N9" s="1766"/>
      <c r="O9" s="1766"/>
      <c r="P9" s="1766"/>
      <c r="Q9" s="1766"/>
      <c r="R9" s="1766"/>
      <c r="S9" s="1766"/>
      <c r="T9" s="1766"/>
      <c r="U9" s="1794"/>
      <c r="V9" s="31"/>
    </row>
    <row r="10" spans="2:23" ht="19.899999999999999" customHeight="1">
      <c r="B10" s="1765" t="s">
        <v>1047</v>
      </c>
      <c r="C10" s="1766"/>
      <c r="D10" s="1766"/>
      <c r="E10" s="1766"/>
      <c r="F10" s="1766"/>
      <c r="G10" s="1766"/>
      <c r="H10" s="1766"/>
      <c r="I10" s="1766"/>
      <c r="J10" s="1766"/>
      <c r="K10" s="1766"/>
      <c r="L10" s="1766"/>
      <c r="M10" s="1766"/>
      <c r="N10" s="1766"/>
      <c r="O10" s="1766"/>
      <c r="P10" s="1766"/>
      <c r="Q10" s="1766"/>
      <c r="R10" s="1766"/>
      <c r="S10" s="1766"/>
      <c r="T10" s="1767"/>
      <c r="U10" s="1768"/>
      <c r="V10" s="40"/>
    </row>
    <row r="11" spans="2:23" ht="19.899999999999999" customHeight="1">
      <c r="B11" s="1765" t="s">
        <v>1048</v>
      </c>
      <c r="C11" s="1766"/>
      <c r="D11" s="1766"/>
      <c r="E11" s="1766"/>
      <c r="F11" s="1766"/>
      <c r="G11" s="1766"/>
      <c r="H11" s="1766"/>
      <c r="I11" s="1766"/>
      <c r="J11" s="1766"/>
      <c r="K11" s="1766"/>
      <c r="L11" s="1766"/>
      <c r="M11" s="1766"/>
      <c r="N11" s="1766"/>
      <c r="O11" s="1766"/>
      <c r="P11" s="1766"/>
      <c r="Q11" s="1766"/>
      <c r="R11" s="1766"/>
      <c r="S11" s="1766"/>
      <c r="T11" s="1767"/>
      <c r="U11" s="1768"/>
      <c r="V11" s="40"/>
    </row>
    <row r="12" spans="2:23" ht="19.899999999999999" customHeight="1">
      <c r="B12" s="1765" t="s">
        <v>1049</v>
      </c>
      <c r="C12" s="1766"/>
      <c r="D12" s="1766"/>
      <c r="E12" s="1766"/>
      <c r="F12" s="1766"/>
      <c r="G12" s="1766"/>
      <c r="H12" s="1766"/>
      <c r="I12" s="1766"/>
      <c r="J12" s="1766"/>
      <c r="K12" s="1766"/>
      <c r="L12" s="1766"/>
      <c r="M12" s="1766"/>
      <c r="N12" s="1766"/>
      <c r="O12" s="1766"/>
      <c r="P12" s="1766"/>
      <c r="Q12" s="1766"/>
      <c r="R12" s="1766"/>
      <c r="S12" s="1766"/>
      <c r="T12" s="1767"/>
      <c r="U12" s="1768"/>
      <c r="V12" s="40"/>
    </row>
    <row r="13" spans="2:23" ht="19.899999999999999" customHeight="1">
      <c r="B13" s="1765" t="s">
        <v>1050</v>
      </c>
      <c r="C13" s="1766"/>
      <c r="D13" s="1766"/>
      <c r="E13" s="1766"/>
      <c r="F13" s="1766"/>
      <c r="G13" s="1766"/>
      <c r="H13" s="1766"/>
      <c r="I13" s="1766"/>
      <c r="J13" s="1766"/>
      <c r="K13" s="1766"/>
      <c r="L13" s="1766"/>
      <c r="M13" s="1766"/>
      <c r="N13" s="1766"/>
      <c r="O13" s="1766"/>
      <c r="P13" s="1766"/>
      <c r="Q13" s="1766"/>
      <c r="R13" s="1766"/>
      <c r="S13" s="1766"/>
      <c r="T13" s="1767"/>
      <c r="U13" s="1768"/>
      <c r="V13" s="40"/>
    </row>
    <row r="14" spans="2:23" ht="19.899999999999999" customHeight="1">
      <c r="B14" s="1765"/>
      <c r="C14" s="1766"/>
      <c r="D14" s="1766"/>
      <c r="E14" s="1766"/>
      <c r="F14" s="1766"/>
      <c r="G14" s="1766"/>
      <c r="H14" s="1766"/>
      <c r="I14" s="1766"/>
      <c r="J14" s="1766"/>
      <c r="K14" s="1766"/>
      <c r="L14" s="1766"/>
      <c r="M14" s="1766"/>
      <c r="N14" s="1766"/>
      <c r="O14" s="1766"/>
      <c r="P14" s="1766"/>
      <c r="Q14" s="1766"/>
      <c r="R14" s="1766"/>
      <c r="S14" s="1766"/>
      <c r="T14" s="1767"/>
      <c r="U14" s="1768"/>
      <c r="V14" s="40"/>
    </row>
    <row r="15" spans="2:23" ht="19.899999999999999" customHeight="1">
      <c r="B15" s="1765"/>
      <c r="C15" s="1766"/>
      <c r="D15" s="1766"/>
      <c r="E15" s="1766"/>
      <c r="F15" s="1766"/>
      <c r="G15" s="1766"/>
      <c r="H15" s="1766"/>
      <c r="I15" s="1766"/>
      <c r="J15" s="1766"/>
      <c r="K15" s="1766"/>
      <c r="L15" s="1766"/>
      <c r="M15" s="1766"/>
      <c r="N15" s="1766"/>
      <c r="O15" s="1766"/>
      <c r="P15" s="1766"/>
      <c r="Q15" s="1766"/>
      <c r="R15" s="1766"/>
      <c r="S15" s="1766"/>
      <c r="T15" s="1767"/>
      <c r="U15" s="1768"/>
      <c r="V15" s="40"/>
    </row>
    <row r="16" spans="2:23" ht="19.899999999999999" customHeight="1">
      <c r="B16" s="1765"/>
      <c r="C16" s="1766"/>
      <c r="D16" s="1766"/>
      <c r="E16" s="1766"/>
      <c r="F16" s="1766"/>
      <c r="G16" s="1766"/>
      <c r="H16" s="1766"/>
      <c r="I16" s="1766"/>
      <c r="J16" s="1766"/>
      <c r="K16" s="1766"/>
      <c r="L16" s="1766"/>
      <c r="M16" s="1766"/>
      <c r="N16" s="1766"/>
      <c r="O16" s="1766"/>
      <c r="P16" s="1766"/>
      <c r="Q16" s="1766"/>
      <c r="R16" s="1766"/>
      <c r="S16" s="1766"/>
      <c r="T16" s="1767"/>
      <c r="U16" s="1768"/>
      <c r="V16" s="40"/>
    </row>
    <row r="17" spans="2:22" ht="19.899999999999999" customHeight="1">
      <c r="B17" s="1765"/>
      <c r="C17" s="1766"/>
      <c r="D17" s="1766"/>
      <c r="E17" s="1766"/>
      <c r="F17" s="1766"/>
      <c r="G17" s="1766"/>
      <c r="H17" s="1766"/>
      <c r="I17" s="1766"/>
      <c r="J17" s="1766"/>
      <c r="K17" s="1766"/>
      <c r="L17" s="1766"/>
      <c r="M17" s="1766"/>
      <c r="N17" s="1766"/>
      <c r="O17" s="1766"/>
      <c r="P17" s="1766"/>
      <c r="Q17" s="1766"/>
      <c r="R17" s="1766"/>
      <c r="S17" s="1766"/>
      <c r="T17" s="1767"/>
      <c r="U17" s="1768"/>
      <c r="V17" s="40"/>
    </row>
    <row r="18" spans="2:22" ht="19.899999999999999" customHeight="1">
      <c r="B18" s="1765"/>
      <c r="C18" s="1766"/>
      <c r="D18" s="1766"/>
      <c r="E18" s="1766"/>
      <c r="F18" s="1766"/>
      <c r="G18" s="1766"/>
      <c r="H18" s="1766"/>
      <c r="I18" s="1766"/>
      <c r="J18" s="1766"/>
      <c r="K18" s="1766"/>
      <c r="L18" s="1766"/>
      <c r="M18" s="1766"/>
      <c r="N18" s="1766"/>
      <c r="O18" s="1766"/>
      <c r="P18" s="1766"/>
      <c r="Q18" s="1766"/>
      <c r="R18" s="1766"/>
      <c r="S18" s="1766"/>
      <c r="T18" s="1767"/>
      <c r="U18" s="1768"/>
      <c r="V18" s="40"/>
    </row>
    <row r="19" spans="2:22" ht="19.899999999999999" customHeight="1">
      <c r="B19" s="1765"/>
      <c r="C19" s="1766"/>
      <c r="D19" s="1766"/>
      <c r="E19" s="1766"/>
      <c r="F19" s="1766"/>
      <c r="G19" s="1766"/>
      <c r="H19" s="1766"/>
      <c r="I19" s="1766"/>
      <c r="J19" s="1766"/>
      <c r="K19" s="1766"/>
      <c r="L19" s="1766"/>
      <c r="M19" s="1766"/>
      <c r="N19" s="1766"/>
      <c r="O19" s="1766"/>
      <c r="P19" s="1766"/>
      <c r="Q19" s="1766"/>
      <c r="R19" s="1766"/>
      <c r="S19" s="1766"/>
      <c r="T19" s="1767"/>
      <c r="U19" s="1768"/>
      <c r="V19" s="40"/>
    </row>
    <row r="20" spans="2:22" ht="19.899999999999999" customHeight="1">
      <c r="B20" s="1765"/>
      <c r="C20" s="1766"/>
      <c r="D20" s="1766"/>
      <c r="E20" s="1766"/>
      <c r="F20" s="1766"/>
      <c r="G20" s="1766"/>
      <c r="H20" s="1766"/>
      <c r="I20" s="1766"/>
      <c r="J20" s="1766"/>
      <c r="K20" s="1766"/>
      <c r="L20" s="1766"/>
      <c r="M20" s="1766"/>
      <c r="N20" s="1766"/>
      <c r="O20" s="1766"/>
      <c r="P20" s="1766"/>
      <c r="Q20" s="1766"/>
      <c r="R20" s="1766"/>
      <c r="S20" s="1766"/>
      <c r="T20" s="1767"/>
      <c r="U20" s="1768"/>
      <c r="V20" s="40"/>
    </row>
    <row r="21" spans="2:22" ht="19.899999999999999" customHeight="1">
      <c r="B21" s="1765"/>
      <c r="C21" s="1766"/>
      <c r="D21" s="1766"/>
      <c r="E21" s="1766"/>
      <c r="F21" s="1766"/>
      <c r="G21" s="1766"/>
      <c r="H21" s="1766"/>
      <c r="I21" s="1766"/>
      <c r="J21" s="1766"/>
      <c r="K21" s="1766"/>
      <c r="L21" s="1766"/>
      <c r="M21" s="1766"/>
      <c r="N21" s="1766"/>
      <c r="O21" s="1766"/>
      <c r="P21" s="1766"/>
      <c r="Q21" s="1766"/>
      <c r="R21" s="1766"/>
      <c r="S21" s="1766"/>
      <c r="T21" s="1767"/>
      <c r="U21" s="1768"/>
      <c r="V21" s="40"/>
    </row>
    <row r="22" spans="2:22" ht="19.899999999999999" customHeight="1">
      <c r="B22" s="1765"/>
      <c r="C22" s="1766"/>
      <c r="D22" s="1766"/>
      <c r="E22" s="1766"/>
      <c r="F22" s="1766"/>
      <c r="G22" s="1766"/>
      <c r="H22" s="1766"/>
      <c r="I22" s="1766"/>
      <c r="J22" s="1766"/>
      <c r="K22" s="1766"/>
      <c r="L22" s="1766"/>
      <c r="M22" s="1766"/>
      <c r="N22" s="1766"/>
      <c r="O22" s="1766"/>
      <c r="P22" s="1766"/>
      <c r="Q22" s="1766"/>
      <c r="R22" s="1766"/>
      <c r="S22" s="1766"/>
      <c r="T22" s="1767"/>
      <c r="U22" s="1768"/>
      <c r="V22" s="40"/>
    </row>
    <row r="23" spans="2:22" ht="19.899999999999999" customHeight="1">
      <c r="B23" s="1765"/>
      <c r="C23" s="1766"/>
      <c r="D23" s="1766"/>
      <c r="E23" s="1766"/>
      <c r="F23" s="1766"/>
      <c r="G23" s="1766"/>
      <c r="H23" s="1766"/>
      <c r="I23" s="1766"/>
      <c r="J23" s="1766"/>
      <c r="K23" s="1766"/>
      <c r="L23" s="1766"/>
      <c r="M23" s="1766"/>
      <c r="N23" s="1766"/>
      <c r="O23" s="1766"/>
      <c r="P23" s="1766"/>
      <c r="Q23" s="1766"/>
      <c r="R23" s="1766"/>
      <c r="S23" s="1766"/>
      <c r="T23" s="1767"/>
      <c r="U23" s="1768"/>
      <c r="V23" s="40"/>
    </row>
    <row r="24" spans="2:22" ht="19.899999999999999" customHeight="1">
      <c r="B24" s="25"/>
      <c r="C24" s="27" t="s">
        <v>186</v>
      </c>
      <c r="D24" s="26"/>
      <c r="E24" s="26" t="s">
        <v>185</v>
      </c>
      <c r="F24" s="26"/>
      <c r="G24" s="26"/>
      <c r="H24" s="26"/>
      <c r="I24" s="26"/>
      <c r="J24" s="26"/>
      <c r="K24" s="26"/>
      <c r="L24" s="26"/>
      <c r="M24" s="26"/>
      <c r="N24" s="26"/>
      <c r="O24" s="26"/>
      <c r="P24" s="26"/>
      <c r="Q24" s="26"/>
      <c r="R24" s="26"/>
      <c r="S24" s="26"/>
      <c r="T24" s="26"/>
      <c r="U24" s="41"/>
      <c r="V24" s="42"/>
    </row>
    <row r="25" spans="2:22" ht="19.899999999999999" customHeight="1">
      <c r="B25" s="1762" t="s">
        <v>172</v>
      </c>
      <c r="C25" s="1762" t="s">
        <v>180</v>
      </c>
      <c r="D25" s="34" t="s">
        <v>77</v>
      </c>
      <c r="E25" s="34"/>
      <c r="F25" s="34"/>
      <c r="G25" s="34"/>
      <c r="H25" s="34"/>
      <c r="I25" s="34"/>
      <c r="J25" s="34"/>
      <c r="K25" s="34"/>
      <c r="L25" s="34"/>
      <c r="M25" s="34"/>
      <c r="N25" s="34"/>
      <c r="O25" s="34"/>
      <c r="P25" s="34"/>
      <c r="Q25" s="34"/>
      <c r="R25" s="34"/>
      <c r="S25" s="34"/>
      <c r="T25" s="32"/>
      <c r="U25" s="43"/>
      <c r="V25" s="37"/>
    </row>
    <row r="26" spans="2:22" ht="19.899999999999999" customHeight="1">
      <c r="B26" s="1763"/>
      <c r="C26" s="1763"/>
      <c r="D26" s="663" t="s">
        <v>193</v>
      </c>
      <c r="E26" s="663"/>
      <c r="F26" s="663"/>
      <c r="G26" s="663"/>
      <c r="H26" s="1769"/>
      <c r="I26" s="1770"/>
      <c r="J26" s="1770"/>
      <c r="K26" s="1770"/>
      <c r="L26" s="1770"/>
      <c r="M26" s="1770"/>
      <c r="N26" s="1770"/>
      <c r="O26" s="1770"/>
      <c r="P26" s="1770"/>
      <c r="Q26" s="711" t="s">
        <v>191</v>
      </c>
      <c r="R26" s="663"/>
      <c r="S26" s="663"/>
      <c r="T26" s="657"/>
      <c r="U26" s="36"/>
      <c r="V26" s="37"/>
    </row>
    <row r="27" spans="2:22" ht="19.899999999999999" customHeight="1">
      <c r="B27" s="1763"/>
      <c r="C27" s="1763"/>
      <c r="D27" s="1759"/>
      <c r="E27" s="1759"/>
      <c r="F27" s="1759"/>
      <c r="G27" s="1759"/>
      <c r="H27" s="1759"/>
      <c r="I27" s="1759"/>
      <c r="J27" s="1759"/>
      <c r="K27" s="1759"/>
      <c r="L27" s="1759"/>
      <c r="M27" s="1759"/>
      <c r="N27" s="1759"/>
      <c r="O27" s="1759"/>
      <c r="P27" s="1759"/>
      <c r="Q27" s="1759"/>
      <c r="R27" s="1759"/>
      <c r="S27" s="1759"/>
      <c r="T27" s="661"/>
      <c r="U27" s="36"/>
      <c r="V27" s="37"/>
    </row>
    <row r="28" spans="2:22" ht="19.899999999999999" customHeight="1">
      <c r="B28" s="1763"/>
      <c r="C28" s="1763"/>
      <c r="D28" s="1760" t="s">
        <v>75</v>
      </c>
      <c r="E28" s="1760"/>
      <c r="F28" s="1760"/>
      <c r="G28" s="1760"/>
      <c r="H28" s="1760"/>
      <c r="I28" s="1760"/>
      <c r="J28" s="1760"/>
      <c r="K28" s="1760"/>
      <c r="L28" s="1760"/>
      <c r="M28" s="1760"/>
      <c r="N28" s="1760"/>
      <c r="O28" s="1760"/>
      <c r="P28" s="1760"/>
      <c r="Q28" s="1760"/>
      <c r="R28" s="1760"/>
      <c r="S28" s="1760"/>
      <c r="T28" s="1760"/>
      <c r="U28" s="1761"/>
      <c r="V28" s="662"/>
    </row>
    <row r="29" spans="2:22" ht="19.899999999999999" customHeight="1">
      <c r="B29" s="1763"/>
      <c r="C29" s="1762" t="s">
        <v>79</v>
      </c>
      <c r="D29" s="33" t="s">
        <v>218</v>
      </c>
      <c r="E29" s="34"/>
      <c r="F29" s="34"/>
      <c r="G29" s="34"/>
      <c r="H29" s="34"/>
      <c r="I29" s="34"/>
      <c r="J29" s="34"/>
      <c r="K29" s="34"/>
      <c r="L29" s="34"/>
      <c r="M29" s="34"/>
      <c r="N29" s="34"/>
      <c r="O29" s="34"/>
      <c r="P29" s="34"/>
      <c r="Q29" s="34"/>
      <c r="R29" s="34"/>
      <c r="S29" s="34"/>
      <c r="T29" s="32"/>
      <c r="U29" s="43"/>
      <c r="V29" s="37"/>
    </row>
    <row r="30" spans="2:22" ht="19.899999999999999" customHeight="1">
      <c r="B30" s="1763"/>
      <c r="C30" s="1763"/>
      <c r="D30" s="663" t="s">
        <v>193</v>
      </c>
      <c r="E30" s="663"/>
      <c r="F30" s="663"/>
      <c r="G30" s="663"/>
      <c r="H30" s="1769"/>
      <c r="I30" s="1770"/>
      <c r="J30" s="1770"/>
      <c r="K30" s="1770"/>
      <c r="L30" s="1770"/>
      <c r="M30" s="1770"/>
      <c r="N30" s="1770"/>
      <c r="O30" s="1770"/>
      <c r="P30" s="1770"/>
      <c r="Q30" s="711" t="s">
        <v>191</v>
      </c>
      <c r="R30" s="663"/>
      <c r="S30" s="663"/>
      <c r="T30" s="657"/>
      <c r="U30" s="36"/>
      <c r="V30" s="37"/>
    </row>
    <row r="31" spans="2:22" ht="19.899999999999999" customHeight="1">
      <c r="B31" s="1763"/>
      <c r="C31" s="1763"/>
      <c r="D31" s="1774"/>
      <c r="E31" s="1775"/>
      <c r="F31" s="1775"/>
      <c r="G31" s="1775"/>
      <c r="H31" s="1775"/>
      <c r="I31" s="1775"/>
      <c r="J31" s="1775"/>
      <c r="K31" s="1775"/>
      <c r="L31" s="1775"/>
      <c r="M31" s="1775"/>
      <c r="N31" s="1775"/>
      <c r="O31" s="1775"/>
      <c r="P31" s="1775"/>
      <c r="Q31" s="1775"/>
      <c r="R31" s="1775"/>
      <c r="S31" s="1775"/>
      <c r="T31" s="665"/>
      <c r="U31" s="36"/>
      <c r="V31" s="37"/>
    </row>
    <row r="32" spans="2:22" ht="19.899999999999999" customHeight="1">
      <c r="B32" s="1764"/>
      <c r="C32" s="1764"/>
      <c r="D32" s="1771" t="s">
        <v>173</v>
      </c>
      <c r="E32" s="1772"/>
      <c r="F32" s="1772"/>
      <c r="G32" s="1772"/>
      <c r="H32" s="1772"/>
      <c r="I32" s="1772"/>
      <c r="J32" s="1772"/>
      <c r="K32" s="1772"/>
      <c r="L32" s="1772"/>
      <c r="M32" s="1772"/>
      <c r="N32" s="1772"/>
      <c r="O32" s="1772"/>
      <c r="P32" s="1772"/>
      <c r="Q32" s="1772"/>
      <c r="R32" s="1772"/>
      <c r="S32" s="1772"/>
      <c r="T32" s="1772"/>
      <c r="U32" s="1773"/>
      <c r="V32" s="662"/>
    </row>
    <row r="33" spans="2:22" ht="19.899999999999999" customHeight="1">
      <c r="B33" s="44"/>
      <c r="D33" s="45"/>
      <c r="E33" s="45"/>
      <c r="F33" s="46"/>
      <c r="G33" s="46"/>
    </row>
    <row r="34" spans="2:22" ht="13.15" customHeight="1">
      <c r="B34" s="661"/>
      <c r="C34" s="28"/>
      <c r="D34" s="2894" t="s">
        <v>181</v>
      </c>
      <c r="E34" s="2895"/>
      <c r="F34" s="2898" t="s">
        <v>182</v>
      </c>
      <c r="G34" s="2895"/>
      <c r="J34" s="661"/>
      <c r="K34" s="661"/>
      <c r="L34" s="661"/>
      <c r="M34" s="661"/>
      <c r="N34" s="661"/>
      <c r="O34" s="661"/>
      <c r="P34" s="2900" t="s">
        <v>183</v>
      </c>
      <c r="Q34" s="2901"/>
      <c r="R34" s="2904" t="s">
        <v>184</v>
      </c>
      <c r="S34" s="2905"/>
      <c r="T34" s="2904" t="s">
        <v>174</v>
      </c>
      <c r="U34" s="1648"/>
      <c r="V34" s="47"/>
    </row>
    <row r="35" spans="2:22">
      <c r="B35" s="661"/>
      <c r="C35" s="661"/>
      <c r="D35" s="2896"/>
      <c r="E35" s="2897"/>
      <c r="F35" s="2899"/>
      <c r="G35" s="2897"/>
      <c r="J35" s="661"/>
      <c r="K35" s="661"/>
      <c r="L35" s="661"/>
      <c r="M35" s="661"/>
      <c r="N35" s="661"/>
      <c r="O35" s="661"/>
      <c r="P35" s="2902"/>
      <c r="Q35" s="2903"/>
      <c r="R35" s="2906"/>
      <c r="S35" s="2907"/>
      <c r="T35" s="1644"/>
      <c r="U35" s="1650"/>
      <c r="V35" s="48"/>
    </row>
    <row r="36" spans="2:22">
      <c r="B36" s="661"/>
      <c r="C36" s="661"/>
      <c r="D36" s="658"/>
      <c r="E36" s="660"/>
      <c r="F36" s="659"/>
      <c r="G36" s="660"/>
      <c r="J36" s="661"/>
      <c r="K36" s="661"/>
      <c r="L36" s="1759"/>
      <c r="M36" s="661"/>
      <c r="N36" s="661"/>
      <c r="O36" s="661"/>
      <c r="P36" s="658"/>
      <c r="Q36" s="660"/>
      <c r="R36" s="658"/>
      <c r="S36" s="660"/>
      <c r="T36" s="682"/>
      <c r="U36" s="49"/>
      <c r="V36" s="42"/>
    </row>
    <row r="37" spans="2:22">
      <c r="B37" s="661"/>
      <c r="C37" s="661"/>
      <c r="D37" s="658"/>
      <c r="E37" s="660"/>
      <c r="F37" s="659"/>
      <c r="G37" s="660"/>
      <c r="J37" s="661"/>
      <c r="K37" s="661"/>
      <c r="L37" s="1759"/>
      <c r="M37" s="661"/>
      <c r="N37" s="661"/>
      <c r="O37" s="661"/>
      <c r="P37" s="658"/>
      <c r="Q37" s="660"/>
      <c r="R37" s="658"/>
      <c r="S37" s="660"/>
      <c r="T37" s="658"/>
      <c r="U37" s="50"/>
      <c r="V37" s="42"/>
    </row>
    <row r="38" spans="2:22">
      <c r="B38" s="661"/>
      <c r="C38" s="661"/>
      <c r="D38" s="683"/>
      <c r="E38" s="684"/>
      <c r="F38" s="685"/>
      <c r="G38" s="684"/>
      <c r="J38" s="661"/>
      <c r="K38" s="661"/>
      <c r="L38" s="1759"/>
      <c r="M38" s="661"/>
      <c r="N38" s="661"/>
      <c r="O38" s="661"/>
      <c r="P38" s="683"/>
      <c r="Q38" s="684"/>
      <c r="R38" s="683"/>
      <c r="S38" s="684"/>
      <c r="T38" s="683"/>
      <c r="U38" s="51"/>
      <c r="V38" s="42"/>
    </row>
  </sheetData>
  <mergeCells count="41">
    <mergeCell ref="L36:L38"/>
    <mergeCell ref="B23:U23"/>
    <mergeCell ref="B25:B32"/>
    <mergeCell ref="C25:C28"/>
    <mergeCell ref="H26:P26"/>
    <mergeCell ref="D27:S27"/>
    <mergeCell ref="D28:U28"/>
    <mergeCell ref="C29:C32"/>
    <mergeCell ref="H30:P30"/>
    <mergeCell ref="D31:S31"/>
    <mergeCell ref="D32:U32"/>
    <mergeCell ref="F34:G35"/>
    <mergeCell ref="D34:E35"/>
    <mergeCell ref="P34:Q35"/>
    <mergeCell ref="R34:S35"/>
    <mergeCell ref="B17:U17"/>
    <mergeCell ref="B18:U18"/>
    <mergeCell ref="B19:U19"/>
    <mergeCell ref="T34:U35"/>
    <mergeCell ref="F5:G5"/>
    <mergeCell ref="B8:U8"/>
    <mergeCell ref="B9:U9"/>
    <mergeCell ref="B10:U10"/>
    <mergeCell ref="B15:U15"/>
    <mergeCell ref="B16:U16"/>
    <mergeCell ref="B2:U2"/>
    <mergeCell ref="B3:D3"/>
    <mergeCell ref="B21:U21"/>
    <mergeCell ref="B22:U22"/>
    <mergeCell ref="B11:U11"/>
    <mergeCell ref="B12:U12"/>
    <mergeCell ref="B13:U13"/>
    <mergeCell ref="B14:U14"/>
    <mergeCell ref="B20:U20"/>
    <mergeCell ref="K3:M3"/>
    <mergeCell ref="N3:U3"/>
    <mergeCell ref="B4:D5"/>
    <mergeCell ref="H5:T5"/>
    <mergeCell ref="B6:D6"/>
    <mergeCell ref="E6:S6"/>
    <mergeCell ref="B7:S7"/>
  </mergeCells>
  <phoneticPr fontId="1"/>
  <hyperlinks>
    <hyperlink ref="W2" location="'0一覧表'!C15" display="一覧表に戻る"/>
  </hyperlinks>
  <pageMargins left="0.70866141732283472" right="0.7086614173228347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W41"/>
  <sheetViews>
    <sheetView zoomScaleNormal="100" workbookViewId="0">
      <selection activeCell="W2" sqref="W2"/>
    </sheetView>
  </sheetViews>
  <sheetFormatPr defaultColWidth="9.5" defaultRowHeight="13.5"/>
  <cols>
    <col min="1" max="1" width="5" style="35" customWidth="1"/>
    <col min="2" max="21" width="4.375" style="35" customWidth="1"/>
    <col min="22" max="16384" width="9.5" style="35"/>
  </cols>
  <sheetData>
    <row r="2" spans="2:23" ht="30" customHeight="1">
      <c r="B2" s="1785" t="s">
        <v>72</v>
      </c>
      <c r="C2" s="1785"/>
      <c r="D2" s="1785"/>
      <c r="E2" s="1785"/>
      <c r="F2" s="1785"/>
      <c r="G2" s="1785"/>
      <c r="H2" s="1785"/>
      <c r="I2" s="1785"/>
      <c r="J2" s="1785"/>
      <c r="K2" s="1785"/>
      <c r="L2" s="1785"/>
      <c r="M2" s="1785"/>
      <c r="N2" s="1785"/>
      <c r="O2" s="1785"/>
      <c r="P2" s="1785"/>
      <c r="Q2" s="1785"/>
      <c r="R2" s="1785"/>
      <c r="S2" s="1785"/>
      <c r="T2" s="1785"/>
      <c r="U2" s="1785"/>
      <c r="V2" s="29"/>
      <c r="W2" s="967" t="s">
        <v>1740</v>
      </c>
    </row>
    <row r="3" spans="2:23" ht="25.9" customHeight="1">
      <c r="B3" s="1776" t="s">
        <v>73</v>
      </c>
      <c r="C3" s="1778"/>
      <c r="D3" s="1777"/>
      <c r="E3" s="438" t="s">
        <v>1499</v>
      </c>
      <c r="F3" s="437" t="s">
        <v>1500</v>
      </c>
      <c r="G3" s="436"/>
      <c r="H3" s="436" t="s">
        <v>1501</v>
      </c>
      <c r="I3" s="437" t="s">
        <v>1502</v>
      </c>
      <c r="J3" s="437"/>
      <c r="K3" s="1776" t="s">
        <v>74</v>
      </c>
      <c r="L3" s="1778"/>
      <c r="M3" s="1777"/>
      <c r="N3" s="1778" t="s">
        <v>75</v>
      </c>
      <c r="O3" s="1778"/>
      <c r="P3" s="1778"/>
      <c r="Q3" s="1778"/>
      <c r="R3" s="1778"/>
      <c r="S3" s="1778"/>
      <c r="T3" s="1778"/>
      <c r="U3" s="1777"/>
      <c r="V3" s="659"/>
    </row>
    <row r="4" spans="2:23" ht="19.899999999999999" customHeight="1">
      <c r="B4" s="1786" t="s">
        <v>216</v>
      </c>
      <c r="C4" s="1787"/>
      <c r="D4" s="1788"/>
      <c r="E4" s="808" t="s">
        <v>1503</v>
      </c>
      <c r="F4" s="809" t="s">
        <v>1504</v>
      </c>
      <c r="G4" s="810" t="s">
        <v>1505</v>
      </c>
      <c r="H4" s="809" t="s">
        <v>1506</v>
      </c>
      <c r="I4" s="810" t="s">
        <v>1546</v>
      </c>
      <c r="J4" s="809" t="s">
        <v>1507</v>
      </c>
      <c r="K4" s="810" t="s">
        <v>1508</v>
      </c>
      <c r="L4" s="811" t="s">
        <v>1509</v>
      </c>
      <c r="M4" s="810" t="s">
        <v>1510</v>
      </c>
      <c r="N4" s="811" t="s">
        <v>1511</v>
      </c>
      <c r="O4" s="810" t="s">
        <v>1547</v>
      </c>
      <c r="P4" s="811" t="s">
        <v>1513</v>
      </c>
      <c r="Q4" s="811"/>
      <c r="R4" s="814"/>
      <c r="S4" s="663"/>
      <c r="T4" s="657"/>
      <c r="U4" s="36"/>
      <c r="V4" s="37"/>
    </row>
    <row r="5" spans="2:23" ht="19.899999999999999" customHeight="1">
      <c r="B5" s="1786"/>
      <c r="C5" s="1787"/>
      <c r="D5" s="1788"/>
      <c r="E5" s="439" t="s">
        <v>1514</v>
      </c>
      <c r="F5" s="1789" t="s">
        <v>1515</v>
      </c>
      <c r="G5" s="1790"/>
      <c r="H5" s="1783"/>
      <c r="I5" s="1784"/>
      <c r="J5" s="1784"/>
      <c r="K5" s="1784"/>
      <c r="L5" s="1784"/>
      <c r="M5" s="1784"/>
      <c r="N5" s="1784"/>
      <c r="O5" s="1784"/>
      <c r="P5" s="1784"/>
      <c r="Q5" s="1784"/>
      <c r="R5" s="1784"/>
      <c r="S5" s="1784"/>
      <c r="T5" s="1784"/>
      <c r="U5" s="36" t="s">
        <v>191</v>
      </c>
      <c r="V5" s="37"/>
    </row>
    <row r="6" spans="2:23" ht="19.899999999999999" customHeight="1">
      <c r="B6" s="1776" t="s">
        <v>76</v>
      </c>
      <c r="C6" s="1778"/>
      <c r="D6" s="1777"/>
      <c r="E6" s="1795" t="str">
        <f>本工事内容!$C$5&amp;本工事内容!$D$5&amp;本工事内容!$E$5&amp;"　"&amp;本工事内容!$C$8</f>
        <v>都計第100号　○○○道路修繕工事2</v>
      </c>
      <c r="F6" s="1795"/>
      <c r="G6" s="1795"/>
      <c r="H6" s="1795"/>
      <c r="I6" s="1795"/>
      <c r="J6" s="1795"/>
      <c r="K6" s="1795"/>
      <c r="L6" s="1795"/>
      <c r="M6" s="1795"/>
      <c r="N6" s="1795"/>
      <c r="O6" s="1795"/>
      <c r="P6" s="1795"/>
      <c r="Q6" s="1795"/>
      <c r="R6" s="1795"/>
      <c r="S6" s="1795"/>
      <c r="T6" s="656"/>
      <c r="U6" s="38"/>
      <c r="V6" s="37"/>
    </row>
    <row r="7" spans="2:23" ht="19.899999999999999" customHeight="1">
      <c r="B7" s="1796" t="str">
        <f>"請負者："&amp;請負者詳細!$C$2</f>
        <v>請負者：△△△△建設株式会社</v>
      </c>
      <c r="C7" s="1797"/>
      <c r="D7" s="1797"/>
      <c r="E7" s="1797"/>
      <c r="F7" s="1797"/>
      <c r="G7" s="1797"/>
      <c r="H7" s="1797"/>
      <c r="I7" s="1797"/>
      <c r="J7" s="1797"/>
      <c r="K7" s="1797"/>
      <c r="L7" s="1797"/>
      <c r="M7" s="1797"/>
      <c r="N7" s="1797"/>
      <c r="O7" s="1797"/>
      <c r="P7" s="1797"/>
      <c r="Q7" s="1797"/>
      <c r="R7" s="1797"/>
      <c r="S7" s="1797"/>
      <c r="T7" s="661"/>
      <c r="U7" s="36"/>
      <c r="V7" s="37"/>
    </row>
    <row r="8" spans="2:23" ht="19.899999999999999" customHeight="1">
      <c r="B8" s="1791" t="s">
        <v>179</v>
      </c>
      <c r="C8" s="1792"/>
      <c r="D8" s="1792"/>
      <c r="E8" s="1792"/>
      <c r="F8" s="1792"/>
      <c r="G8" s="1792"/>
      <c r="H8" s="1792"/>
      <c r="I8" s="1792"/>
      <c r="J8" s="1792"/>
      <c r="K8" s="1792"/>
      <c r="L8" s="1792"/>
      <c r="M8" s="1792"/>
      <c r="N8" s="1792"/>
      <c r="O8" s="1792"/>
      <c r="P8" s="1792"/>
      <c r="Q8" s="1792"/>
      <c r="R8" s="1792"/>
      <c r="S8" s="1792"/>
      <c r="T8" s="1792"/>
      <c r="U8" s="1793"/>
      <c r="V8" s="30"/>
    </row>
    <row r="9" spans="2:23" ht="19.899999999999999" customHeight="1">
      <c r="B9" s="794"/>
      <c r="C9" s="966" t="s">
        <v>1738</v>
      </c>
      <c r="D9" s="3401" t="s">
        <v>1737</v>
      </c>
      <c r="E9" s="3402"/>
      <c r="F9" s="3402"/>
      <c r="G9" s="3402"/>
      <c r="H9" s="3402"/>
      <c r="I9" s="3402"/>
      <c r="J9" s="3402"/>
      <c r="K9" s="3402"/>
      <c r="L9" s="3402"/>
      <c r="M9" s="3402"/>
      <c r="N9" s="3402"/>
      <c r="O9" s="3402"/>
      <c r="P9" s="3402"/>
      <c r="Q9" s="3402"/>
      <c r="R9" s="3402"/>
      <c r="S9" s="3402"/>
      <c r="T9" s="3402"/>
      <c r="U9" s="3403"/>
      <c r="V9" s="31"/>
    </row>
    <row r="10" spans="2:23" ht="19.899999999999999" customHeight="1">
      <c r="B10" s="1765"/>
      <c r="C10" s="1766"/>
      <c r="D10" s="1766"/>
      <c r="E10" s="1766"/>
      <c r="F10" s="1766"/>
      <c r="G10" s="1766"/>
      <c r="H10" s="1766"/>
      <c r="I10" s="1766"/>
      <c r="J10" s="1766"/>
      <c r="K10" s="1766"/>
      <c r="L10" s="1766"/>
      <c r="M10" s="1766"/>
      <c r="N10" s="1766"/>
      <c r="O10" s="1766"/>
      <c r="P10" s="1766"/>
      <c r="Q10" s="1766"/>
      <c r="R10" s="1766"/>
      <c r="S10" s="1766"/>
      <c r="T10" s="1767"/>
      <c r="U10" s="1768"/>
      <c r="V10" s="40"/>
    </row>
    <row r="11" spans="2:23" ht="19.899999999999999" customHeight="1">
      <c r="B11" s="1765"/>
      <c r="C11" s="1766"/>
      <c r="D11" s="1766"/>
      <c r="E11" s="1766"/>
      <c r="F11" s="1766"/>
      <c r="G11" s="1766"/>
      <c r="H11" s="1766"/>
      <c r="I11" s="1766"/>
      <c r="J11" s="1766"/>
      <c r="K11" s="1766"/>
      <c r="L11" s="1766"/>
      <c r="M11" s="1766"/>
      <c r="N11" s="1766"/>
      <c r="O11" s="1766"/>
      <c r="P11" s="1766"/>
      <c r="Q11" s="1766"/>
      <c r="R11" s="1766"/>
      <c r="S11" s="1766"/>
      <c r="T11" s="1767"/>
      <c r="U11" s="1768"/>
      <c r="V11" s="40"/>
    </row>
    <row r="12" spans="2:23" ht="19.899999999999999" customHeight="1">
      <c r="B12" s="1765"/>
      <c r="C12" s="1766"/>
      <c r="D12" s="1766"/>
      <c r="E12" s="1766"/>
      <c r="F12" s="1766"/>
      <c r="G12" s="1766"/>
      <c r="H12" s="1766"/>
      <c r="I12" s="1766"/>
      <c r="J12" s="1766"/>
      <c r="K12" s="1766"/>
      <c r="L12" s="1766"/>
      <c r="M12" s="1766"/>
      <c r="N12" s="1766"/>
      <c r="O12" s="1766"/>
      <c r="P12" s="1766"/>
      <c r="Q12" s="1766"/>
      <c r="R12" s="1766"/>
      <c r="S12" s="1766"/>
      <c r="T12" s="1767"/>
      <c r="U12" s="1768"/>
      <c r="V12" s="40"/>
    </row>
    <row r="13" spans="2:23" ht="19.899999999999999" customHeight="1">
      <c r="B13" s="1765"/>
      <c r="C13" s="1766"/>
      <c r="D13" s="1766"/>
      <c r="E13" s="1766"/>
      <c r="F13" s="1766"/>
      <c r="G13" s="1766"/>
      <c r="H13" s="1766"/>
      <c r="I13" s="1766"/>
      <c r="J13" s="1766"/>
      <c r="K13" s="1766"/>
      <c r="L13" s="1766"/>
      <c r="M13" s="1766"/>
      <c r="N13" s="1766"/>
      <c r="O13" s="1766"/>
      <c r="P13" s="1766"/>
      <c r="Q13" s="1766"/>
      <c r="R13" s="1766"/>
      <c r="S13" s="1766"/>
      <c r="T13" s="1767"/>
      <c r="U13" s="1768"/>
      <c r="V13" s="40"/>
    </row>
    <row r="14" spans="2:23" ht="19.899999999999999" customHeight="1">
      <c r="B14" s="1765"/>
      <c r="C14" s="1766"/>
      <c r="D14" s="1766"/>
      <c r="E14" s="1766"/>
      <c r="F14" s="1766"/>
      <c r="G14" s="1766"/>
      <c r="H14" s="1766"/>
      <c r="I14" s="1766"/>
      <c r="J14" s="1766"/>
      <c r="K14" s="1766"/>
      <c r="L14" s="1766"/>
      <c r="M14" s="1766"/>
      <c r="N14" s="1766"/>
      <c r="O14" s="1766"/>
      <c r="P14" s="1766"/>
      <c r="Q14" s="1766"/>
      <c r="R14" s="1766"/>
      <c r="S14" s="1766"/>
      <c r="T14" s="1767"/>
      <c r="U14" s="1768"/>
      <c r="V14" s="40"/>
    </row>
    <row r="15" spans="2:23" ht="19.899999999999999" customHeight="1">
      <c r="B15" s="1765"/>
      <c r="C15" s="1766"/>
      <c r="D15" s="1766"/>
      <c r="E15" s="1766"/>
      <c r="F15" s="1766"/>
      <c r="G15" s="1766"/>
      <c r="H15" s="1766"/>
      <c r="I15" s="1766"/>
      <c r="J15" s="1766"/>
      <c r="K15" s="1766"/>
      <c r="L15" s="1766"/>
      <c r="M15" s="1766"/>
      <c r="N15" s="1766"/>
      <c r="O15" s="1766"/>
      <c r="P15" s="1766"/>
      <c r="Q15" s="1766"/>
      <c r="R15" s="1766"/>
      <c r="S15" s="1766"/>
      <c r="T15" s="1767"/>
      <c r="U15" s="1768"/>
      <c r="V15" s="40"/>
    </row>
    <row r="16" spans="2:23" ht="19.899999999999999" customHeight="1">
      <c r="B16" s="1765"/>
      <c r="C16" s="1766"/>
      <c r="D16" s="1766"/>
      <c r="E16" s="1766"/>
      <c r="F16" s="1766"/>
      <c r="G16" s="1766"/>
      <c r="H16" s="1766"/>
      <c r="I16" s="1766"/>
      <c r="J16" s="1766"/>
      <c r="K16" s="1766"/>
      <c r="L16" s="1766"/>
      <c r="M16" s="1766"/>
      <c r="N16" s="1766"/>
      <c r="O16" s="1766"/>
      <c r="P16" s="1766"/>
      <c r="Q16" s="1766"/>
      <c r="R16" s="1766"/>
      <c r="S16" s="1766"/>
      <c r="T16" s="1767"/>
      <c r="U16" s="1768"/>
      <c r="V16" s="40"/>
    </row>
    <row r="17" spans="2:22" ht="19.899999999999999" customHeight="1">
      <c r="B17" s="1765"/>
      <c r="C17" s="1766"/>
      <c r="D17" s="1766"/>
      <c r="E17" s="1766"/>
      <c r="F17" s="1766"/>
      <c r="G17" s="1766"/>
      <c r="H17" s="1766"/>
      <c r="I17" s="1766"/>
      <c r="J17" s="1766"/>
      <c r="K17" s="1766"/>
      <c r="L17" s="1766"/>
      <c r="M17" s="1766"/>
      <c r="N17" s="1766"/>
      <c r="O17" s="1766"/>
      <c r="P17" s="1766"/>
      <c r="Q17" s="1766"/>
      <c r="R17" s="1766"/>
      <c r="S17" s="1766"/>
      <c r="T17" s="1767"/>
      <c r="U17" s="1768"/>
      <c r="V17" s="40"/>
    </row>
    <row r="18" spans="2:22" ht="19.899999999999999" customHeight="1">
      <c r="B18" s="1765"/>
      <c r="C18" s="1766"/>
      <c r="D18" s="1766"/>
      <c r="E18" s="1766"/>
      <c r="F18" s="1766"/>
      <c r="G18" s="1766"/>
      <c r="H18" s="1766"/>
      <c r="I18" s="1766"/>
      <c r="J18" s="1766"/>
      <c r="K18" s="1766"/>
      <c r="L18" s="1766"/>
      <c r="M18" s="1766"/>
      <c r="N18" s="1766"/>
      <c r="O18" s="1766"/>
      <c r="P18" s="1766"/>
      <c r="Q18" s="1766"/>
      <c r="R18" s="1766"/>
      <c r="S18" s="1766"/>
      <c r="T18" s="1767"/>
      <c r="U18" s="1768"/>
      <c r="V18" s="40"/>
    </row>
    <row r="19" spans="2:22" ht="19.899999999999999" customHeight="1">
      <c r="B19" s="1765"/>
      <c r="C19" s="1766"/>
      <c r="D19" s="1766"/>
      <c r="E19" s="1766"/>
      <c r="F19" s="1766"/>
      <c r="G19" s="1766"/>
      <c r="H19" s="1766"/>
      <c r="I19" s="1766"/>
      <c r="J19" s="1766"/>
      <c r="K19" s="1766"/>
      <c r="L19" s="1766"/>
      <c r="M19" s="1766"/>
      <c r="N19" s="1766"/>
      <c r="O19" s="1766"/>
      <c r="P19" s="1766"/>
      <c r="Q19" s="1766"/>
      <c r="R19" s="1766"/>
      <c r="S19" s="1766"/>
      <c r="T19" s="1767"/>
      <c r="U19" s="1768"/>
      <c r="V19" s="40"/>
    </row>
    <row r="20" spans="2:22" ht="19.899999999999999" customHeight="1">
      <c r="B20" s="1765"/>
      <c r="C20" s="1766"/>
      <c r="D20" s="1766"/>
      <c r="E20" s="1766"/>
      <c r="F20" s="1766"/>
      <c r="G20" s="1766"/>
      <c r="H20" s="1766"/>
      <c r="I20" s="1766"/>
      <c r="J20" s="1766"/>
      <c r="K20" s="1766"/>
      <c r="L20" s="1766"/>
      <c r="M20" s="1766"/>
      <c r="N20" s="1766"/>
      <c r="O20" s="1766"/>
      <c r="P20" s="1766"/>
      <c r="Q20" s="1766"/>
      <c r="R20" s="1766"/>
      <c r="S20" s="1766"/>
      <c r="T20" s="1767"/>
      <c r="U20" s="1768"/>
      <c r="V20" s="40"/>
    </row>
    <row r="21" spans="2:22" ht="19.899999999999999" customHeight="1">
      <c r="B21" s="1765"/>
      <c r="C21" s="1766"/>
      <c r="D21" s="1766"/>
      <c r="E21" s="1766"/>
      <c r="F21" s="1766"/>
      <c r="G21" s="1766"/>
      <c r="H21" s="1766"/>
      <c r="I21" s="1766"/>
      <c r="J21" s="1766"/>
      <c r="K21" s="1766"/>
      <c r="L21" s="1766"/>
      <c r="M21" s="1766"/>
      <c r="N21" s="1766"/>
      <c r="O21" s="1766"/>
      <c r="P21" s="1766"/>
      <c r="Q21" s="1766"/>
      <c r="R21" s="1766"/>
      <c r="S21" s="1766"/>
      <c r="T21" s="1767"/>
      <c r="U21" s="1768"/>
      <c r="V21" s="40"/>
    </row>
    <row r="22" spans="2:22" ht="19.899999999999999" customHeight="1">
      <c r="B22" s="1765"/>
      <c r="C22" s="1766"/>
      <c r="D22" s="1766"/>
      <c r="E22" s="1766"/>
      <c r="F22" s="1766"/>
      <c r="G22" s="1766"/>
      <c r="H22" s="1766"/>
      <c r="I22" s="1766"/>
      <c r="J22" s="1766"/>
      <c r="K22" s="1766"/>
      <c r="L22" s="1766"/>
      <c r="M22" s="1766"/>
      <c r="N22" s="1766"/>
      <c r="O22" s="1766"/>
      <c r="P22" s="1766"/>
      <c r="Q22" s="1766"/>
      <c r="R22" s="1766"/>
      <c r="S22" s="1766"/>
      <c r="T22" s="1767"/>
      <c r="U22" s="1768"/>
      <c r="V22" s="40"/>
    </row>
    <row r="23" spans="2:22" ht="19.899999999999999" customHeight="1">
      <c r="B23" s="1765"/>
      <c r="C23" s="1766"/>
      <c r="D23" s="1766"/>
      <c r="E23" s="1766"/>
      <c r="F23" s="1766"/>
      <c r="G23" s="1766"/>
      <c r="H23" s="1766"/>
      <c r="I23" s="1766"/>
      <c r="J23" s="1766"/>
      <c r="K23" s="1766"/>
      <c r="L23" s="1766"/>
      <c r="M23" s="1766"/>
      <c r="N23" s="1766"/>
      <c r="O23" s="1766"/>
      <c r="P23" s="1766"/>
      <c r="Q23" s="1766"/>
      <c r="R23" s="1766"/>
      <c r="S23" s="1766"/>
      <c r="T23" s="1767"/>
      <c r="U23" s="1768"/>
      <c r="V23" s="40"/>
    </row>
    <row r="24" spans="2:22" ht="19.899999999999999" customHeight="1">
      <c r="B24" s="25"/>
      <c r="C24" s="27" t="s">
        <v>186</v>
      </c>
      <c r="D24" s="26"/>
      <c r="E24" s="26" t="s">
        <v>185</v>
      </c>
      <c r="F24" s="26"/>
      <c r="G24" s="26"/>
      <c r="H24" s="26"/>
      <c r="I24" s="26"/>
      <c r="J24" s="26"/>
      <c r="K24" s="26"/>
      <c r="L24" s="26"/>
      <c r="M24" s="26"/>
      <c r="N24" s="26"/>
      <c r="O24" s="26"/>
      <c r="P24" s="26"/>
      <c r="Q24" s="26"/>
      <c r="R24" s="26"/>
      <c r="S24" s="26"/>
      <c r="T24" s="26"/>
      <c r="U24" s="41"/>
      <c r="V24" s="42"/>
    </row>
    <row r="25" spans="2:22" ht="19.899999999999999" customHeight="1">
      <c r="B25" s="1762" t="s">
        <v>172</v>
      </c>
      <c r="C25" s="1762" t="s">
        <v>180</v>
      </c>
      <c r="D25" s="34" t="s">
        <v>77</v>
      </c>
      <c r="E25" s="34"/>
      <c r="F25" s="34"/>
      <c r="G25" s="34"/>
      <c r="H25" s="34"/>
      <c r="I25" s="34"/>
      <c r="J25" s="34"/>
      <c r="K25" s="34"/>
      <c r="L25" s="34"/>
      <c r="M25" s="34"/>
      <c r="N25" s="34"/>
      <c r="O25" s="34"/>
      <c r="P25" s="34"/>
      <c r="Q25" s="34"/>
      <c r="R25" s="34"/>
      <c r="S25" s="34"/>
      <c r="T25" s="32"/>
      <c r="U25" s="43"/>
      <c r="V25" s="37"/>
    </row>
    <row r="26" spans="2:22" ht="19.899999999999999" customHeight="1">
      <c r="B26" s="1763"/>
      <c r="C26" s="1763"/>
      <c r="D26" s="663" t="s">
        <v>193</v>
      </c>
      <c r="E26" s="663"/>
      <c r="F26" s="663"/>
      <c r="G26" s="663"/>
      <c r="H26" s="1769"/>
      <c r="I26" s="1770"/>
      <c r="J26" s="1770"/>
      <c r="K26" s="1770"/>
      <c r="L26" s="1770"/>
      <c r="M26" s="1770"/>
      <c r="N26" s="1770"/>
      <c r="O26" s="1770"/>
      <c r="P26" s="1770"/>
      <c r="Q26" s="711" t="s">
        <v>191</v>
      </c>
      <c r="R26" s="663"/>
      <c r="S26" s="663"/>
      <c r="T26" s="657"/>
      <c r="U26" s="36"/>
      <c r="V26" s="37"/>
    </row>
    <row r="27" spans="2:22" ht="19.899999999999999" customHeight="1">
      <c r="B27" s="1763"/>
      <c r="C27" s="1763"/>
      <c r="D27" s="1759"/>
      <c r="E27" s="1759"/>
      <c r="F27" s="1759"/>
      <c r="G27" s="1759"/>
      <c r="H27" s="1759"/>
      <c r="I27" s="1759"/>
      <c r="J27" s="1759"/>
      <c r="K27" s="1759"/>
      <c r="L27" s="1759"/>
      <c r="M27" s="1759"/>
      <c r="N27" s="1759"/>
      <c r="O27" s="1759"/>
      <c r="P27" s="1759"/>
      <c r="Q27" s="1759"/>
      <c r="R27" s="1759"/>
      <c r="S27" s="1759"/>
      <c r="T27" s="661"/>
      <c r="U27" s="36"/>
      <c r="V27" s="37"/>
    </row>
    <row r="28" spans="2:22" ht="19.899999999999999" customHeight="1">
      <c r="B28" s="1763"/>
      <c r="C28" s="1763"/>
      <c r="D28" s="1760" t="s">
        <v>75</v>
      </c>
      <c r="E28" s="1760"/>
      <c r="F28" s="1760"/>
      <c r="G28" s="1760"/>
      <c r="H28" s="1760"/>
      <c r="I28" s="1760"/>
      <c r="J28" s="1760"/>
      <c r="K28" s="1760"/>
      <c r="L28" s="1760"/>
      <c r="M28" s="1760"/>
      <c r="N28" s="1760"/>
      <c r="O28" s="1760"/>
      <c r="P28" s="1760"/>
      <c r="Q28" s="1760"/>
      <c r="R28" s="1760"/>
      <c r="S28" s="1760"/>
      <c r="T28" s="1760"/>
      <c r="U28" s="1761"/>
      <c r="V28" s="662"/>
    </row>
    <row r="29" spans="2:22" ht="19.899999999999999" customHeight="1">
      <c r="B29" s="1763"/>
      <c r="C29" s="1762" t="s">
        <v>79</v>
      </c>
      <c r="D29" s="33" t="s">
        <v>218</v>
      </c>
      <c r="E29" s="34"/>
      <c r="F29" s="34"/>
      <c r="G29" s="34"/>
      <c r="H29" s="34"/>
      <c r="I29" s="34"/>
      <c r="J29" s="34"/>
      <c r="K29" s="34"/>
      <c r="L29" s="34"/>
      <c r="M29" s="34"/>
      <c r="N29" s="34"/>
      <c r="O29" s="34"/>
      <c r="P29" s="34"/>
      <c r="Q29" s="34"/>
      <c r="R29" s="34"/>
      <c r="S29" s="34"/>
      <c r="T29" s="32"/>
      <c r="U29" s="43"/>
      <c r="V29" s="37"/>
    </row>
    <row r="30" spans="2:22" ht="19.899999999999999" customHeight="1">
      <c r="B30" s="1763"/>
      <c r="C30" s="1763"/>
      <c r="D30" s="663" t="s">
        <v>193</v>
      </c>
      <c r="E30" s="663"/>
      <c r="F30" s="663"/>
      <c r="G30" s="663"/>
      <c r="H30" s="1769"/>
      <c r="I30" s="1770"/>
      <c r="J30" s="1770"/>
      <c r="K30" s="1770"/>
      <c r="L30" s="1770"/>
      <c r="M30" s="1770"/>
      <c r="N30" s="1770"/>
      <c r="O30" s="1770"/>
      <c r="P30" s="1770"/>
      <c r="Q30" s="711" t="s">
        <v>191</v>
      </c>
      <c r="R30" s="663"/>
      <c r="S30" s="663"/>
      <c r="T30" s="657"/>
      <c r="U30" s="36"/>
      <c r="V30" s="37"/>
    </row>
    <row r="31" spans="2:22" ht="19.899999999999999" customHeight="1">
      <c r="B31" s="1763"/>
      <c r="C31" s="1763"/>
      <c r="D31" s="1774"/>
      <c r="E31" s="1775"/>
      <c r="F31" s="1775"/>
      <c r="G31" s="1775"/>
      <c r="H31" s="1775"/>
      <c r="I31" s="1775"/>
      <c r="J31" s="1775"/>
      <c r="K31" s="1775"/>
      <c r="L31" s="1775"/>
      <c r="M31" s="1775"/>
      <c r="N31" s="1775"/>
      <c r="O31" s="1775"/>
      <c r="P31" s="1775"/>
      <c r="Q31" s="1775"/>
      <c r="R31" s="1775"/>
      <c r="S31" s="1775"/>
      <c r="T31" s="665"/>
      <c r="U31" s="36"/>
      <c r="V31" s="37"/>
    </row>
    <row r="32" spans="2:22" ht="19.899999999999999" customHeight="1">
      <c r="B32" s="1764"/>
      <c r="C32" s="1764"/>
      <c r="D32" s="1771" t="s">
        <v>173</v>
      </c>
      <c r="E32" s="1772"/>
      <c r="F32" s="1772"/>
      <c r="G32" s="1772"/>
      <c r="H32" s="1772"/>
      <c r="I32" s="1772"/>
      <c r="J32" s="1772"/>
      <c r="K32" s="1772"/>
      <c r="L32" s="1772"/>
      <c r="M32" s="1772"/>
      <c r="N32" s="1772"/>
      <c r="O32" s="1772"/>
      <c r="P32" s="1772"/>
      <c r="Q32" s="1772"/>
      <c r="R32" s="1772"/>
      <c r="S32" s="1772"/>
      <c r="T32" s="1772"/>
      <c r="U32" s="1773"/>
      <c r="V32" s="662"/>
    </row>
    <row r="33" spans="2:22" ht="19.899999999999999" customHeight="1">
      <c r="B33" s="44"/>
      <c r="D33" s="45"/>
      <c r="E33" s="45"/>
      <c r="F33" s="46"/>
      <c r="G33" s="46"/>
    </row>
    <row r="34" spans="2:22" ht="13.15" customHeight="1">
      <c r="B34" s="661"/>
      <c r="C34" s="28"/>
      <c r="D34" s="2894" t="s">
        <v>181</v>
      </c>
      <c r="E34" s="2895"/>
      <c r="F34" s="2898" t="s">
        <v>182</v>
      </c>
      <c r="G34" s="2895"/>
      <c r="J34" s="661"/>
      <c r="K34" s="661"/>
      <c r="L34" s="661"/>
      <c r="M34" s="661"/>
      <c r="N34" s="661"/>
      <c r="O34" s="661"/>
      <c r="P34" s="2900" t="s">
        <v>183</v>
      </c>
      <c r="Q34" s="2901"/>
      <c r="R34" s="2904" t="s">
        <v>184</v>
      </c>
      <c r="S34" s="2905"/>
      <c r="T34" s="2904" t="s">
        <v>174</v>
      </c>
      <c r="U34" s="1648"/>
      <c r="V34" s="47"/>
    </row>
    <row r="35" spans="2:22">
      <c r="B35" s="661"/>
      <c r="C35" s="661"/>
      <c r="D35" s="2896"/>
      <c r="E35" s="2897"/>
      <c r="F35" s="2899"/>
      <c r="G35" s="2897"/>
      <c r="J35" s="661"/>
      <c r="K35" s="661"/>
      <c r="L35" s="661"/>
      <c r="M35" s="661"/>
      <c r="N35" s="661"/>
      <c r="O35" s="661"/>
      <c r="P35" s="2902"/>
      <c r="Q35" s="2903"/>
      <c r="R35" s="2906"/>
      <c r="S35" s="2907"/>
      <c r="T35" s="1644"/>
      <c r="U35" s="1650"/>
      <c r="V35" s="48"/>
    </row>
    <row r="36" spans="2:22">
      <c r="B36" s="661"/>
      <c r="C36" s="661"/>
      <c r="D36" s="658"/>
      <c r="E36" s="660"/>
      <c r="F36" s="659"/>
      <c r="G36" s="660"/>
      <c r="J36" s="661"/>
      <c r="K36" s="661"/>
      <c r="L36" s="1759"/>
      <c r="M36" s="661"/>
      <c r="N36" s="661"/>
      <c r="O36" s="661"/>
      <c r="P36" s="658"/>
      <c r="Q36" s="660"/>
      <c r="R36" s="658"/>
      <c r="S36" s="660"/>
      <c r="T36" s="682"/>
      <c r="U36" s="49"/>
      <c r="V36" s="42"/>
    </row>
    <row r="37" spans="2:22">
      <c r="B37" s="661"/>
      <c r="C37" s="661"/>
      <c r="D37" s="658"/>
      <c r="E37" s="660"/>
      <c r="F37" s="659"/>
      <c r="G37" s="660"/>
      <c r="J37" s="661"/>
      <c r="K37" s="661"/>
      <c r="L37" s="1759"/>
      <c r="M37" s="661"/>
      <c r="N37" s="661"/>
      <c r="O37" s="661"/>
      <c r="P37" s="658"/>
      <c r="Q37" s="660"/>
      <c r="R37" s="658"/>
      <c r="S37" s="660"/>
      <c r="T37" s="658"/>
      <c r="U37" s="50"/>
      <c r="V37" s="42"/>
    </row>
    <row r="38" spans="2:22">
      <c r="B38" s="661"/>
      <c r="C38" s="661"/>
      <c r="D38" s="683"/>
      <c r="E38" s="684"/>
      <c r="F38" s="685"/>
      <c r="G38" s="684"/>
      <c r="J38" s="661"/>
      <c r="K38" s="661"/>
      <c r="L38" s="1759"/>
      <c r="M38" s="661"/>
      <c r="N38" s="661"/>
      <c r="O38" s="661"/>
      <c r="P38" s="683"/>
      <c r="Q38" s="684"/>
      <c r="R38" s="683"/>
      <c r="S38" s="684"/>
      <c r="T38" s="683"/>
      <c r="U38" s="51"/>
      <c r="V38" s="42"/>
    </row>
    <row r="41" spans="2:22" ht="18.75">
      <c r="B41" s="294" t="s">
        <v>1051</v>
      </c>
      <c r="C41" s="54"/>
      <c r="D41" s="54"/>
      <c r="E41" s="54"/>
      <c r="F41" s="54"/>
      <c r="G41" s="54"/>
      <c r="H41" s="54"/>
      <c r="I41" s="54"/>
      <c r="J41" s="54"/>
      <c r="K41" s="54"/>
      <c r="L41" s="54"/>
      <c r="M41" s="54"/>
      <c r="N41" s="54"/>
      <c r="O41" s="54"/>
      <c r="P41" s="54"/>
      <c r="Q41" s="54"/>
      <c r="R41" s="54"/>
      <c r="S41" s="54"/>
      <c r="T41" s="54"/>
      <c r="U41" s="54"/>
    </row>
  </sheetData>
  <mergeCells count="41">
    <mergeCell ref="L36:L38"/>
    <mergeCell ref="B23:U23"/>
    <mergeCell ref="B25:B32"/>
    <mergeCell ref="C25:C28"/>
    <mergeCell ref="H26:P26"/>
    <mergeCell ref="D27:S27"/>
    <mergeCell ref="D28:U28"/>
    <mergeCell ref="C29:C32"/>
    <mergeCell ref="H30:P30"/>
    <mergeCell ref="D31:S31"/>
    <mergeCell ref="D32:U32"/>
    <mergeCell ref="D34:E35"/>
    <mergeCell ref="F34:G35"/>
    <mergeCell ref="P34:Q35"/>
    <mergeCell ref="R34:S35"/>
    <mergeCell ref="T34:U35"/>
    <mergeCell ref="B22:U22"/>
    <mergeCell ref="B11:U11"/>
    <mergeCell ref="B12:U12"/>
    <mergeCell ref="B13:U13"/>
    <mergeCell ref="B14:U14"/>
    <mergeCell ref="B15:U15"/>
    <mergeCell ref="B16:U16"/>
    <mergeCell ref="B17:U17"/>
    <mergeCell ref="B18:U18"/>
    <mergeCell ref="B19:U19"/>
    <mergeCell ref="B20:U20"/>
    <mergeCell ref="B21:U21"/>
    <mergeCell ref="B10:U10"/>
    <mergeCell ref="B2:U2"/>
    <mergeCell ref="B3:D3"/>
    <mergeCell ref="K3:M3"/>
    <mergeCell ref="N3:U3"/>
    <mergeCell ref="B4:D5"/>
    <mergeCell ref="H5:T5"/>
    <mergeCell ref="B6:D6"/>
    <mergeCell ref="E6:S6"/>
    <mergeCell ref="B7:S7"/>
    <mergeCell ref="B8:U8"/>
    <mergeCell ref="F5:G5"/>
    <mergeCell ref="D9:U9"/>
  </mergeCells>
  <phoneticPr fontId="1"/>
  <hyperlinks>
    <hyperlink ref="W2" location="'0一覧表'!C16" display="一覧表に戻る"/>
  </hyperlinks>
  <pageMargins left="0.70866141732283472" right="0.70866141732283472" top="0.74803149606299213" bottom="0.74803149606299213" header="0.31496062992125984" footer="0.31496062992125984"/>
  <pageSetup paperSize="9" orientation="portrait" r:id="rId1"/>
  <rowBreaks count="1" manualBreakCount="1">
    <brk id="39" min="1" max="20"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B31"/>
  <sheetViews>
    <sheetView zoomScaleNormal="100" workbookViewId="0">
      <pane ySplit="8" topLeftCell="A9" activePane="bottomLeft" state="frozen"/>
      <selection pane="bottomLeft" activeCell="C9" sqref="C9:F9"/>
    </sheetView>
  </sheetViews>
  <sheetFormatPr defaultColWidth="9.5" defaultRowHeight="13.5"/>
  <cols>
    <col min="1" max="1" width="5" style="35" customWidth="1"/>
    <col min="2" max="27" width="3.75" style="35" customWidth="1"/>
    <col min="28" max="16384" width="9.5" style="35"/>
  </cols>
  <sheetData>
    <row r="1" spans="3:28" s="182" customFormat="1" ht="36.6" customHeight="1">
      <c r="C1" s="276" t="s">
        <v>9</v>
      </c>
      <c r="D1" s="276"/>
      <c r="E1" s="276"/>
      <c r="F1" s="276"/>
      <c r="G1" s="60"/>
      <c r="H1" s="60"/>
      <c r="I1" s="60"/>
      <c r="J1" s="60"/>
      <c r="K1" s="60"/>
      <c r="L1" s="60"/>
      <c r="M1" s="60"/>
      <c r="N1" s="60"/>
      <c r="O1" s="60"/>
      <c r="P1" s="60"/>
      <c r="Q1" s="60"/>
      <c r="R1" s="60"/>
      <c r="S1" s="60"/>
      <c r="T1" s="60"/>
      <c r="U1" s="60"/>
      <c r="V1" s="60"/>
      <c r="W1" s="60"/>
      <c r="X1" s="60"/>
      <c r="Y1" s="60"/>
      <c r="Z1" s="60"/>
      <c r="AA1" s="185"/>
      <c r="AB1" s="975" t="s">
        <v>1740</v>
      </c>
    </row>
    <row r="2" spans="3:28" s="182" customFormat="1" ht="24.75" customHeight="1">
      <c r="C2" s="3317" t="s">
        <v>369</v>
      </c>
      <c r="D2" s="3318"/>
      <c r="E2" s="3318"/>
      <c r="F2" s="3319"/>
      <c r="G2" s="3320" t="str">
        <f>本工事内容!$C$5&amp;本工事内容!$D$5&amp;本工事内容!$E$5&amp;"　"&amp;本工事内容!$C$8</f>
        <v>都計第100号　○○○道路修繕工事2</v>
      </c>
      <c r="H2" s="3321"/>
      <c r="I2" s="3321"/>
      <c r="J2" s="3321"/>
      <c r="K2" s="3321"/>
      <c r="L2" s="3321"/>
      <c r="M2" s="3321"/>
      <c r="N2" s="3321"/>
      <c r="O2" s="3321"/>
      <c r="P2" s="3321"/>
      <c r="Q2" s="3321"/>
      <c r="R2" s="3321"/>
      <c r="S2" s="3321"/>
      <c r="T2" s="3321"/>
      <c r="U2" s="3321"/>
      <c r="V2" s="3321"/>
      <c r="W2" s="3321"/>
      <c r="X2" s="3321"/>
      <c r="Y2" s="3321"/>
      <c r="Z2" s="3322"/>
      <c r="AA2" s="185"/>
    </row>
    <row r="3" spans="3:28" s="182" customFormat="1" ht="24.95" customHeight="1">
      <c r="C3" s="3323" t="s">
        <v>214</v>
      </c>
      <c r="D3" s="3324"/>
      <c r="E3" s="3324"/>
      <c r="F3" s="3325"/>
      <c r="G3" s="3326" t="str">
        <f>本工事内容!$C$10</f>
        <v>一宮22号線</v>
      </c>
      <c r="H3" s="1821"/>
      <c r="I3" s="1821"/>
      <c r="J3" s="1821"/>
      <c r="K3" s="1821"/>
      <c r="L3" s="1821"/>
      <c r="M3" s="1821"/>
      <c r="N3" s="1821"/>
      <c r="O3" s="1821"/>
      <c r="P3" s="1821"/>
      <c r="Q3" s="1821"/>
      <c r="R3" s="1821"/>
      <c r="S3" s="1821"/>
      <c r="T3" s="1821"/>
      <c r="U3" s="1821"/>
      <c r="V3" s="1821"/>
      <c r="W3" s="1821"/>
      <c r="X3" s="1821"/>
      <c r="Y3" s="1821"/>
      <c r="Z3" s="3327"/>
      <c r="AA3" s="185"/>
    </row>
    <row r="4" spans="3:28" s="182" customFormat="1" ht="24.95" customHeight="1">
      <c r="C4" s="3323" t="s">
        <v>370</v>
      </c>
      <c r="D4" s="3324"/>
      <c r="E4" s="3324"/>
      <c r="F4" s="3325"/>
      <c r="G4" s="3326" t="str">
        <f>本工事内容!$C$9</f>
        <v>一宮市本町二丁目5番６号2</v>
      </c>
      <c r="H4" s="1821"/>
      <c r="I4" s="1821"/>
      <c r="J4" s="1821"/>
      <c r="K4" s="1821"/>
      <c r="L4" s="1821"/>
      <c r="M4" s="1821"/>
      <c r="N4" s="1821"/>
      <c r="O4" s="1821"/>
      <c r="P4" s="1821"/>
      <c r="Q4" s="1821"/>
      <c r="R4" s="1821"/>
      <c r="S4" s="1821"/>
      <c r="T4" s="1821"/>
      <c r="U4" s="1821"/>
      <c r="V4" s="1821"/>
      <c r="W4" s="1821"/>
      <c r="X4" s="1821"/>
      <c r="Y4" s="1821"/>
      <c r="Z4" s="3327"/>
      <c r="AA4" s="185"/>
    </row>
    <row r="5" spans="3:28" s="182" customFormat="1" ht="24.95" customHeight="1">
      <c r="C5" s="3323" t="s">
        <v>371</v>
      </c>
      <c r="D5" s="3324"/>
      <c r="E5" s="3324"/>
      <c r="F5" s="3325"/>
      <c r="G5" s="3326" t="str">
        <f>請負者詳細!$C$2</f>
        <v>△△△△建設株式会社</v>
      </c>
      <c r="H5" s="1821"/>
      <c r="I5" s="1821"/>
      <c r="J5" s="1821"/>
      <c r="K5" s="1821"/>
      <c r="L5" s="1821"/>
      <c r="M5" s="1821"/>
      <c r="N5" s="1821"/>
      <c r="O5" s="1821"/>
      <c r="P5" s="1821"/>
      <c r="Q5" s="1821"/>
      <c r="R5" s="1821"/>
      <c r="S5" s="1821"/>
      <c r="T5" s="1821"/>
      <c r="U5" s="1821"/>
      <c r="V5" s="1821"/>
      <c r="W5" s="1821"/>
      <c r="X5" s="1821"/>
      <c r="Y5" s="1821"/>
      <c r="Z5" s="3327"/>
      <c r="AA5" s="185"/>
    </row>
    <row r="6" spans="3:28" s="182" customFormat="1" ht="24.95" customHeight="1">
      <c r="C6" s="3323" t="s">
        <v>372</v>
      </c>
      <c r="D6" s="3324"/>
      <c r="E6" s="3324"/>
      <c r="F6" s="3325"/>
      <c r="G6" s="3346" t="str">
        <f>TEXT(本工事内容!$C$12,"ggge年m月d日")&amp;" ～ "&amp; TEXT(本工事内容!$C$13,"ggge年m月d日")</f>
        <v>令和4年11月2日 ～ 令和5年1月31日</v>
      </c>
      <c r="H6" s="3404"/>
      <c r="I6" s="3404"/>
      <c r="J6" s="3404"/>
      <c r="K6" s="3404"/>
      <c r="L6" s="3404"/>
      <c r="M6" s="3404"/>
      <c r="N6" s="3404"/>
      <c r="O6" s="3404"/>
      <c r="P6" s="3404"/>
      <c r="Q6" s="3404"/>
      <c r="R6" s="3404"/>
      <c r="S6" s="3404"/>
      <c r="T6" s="3404"/>
      <c r="U6" s="3404"/>
      <c r="V6" s="3404"/>
      <c r="W6" s="3404"/>
      <c r="X6" s="3404"/>
      <c r="Y6" s="3404"/>
      <c r="Z6" s="3405"/>
      <c r="AA6" s="185"/>
    </row>
    <row r="7" spans="3:28" s="182" customFormat="1">
      <c r="C7" s="3311" t="s">
        <v>373</v>
      </c>
      <c r="D7" s="3166"/>
      <c r="E7" s="3166"/>
      <c r="F7" s="3167"/>
      <c r="G7" s="3306" t="s">
        <v>374</v>
      </c>
      <c r="H7" s="3166"/>
      <c r="I7" s="3167"/>
      <c r="J7" s="3306" t="s">
        <v>718</v>
      </c>
      <c r="K7" s="3166"/>
      <c r="L7" s="3166"/>
      <c r="M7" s="3166"/>
      <c r="N7" s="3167"/>
      <c r="O7" s="3306" t="s">
        <v>717</v>
      </c>
      <c r="P7" s="3166"/>
      <c r="Q7" s="3166"/>
      <c r="R7" s="3167"/>
      <c r="S7" s="3306" t="s">
        <v>716</v>
      </c>
      <c r="T7" s="3166"/>
      <c r="U7" s="3166"/>
      <c r="V7" s="3167"/>
      <c r="W7" s="3306" t="s">
        <v>376</v>
      </c>
      <c r="X7" s="3166"/>
      <c r="Y7" s="3166"/>
      <c r="Z7" s="3307"/>
      <c r="AA7" s="185"/>
    </row>
    <row r="8" spans="3:28" s="182" customFormat="1">
      <c r="C8" s="3312"/>
      <c r="D8" s="3173"/>
      <c r="E8" s="3173"/>
      <c r="F8" s="3174"/>
      <c r="G8" s="3172"/>
      <c r="H8" s="3173"/>
      <c r="I8" s="3174"/>
      <c r="J8" s="3172"/>
      <c r="K8" s="3173"/>
      <c r="L8" s="3173"/>
      <c r="M8" s="3173"/>
      <c r="N8" s="3174"/>
      <c r="O8" s="3172"/>
      <c r="P8" s="3173"/>
      <c r="Q8" s="3173"/>
      <c r="R8" s="3174"/>
      <c r="S8" s="3313" t="s">
        <v>375</v>
      </c>
      <c r="T8" s="3314"/>
      <c r="U8" s="3314"/>
      <c r="V8" s="3315"/>
      <c r="W8" s="3172"/>
      <c r="X8" s="3173"/>
      <c r="Y8" s="3173"/>
      <c r="Z8" s="3264"/>
      <c r="AA8" s="185"/>
    </row>
    <row r="9" spans="3:28" s="182" customFormat="1" ht="30" customHeight="1">
      <c r="C9" s="3406"/>
      <c r="D9" s="3407"/>
      <c r="E9" s="3407"/>
      <c r="F9" s="3408"/>
      <c r="G9" s="3409"/>
      <c r="H9" s="3407"/>
      <c r="I9" s="3408"/>
      <c r="J9" s="3409"/>
      <c r="K9" s="3407"/>
      <c r="L9" s="3407"/>
      <c r="M9" s="3407"/>
      <c r="N9" s="3408"/>
      <c r="O9" s="3409"/>
      <c r="P9" s="3407"/>
      <c r="Q9" s="3407"/>
      <c r="R9" s="3408"/>
      <c r="S9" s="3410"/>
      <c r="T9" s="3407"/>
      <c r="U9" s="3407"/>
      <c r="V9" s="3408"/>
      <c r="W9" s="3410"/>
      <c r="X9" s="3407"/>
      <c r="Y9" s="3407"/>
      <c r="Z9" s="3411"/>
      <c r="AA9" s="185"/>
    </row>
    <row r="10" spans="3:28" s="182" customFormat="1" ht="30" customHeight="1">
      <c r="C10" s="3406"/>
      <c r="D10" s="3407"/>
      <c r="E10" s="3407"/>
      <c r="F10" s="3408"/>
      <c r="G10" s="3409"/>
      <c r="H10" s="3407"/>
      <c r="I10" s="3408"/>
      <c r="J10" s="3409"/>
      <c r="K10" s="3407"/>
      <c r="L10" s="3407"/>
      <c r="M10" s="3407"/>
      <c r="N10" s="3408"/>
      <c r="O10" s="3409"/>
      <c r="P10" s="3407"/>
      <c r="Q10" s="3407"/>
      <c r="R10" s="3408"/>
      <c r="S10" s="3410"/>
      <c r="T10" s="3407"/>
      <c r="U10" s="3407"/>
      <c r="V10" s="3408"/>
      <c r="W10" s="3410"/>
      <c r="X10" s="3407"/>
      <c r="Y10" s="3407"/>
      <c r="Z10" s="3411"/>
      <c r="AA10" s="185"/>
    </row>
    <row r="11" spans="3:28" s="182" customFormat="1" ht="30" customHeight="1">
      <c r="C11" s="3406"/>
      <c r="D11" s="3407"/>
      <c r="E11" s="3407"/>
      <c r="F11" s="3408"/>
      <c r="G11" s="3409"/>
      <c r="H11" s="3407"/>
      <c r="I11" s="3408"/>
      <c r="J11" s="3409"/>
      <c r="K11" s="3407"/>
      <c r="L11" s="3407"/>
      <c r="M11" s="3407"/>
      <c r="N11" s="3408"/>
      <c r="O11" s="3409"/>
      <c r="P11" s="3407"/>
      <c r="Q11" s="3407"/>
      <c r="R11" s="3408"/>
      <c r="S11" s="3410"/>
      <c r="T11" s="3407"/>
      <c r="U11" s="3407"/>
      <c r="V11" s="3408"/>
      <c r="W11" s="3410"/>
      <c r="X11" s="3407"/>
      <c r="Y11" s="3407"/>
      <c r="Z11" s="3411"/>
      <c r="AA11" s="185"/>
    </row>
    <row r="12" spans="3:28" s="182" customFormat="1" ht="30" customHeight="1">
      <c r="C12" s="3406"/>
      <c r="D12" s="3407"/>
      <c r="E12" s="3407"/>
      <c r="F12" s="3408"/>
      <c r="G12" s="3409"/>
      <c r="H12" s="3407"/>
      <c r="I12" s="3408"/>
      <c r="J12" s="3409"/>
      <c r="K12" s="3407"/>
      <c r="L12" s="3407"/>
      <c r="M12" s="3407"/>
      <c r="N12" s="3408"/>
      <c r="O12" s="3409"/>
      <c r="P12" s="3407"/>
      <c r="Q12" s="3407"/>
      <c r="R12" s="3408"/>
      <c r="S12" s="3410"/>
      <c r="T12" s="3407"/>
      <c r="U12" s="3407"/>
      <c r="V12" s="3408"/>
      <c r="W12" s="3410"/>
      <c r="X12" s="3407"/>
      <c r="Y12" s="3407"/>
      <c r="Z12" s="3411"/>
      <c r="AA12" s="185"/>
    </row>
    <row r="13" spans="3:28" s="182" customFormat="1" ht="30" customHeight="1">
      <c r="C13" s="3406"/>
      <c r="D13" s="3407"/>
      <c r="E13" s="3407"/>
      <c r="F13" s="3408"/>
      <c r="G13" s="3409"/>
      <c r="H13" s="3407"/>
      <c r="I13" s="3408"/>
      <c r="J13" s="3409"/>
      <c r="K13" s="3407"/>
      <c r="L13" s="3407"/>
      <c r="M13" s="3407"/>
      <c r="N13" s="3408"/>
      <c r="O13" s="3409"/>
      <c r="P13" s="3407"/>
      <c r="Q13" s="3407"/>
      <c r="R13" s="3408"/>
      <c r="S13" s="3410"/>
      <c r="T13" s="3407"/>
      <c r="U13" s="3407"/>
      <c r="V13" s="3408"/>
      <c r="W13" s="3410"/>
      <c r="X13" s="3407"/>
      <c r="Y13" s="3407"/>
      <c r="Z13" s="3411"/>
      <c r="AA13" s="185"/>
    </row>
    <row r="14" spans="3:28" s="182" customFormat="1" ht="30" customHeight="1">
      <c r="C14" s="3406"/>
      <c r="D14" s="3407"/>
      <c r="E14" s="3407"/>
      <c r="F14" s="3408"/>
      <c r="G14" s="3409"/>
      <c r="H14" s="3407"/>
      <c r="I14" s="3408"/>
      <c r="J14" s="3409"/>
      <c r="K14" s="3407"/>
      <c r="L14" s="3407"/>
      <c r="M14" s="3407"/>
      <c r="N14" s="3408"/>
      <c r="O14" s="3409"/>
      <c r="P14" s="3407"/>
      <c r="Q14" s="3407"/>
      <c r="R14" s="3408"/>
      <c r="S14" s="3410"/>
      <c r="T14" s="3407"/>
      <c r="U14" s="3407"/>
      <c r="V14" s="3408"/>
      <c r="W14" s="3410"/>
      <c r="X14" s="3407"/>
      <c r="Y14" s="3407"/>
      <c r="Z14" s="3411"/>
      <c r="AA14" s="185"/>
    </row>
    <row r="15" spans="3:28" s="182" customFormat="1" ht="30" customHeight="1">
      <c r="C15" s="3406"/>
      <c r="D15" s="3407"/>
      <c r="E15" s="3407"/>
      <c r="F15" s="3408"/>
      <c r="G15" s="3409"/>
      <c r="H15" s="3407"/>
      <c r="I15" s="3408"/>
      <c r="J15" s="3409"/>
      <c r="K15" s="3407"/>
      <c r="L15" s="3407"/>
      <c r="M15" s="3407"/>
      <c r="N15" s="3408"/>
      <c r="O15" s="3409"/>
      <c r="P15" s="3407"/>
      <c r="Q15" s="3407"/>
      <c r="R15" s="3408"/>
      <c r="S15" s="3410"/>
      <c r="T15" s="3407"/>
      <c r="U15" s="3407"/>
      <c r="V15" s="3408"/>
      <c r="W15" s="3410"/>
      <c r="X15" s="3407"/>
      <c r="Y15" s="3407"/>
      <c r="Z15" s="3411"/>
      <c r="AA15" s="185"/>
    </row>
    <row r="16" spans="3:28" s="182" customFormat="1" ht="30" customHeight="1">
      <c r="C16" s="3406"/>
      <c r="D16" s="3407"/>
      <c r="E16" s="3407"/>
      <c r="F16" s="3408"/>
      <c r="G16" s="3409"/>
      <c r="H16" s="3407"/>
      <c r="I16" s="3408"/>
      <c r="J16" s="3409"/>
      <c r="K16" s="3407"/>
      <c r="L16" s="3407"/>
      <c r="M16" s="3407"/>
      <c r="N16" s="3408"/>
      <c r="O16" s="3409"/>
      <c r="P16" s="3407"/>
      <c r="Q16" s="3407"/>
      <c r="R16" s="3408"/>
      <c r="S16" s="3410"/>
      <c r="T16" s="3407"/>
      <c r="U16" s="3407"/>
      <c r="V16" s="3408"/>
      <c r="W16" s="3410"/>
      <c r="X16" s="3407"/>
      <c r="Y16" s="3407"/>
      <c r="Z16" s="3411"/>
      <c r="AA16" s="185"/>
    </row>
    <row r="17" spans="2:27" s="182" customFormat="1" ht="30" customHeight="1">
      <c r="C17" s="3406"/>
      <c r="D17" s="3407"/>
      <c r="E17" s="3407"/>
      <c r="F17" s="3408"/>
      <c r="G17" s="3409"/>
      <c r="H17" s="3407"/>
      <c r="I17" s="3408"/>
      <c r="J17" s="3409"/>
      <c r="K17" s="3407"/>
      <c r="L17" s="3407"/>
      <c r="M17" s="3407"/>
      <c r="N17" s="3408"/>
      <c r="O17" s="3409"/>
      <c r="P17" s="3407"/>
      <c r="Q17" s="3407"/>
      <c r="R17" s="3408"/>
      <c r="S17" s="3410"/>
      <c r="T17" s="3407"/>
      <c r="U17" s="3407"/>
      <c r="V17" s="3408"/>
      <c r="W17" s="3410"/>
      <c r="X17" s="3407"/>
      <c r="Y17" s="3407"/>
      <c r="Z17" s="3411"/>
      <c r="AA17" s="185"/>
    </row>
    <row r="18" spans="2:27" s="182" customFormat="1" ht="30" customHeight="1">
      <c r="C18" s="3406"/>
      <c r="D18" s="3407"/>
      <c r="E18" s="3407"/>
      <c r="F18" s="3408"/>
      <c r="G18" s="3409"/>
      <c r="H18" s="3407"/>
      <c r="I18" s="3408"/>
      <c r="J18" s="3409"/>
      <c r="K18" s="3407"/>
      <c r="L18" s="3407"/>
      <c r="M18" s="3407"/>
      <c r="N18" s="3408"/>
      <c r="O18" s="3409"/>
      <c r="P18" s="3407"/>
      <c r="Q18" s="3407"/>
      <c r="R18" s="3408"/>
      <c r="S18" s="3410"/>
      <c r="T18" s="3407"/>
      <c r="U18" s="3407"/>
      <c r="V18" s="3408"/>
      <c r="W18" s="3410"/>
      <c r="X18" s="3407"/>
      <c r="Y18" s="3407"/>
      <c r="Z18" s="3411"/>
      <c r="AA18" s="185"/>
    </row>
    <row r="19" spans="2:27" s="182" customFormat="1" ht="30" customHeight="1">
      <c r="C19" s="3406"/>
      <c r="D19" s="3407"/>
      <c r="E19" s="3407"/>
      <c r="F19" s="3408"/>
      <c r="G19" s="3409"/>
      <c r="H19" s="3407"/>
      <c r="I19" s="3408"/>
      <c r="J19" s="3409"/>
      <c r="K19" s="3407"/>
      <c r="L19" s="3407"/>
      <c r="M19" s="3407"/>
      <c r="N19" s="3408"/>
      <c r="O19" s="3409"/>
      <c r="P19" s="3407"/>
      <c r="Q19" s="3407"/>
      <c r="R19" s="3408"/>
      <c r="S19" s="3410"/>
      <c r="T19" s="3407"/>
      <c r="U19" s="3407"/>
      <c r="V19" s="3408"/>
      <c r="W19" s="3410"/>
      <c r="X19" s="3407"/>
      <c r="Y19" s="3407"/>
      <c r="Z19" s="3411"/>
      <c r="AA19" s="185"/>
    </row>
    <row r="20" spans="2:27" s="182" customFormat="1" ht="30" customHeight="1">
      <c r="C20" s="3412"/>
      <c r="D20" s="3413"/>
      <c r="E20" s="3413"/>
      <c r="F20" s="3414"/>
      <c r="G20" s="3415"/>
      <c r="H20" s="3413"/>
      <c r="I20" s="3414"/>
      <c r="J20" s="3415"/>
      <c r="K20" s="3413"/>
      <c r="L20" s="3413"/>
      <c r="M20" s="3413"/>
      <c r="N20" s="3414"/>
      <c r="O20" s="3415"/>
      <c r="P20" s="3413"/>
      <c r="Q20" s="3413"/>
      <c r="R20" s="3414"/>
      <c r="S20" s="3416"/>
      <c r="T20" s="3413"/>
      <c r="U20" s="3413"/>
      <c r="V20" s="3414"/>
      <c r="W20" s="3416"/>
      <c r="X20" s="3413"/>
      <c r="Y20" s="3413"/>
      <c r="Z20" s="3417"/>
      <c r="AA20" s="185"/>
    </row>
    <row r="21" spans="2:27" s="182" customFormat="1">
      <c r="C21" s="103" t="s">
        <v>382</v>
      </c>
      <c r="D21" s="185"/>
      <c r="E21" s="185"/>
      <c r="F21" s="185"/>
      <c r="G21" s="185"/>
      <c r="H21" s="185"/>
      <c r="I21" s="185"/>
      <c r="J21" s="185"/>
      <c r="K21" s="185"/>
      <c r="L21" s="185"/>
      <c r="M21" s="185"/>
      <c r="N21" s="185"/>
      <c r="O21" s="185"/>
    </row>
    <row r="22" spans="2:27" s="182" customFormat="1">
      <c r="C22" s="103" t="s">
        <v>383</v>
      </c>
      <c r="D22" s="185"/>
      <c r="E22" s="185"/>
      <c r="F22" s="185"/>
      <c r="G22" s="185"/>
      <c r="H22" s="185"/>
      <c r="I22" s="185"/>
      <c r="J22" s="185"/>
      <c r="K22" s="185"/>
      <c r="L22" s="185"/>
      <c r="M22" s="185"/>
      <c r="N22" s="185"/>
      <c r="O22" s="185"/>
    </row>
    <row r="23" spans="2:27" s="182" customFormat="1">
      <c r="C23" s="103" t="s">
        <v>384</v>
      </c>
      <c r="D23" s="185"/>
      <c r="E23" s="185"/>
      <c r="F23" s="185"/>
      <c r="G23" s="185"/>
      <c r="H23" s="185"/>
      <c r="I23" s="185"/>
      <c r="J23" s="185"/>
      <c r="K23" s="185"/>
      <c r="L23" s="185"/>
      <c r="M23" s="185"/>
      <c r="N23" s="185"/>
      <c r="O23" s="185"/>
    </row>
    <row r="24" spans="2:27" s="182" customFormat="1">
      <c r="C24" s="103" t="s">
        <v>385</v>
      </c>
      <c r="D24" s="185"/>
      <c r="E24" s="185"/>
      <c r="F24" s="185"/>
      <c r="G24" s="185"/>
      <c r="H24" s="185"/>
      <c r="I24" s="185"/>
      <c r="J24" s="185"/>
      <c r="K24" s="185"/>
      <c r="L24" s="185"/>
      <c r="M24" s="185"/>
      <c r="N24" s="185"/>
      <c r="O24" s="185"/>
    </row>
    <row r="25" spans="2:27" s="182" customFormat="1">
      <c r="C25" s="103" t="s">
        <v>386</v>
      </c>
      <c r="D25" s="185"/>
      <c r="E25" s="185"/>
      <c r="F25" s="185"/>
      <c r="G25" s="185"/>
      <c r="H25" s="185"/>
      <c r="I25" s="185"/>
      <c r="J25" s="185"/>
      <c r="K25" s="185"/>
      <c r="L25" s="185"/>
      <c r="M25" s="185"/>
      <c r="N25" s="185"/>
      <c r="O25" s="185"/>
    </row>
    <row r="26" spans="2:27" s="182" customFormat="1">
      <c r="C26" s="103" t="s">
        <v>387</v>
      </c>
      <c r="D26" s="185"/>
      <c r="E26" s="185"/>
      <c r="F26" s="185"/>
      <c r="G26" s="185"/>
      <c r="H26" s="185"/>
      <c r="I26" s="185"/>
      <c r="J26" s="185"/>
      <c r="K26" s="185"/>
      <c r="L26" s="185"/>
      <c r="M26" s="185"/>
      <c r="N26" s="185"/>
      <c r="O26" s="185"/>
    </row>
    <row r="27" spans="2:27" s="182" customFormat="1">
      <c r="C27" s="103"/>
      <c r="D27" s="185"/>
      <c r="E27" s="185"/>
      <c r="F27" s="185"/>
      <c r="G27" s="185"/>
      <c r="H27" s="185"/>
      <c r="I27" s="185"/>
      <c r="J27" s="185"/>
      <c r="K27" s="185"/>
      <c r="L27" s="185"/>
      <c r="M27" s="185"/>
      <c r="N27" s="185"/>
      <c r="O27" s="185"/>
    </row>
    <row r="28" spans="2:27" s="182" customFormat="1">
      <c r="C28" s="104" t="s">
        <v>388</v>
      </c>
      <c r="D28" s="185"/>
      <c r="E28" s="185"/>
      <c r="F28" s="185"/>
      <c r="G28" s="185"/>
      <c r="H28" s="185"/>
      <c r="I28" s="185"/>
      <c r="J28" s="185"/>
      <c r="K28" s="185"/>
      <c r="L28" s="185"/>
      <c r="M28" s="185"/>
      <c r="N28" s="185"/>
      <c r="O28" s="185"/>
    </row>
    <row r="29" spans="2:27" s="182" customFormat="1">
      <c r="C29" s="104"/>
      <c r="D29" s="185"/>
      <c r="E29" s="185"/>
      <c r="F29" s="185"/>
      <c r="G29" s="185"/>
      <c r="H29" s="185"/>
      <c r="I29" s="185"/>
      <c r="J29" s="185"/>
      <c r="K29" s="185"/>
      <c r="L29" s="185"/>
      <c r="M29" s="185"/>
      <c r="N29" s="185"/>
      <c r="O29" s="185"/>
    </row>
    <row r="30" spans="2:27" s="182" customFormat="1" ht="20.100000000000001" customHeight="1">
      <c r="D30" s="185"/>
      <c r="E30" s="185"/>
      <c r="F30" s="185"/>
      <c r="G30" s="185"/>
      <c r="H30" s="185"/>
      <c r="I30" s="185"/>
      <c r="J30" s="185"/>
      <c r="K30" s="185"/>
      <c r="L30" s="185"/>
      <c r="M30" s="185"/>
      <c r="N30" s="185"/>
      <c r="O30" s="185"/>
      <c r="R30" s="161" t="s">
        <v>389</v>
      </c>
      <c r="S30" s="3348" t="str">
        <f>本工事内容!$C$7</f>
        <v>市役所　太郎</v>
      </c>
      <c r="T30" s="1624"/>
      <c r="U30" s="1624"/>
      <c r="V30" s="1624"/>
      <c r="W30" s="1624"/>
      <c r="X30" s="1624"/>
    </row>
    <row r="31" spans="2:27" s="182" customFormat="1">
      <c r="B31" s="185"/>
      <c r="C31" s="185"/>
      <c r="D31" s="185"/>
      <c r="E31" s="185"/>
      <c r="F31" s="185"/>
      <c r="G31" s="185"/>
      <c r="H31" s="185"/>
      <c r="I31" s="185"/>
      <c r="J31" s="185"/>
      <c r="K31" s="185"/>
      <c r="L31" s="185"/>
      <c r="M31" s="185"/>
    </row>
  </sheetData>
  <mergeCells count="90">
    <mergeCell ref="S30:X30"/>
    <mergeCell ref="C20:F20"/>
    <mergeCell ref="G20:I20"/>
    <mergeCell ref="J20:N20"/>
    <mergeCell ref="O20:R20"/>
    <mergeCell ref="S20:V20"/>
    <mergeCell ref="W20:Z20"/>
    <mergeCell ref="W19:Z19"/>
    <mergeCell ref="C18:F18"/>
    <mergeCell ref="G18:I18"/>
    <mergeCell ref="J18:N18"/>
    <mergeCell ref="O18:R18"/>
    <mergeCell ref="S18:V18"/>
    <mergeCell ref="W18:Z18"/>
    <mergeCell ref="C19:F19"/>
    <mergeCell ref="G19:I19"/>
    <mergeCell ref="J19:N19"/>
    <mergeCell ref="O19:R19"/>
    <mergeCell ref="S19:V19"/>
    <mergeCell ref="W17:Z17"/>
    <mergeCell ref="C16:F16"/>
    <mergeCell ref="G16:I16"/>
    <mergeCell ref="J16:N16"/>
    <mergeCell ref="O16:R16"/>
    <mergeCell ref="S16:V16"/>
    <mergeCell ref="W16:Z16"/>
    <mergeCell ref="C17:F17"/>
    <mergeCell ref="G17:I17"/>
    <mergeCell ref="J17:N17"/>
    <mergeCell ref="O17:R17"/>
    <mergeCell ref="S17:V17"/>
    <mergeCell ref="W15:Z15"/>
    <mergeCell ref="C14:F14"/>
    <mergeCell ref="G14:I14"/>
    <mergeCell ref="J14:N14"/>
    <mergeCell ref="O14:R14"/>
    <mergeCell ref="S14:V14"/>
    <mergeCell ref="W14:Z14"/>
    <mergeCell ref="C15:F15"/>
    <mergeCell ref="G15:I15"/>
    <mergeCell ref="J15:N15"/>
    <mergeCell ref="O15:R15"/>
    <mergeCell ref="S15:V15"/>
    <mergeCell ref="W13:Z13"/>
    <mergeCell ref="C12:F12"/>
    <mergeCell ref="G12:I12"/>
    <mergeCell ref="J12:N12"/>
    <mergeCell ref="O12:R12"/>
    <mergeCell ref="S12:V12"/>
    <mergeCell ref="W12:Z12"/>
    <mergeCell ref="C13:F13"/>
    <mergeCell ref="G13:I13"/>
    <mergeCell ref="J13:N13"/>
    <mergeCell ref="O13:R13"/>
    <mergeCell ref="S13:V13"/>
    <mergeCell ref="W11:Z11"/>
    <mergeCell ref="C10:F10"/>
    <mergeCell ref="G10:I10"/>
    <mergeCell ref="J10:N10"/>
    <mergeCell ref="O10:R10"/>
    <mergeCell ref="S10:V10"/>
    <mergeCell ref="W10:Z10"/>
    <mergeCell ref="C11:F11"/>
    <mergeCell ref="G11:I11"/>
    <mergeCell ref="J11:N11"/>
    <mergeCell ref="O11:R11"/>
    <mergeCell ref="S11:V11"/>
    <mergeCell ref="W7:Z8"/>
    <mergeCell ref="S8:V8"/>
    <mergeCell ref="C9:F9"/>
    <mergeCell ref="G9:I9"/>
    <mergeCell ref="J9:N9"/>
    <mergeCell ref="O9:R9"/>
    <mergeCell ref="S9:V9"/>
    <mergeCell ref="W9:Z9"/>
    <mergeCell ref="C7:F8"/>
    <mergeCell ref="G7:I8"/>
    <mergeCell ref="J7:N8"/>
    <mergeCell ref="O7:R8"/>
    <mergeCell ref="S7:V7"/>
    <mergeCell ref="C5:F5"/>
    <mergeCell ref="G5:Z5"/>
    <mergeCell ref="C6:F6"/>
    <mergeCell ref="G6:Z6"/>
    <mergeCell ref="C2:F2"/>
    <mergeCell ref="G2:Z2"/>
    <mergeCell ref="C3:F3"/>
    <mergeCell ref="G3:Z3"/>
    <mergeCell ref="C4:F4"/>
    <mergeCell ref="G4:Z4"/>
  </mergeCells>
  <phoneticPr fontId="1"/>
  <hyperlinks>
    <hyperlink ref="AB1" location="'0一覧表'!C17" display="一覧表に戻る"/>
  </hyperlinks>
  <pageMargins left="0.49" right="0.4"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1:AB29"/>
  <sheetViews>
    <sheetView zoomScaleNormal="100" workbookViewId="0">
      <pane ySplit="8" topLeftCell="A9" activePane="bottomLeft" state="frozen"/>
      <selection pane="bottomLeft" activeCell="AB1" sqref="AB1"/>
    </sheetView>
  </sheetViews>
  <sheetFormatPr defaultColWidth="9.5" defaultRowHeight="13.5"/>
  <cols>
    <col min="1" max="1" width="5" style="35" customWidth="1"/>
    <col min="2" max="27" width="3.75" style="35" customWidth="1"/>
    <col min="28" max="16384" width="9.5" style="35"/>
  </cols>
  <sheetData>
    <row r="1" spans="3:28" s="182" customFormat="1" ht="36.6" customHeight="1">
      <c r="C1" s="276" t="s">
        <v>10</v>
      </c>
      <c r="D1" s="276"/>
      <c r="E1" s="276"/>
      <c r="F1" s="276"/>
      <c r="G1" s="60"/>
      <c r="H1" s="60"/>
      <c r="I1" s="60"/>
      <c r="J1" s="60"/>
      <c r="K1" s="60"/>
      <c r="L1" s="60"/>
      <c r="M1" s="60"/>
      <c r="N1" s="60"/>
      <c r="O1" s="60"/>
      <c r="P1" s="60"/>
      <c r="Q1" s="60"/>
      <c r="R1" s="60"/>
      <c r="S1" s="60"/>
      <c r="T1" s="60"/>
      <c r="U1" s="60"/>
      <c r="V1" s="60"/>
      <c r="W1" s="60"/>
      <c r="X1" s="60"/>
      <c r="Y1" s="60"/>
      <c r="Z1" s="60"/>
      <c r="AA1" s="185"/>
      <c r="AB1" s="975" t="s">
        <v>1740</v>
      </c>
    </row>
    <row r="2" spans="3:28" s="182" customFormat="1" ht="24.75" customHeight="1">
      <c r="C2" s="3317" t="s">
        <v>369</v>
      </c>
      <c r="D2" s="3420"/>
      <c r="E2" s="3420"/>
      <c r="F2" s="3421"/>
      <c r="G2" s="3320" t="str">
        <f>本工事内容!$C$5&amp;本工事内容!$D$5&amp;本工事内容!$E$5&amp;"　"&amp;本工事内容!$C$8</f>
        <v>都計第100号　○○○道路修繕工事2</v>
      </c>
      <c r="H2" s="3422"/>
      <c r="I2" s="3422"/>
      <c r="J2" s="3422"/>
      <c r="K2" s="3422"/>
      <c r="L2" s="3422"/>
      <c r="M2" s="3422"/>
      <c r="N2" s="3422"/>
      <c r="O2" s="3422"/>
      <c r="P2" s="3422"/>
      <c r="Q2" s="3422"/>
      <c r="R2" s="3422"/>
      <c r="S2" s="3422"/>
      <c r="T2" s="3422"/>
      <c r="U2" s="3422"/>
      <c r="V2" s="3422"/>
      <c r="W2" s="3422"/>
      <c r="X2" s="3422"/>
      <c r="Y2" s="3422"/>
      <c r="Z2" s="3423"/>
      <c r="AA2" s="185"/>
    </row>
    <row r="3" spans="3:28" s="182" customFormat="1" ht="24.95" customHeight="1">
      <c r="C3" s="3323" t="s">
        <v>214</v>
      </c>
      <c r="D3" s="3418"/>
      <c r="E3" s="3418"/>
      <c r="F3" s="3419"/>
      <c r="G3" s="3326" t="str">
        <f>本工事内容!$C$10</f>
        <v>一宮22号線</v>
      </c>
      <c r="H3" s="3404"/>
      <c r="I3" s="3404"/>
      <c r="J3" s="3404"/>
      <c r="K3" s="3404"/>
      <c r="L3" s="3404"/>
      <c r="M3" s="3404"/>
      <c r="N3" s="3404"/>
      <c r="O3" s="3404"/>
      <c r="P3" s="3404"/>
      <c r="Q3" s="3404"/>
      <c r="R3" s="3404"/>
      <c r="S3" s="3404"/>
      <c r="T3" s="3404"/>
      <c r="U3" s="3404"/>
      <c r="V3" s="3404"/>
      <c r="W3" s="3404"/>
      <c r="X3" s="3404"/>
      <c r="Y3" s="3404"/>
      <c r="Z3" s="3405"/>
      <c r="AA3" s="185"/>
    </row>
    <row r="4" spans="3:28" s="182" customFormat="1" ht="24.95" customHeight="1">
      <c r="C4" s="3323" t="s">
        <v>370</v>
      </c>
      <c r="D4" s="3418"/>
      <c r="E4" s="3418"/>
      <c r="F4" s="3419"/>
      <c r="G4" s="3326" t="str">
        <f>本工事内容!$C$9</f>
        <v>一宮市本町二丁目5番６号2</v>
      </c>
      <c r="H4" s="3404"/>
      <c r="I4" s="3404"/>
      <c r="J4" s="3404"/>
      <c r="K4" s="3404"/>
      <c r="L4" s="3404"/>
      <c r="M4" s="3404"/>
      <c r="N4" s="3404"/>
      <c r="O4" s="3404"/>
      <c r="P4" s="3404"/>
      <c r="Q4" s="3404"/>
      <c r="R4" s="3404"/>
      <c r="S4" s="3404"/>
      <c r="T4" s="3404"/>
      <c r="U4" s="3404"/>
      <c r="V4" s="3404"/>
      <c r="W4" s="3404"/>
      <c r="X4" s="3404"/>
      <c r="Y4" s="3404"/>
      <c r="Z4" s="3405"/>
      <c r="AA4" s="185"/>
    </row>
    <row r="5" spans="3:28" s="182" customFormat="1" ht="24.95" customHeight="1">
      <c r="C5" s="3323" t="s">
        <v>371</v>
      </c>
      <c r="D5" s="3418"/>
      <c r="E5" s="3418"/>
      <c r="F5" s="3419"/>
      <c r="G5" s="3326" t="str">
        <f>請負者詳細!$C$2</f>
        <v>△△△△建設株式会社</v>
      </c>
      <c r="H5" s="3404"/>
      <c r="I5" s="3404"/>
      <c r="J5" s="3404"/>
      <c r="K5" s="3404"/>
      <c r="L5" s="3404"/>
      <c r="M5" s="3404"/>
      <c r="N5" s="3404"/>
      <c r="O5" s="3404"/>
      <c r="P5" s="3404"/>
      <c r="Q5" s="3404"/>
      <c r="R5" s="3404"/>
      <c r="S5" s="3404"/>
      <c r="T5" s="3404"/>
      <c r="U5" s="3404"/>
      <c r="V5" s="3404"/>
      <c r="W5" s="3404"/>
      <c r="X5" s="3404"/>
      <c r="Y5" s="3404"/>
      <c r="Z5" s="3405"/>
      <c r="AA5" s="185"/>
    </row>
    <row r="6" spans="3:28" s="182" customFormat="1" ht="24.95" customHeight="1">
      <c r="C6" s="3323" t="s">
        <v>372</v>
      </c>
      <c r="D6" s="3418"/>
      <c r="E6" s="3418"/>
      <c r="F6" s="3419"/>
      <c r="G6" s="3346" t="str">
        <f>TEXT(本工事内容!$C$12,"ggge年m月d日")&amp;" ～ "&amp; TEXT(本工事内容!$C$13,"ggge年m月d日")</f>
        <v>令和4年11月2日 ～ 令和5年1月31日</v>
      </c>
      <c r="H6" s="3404"/>
      <c r="I6" s="3404"/>
      <c r="J6" s="3404"/>
      <c r="K6" s="3404"/>
      <c r="L6" s="3404"/>
      <c r="M6" s="3404"/>
      <c r="N6" s="3404"/>
      <c r="O6" s="3404"/>
      <c r="P6" s="3404"/>
      <c r="Q6" s="3404"/>
      <c r="R6" s="3404"/>
      <c r="S6" s="3404"/>
      <c r="T6" s="3404"/>
      <c r="U6" s="3404"/>
      <c r="V6" s="3404"/>
      <c r="W6" s="3404"/>
      <c r="X6" s="3404"/>
      <c r="Y6" s="3404"/>
      <c r="Z6" s="3405"/>
      <c r="AA6" s="185"/>
    </row>
    <row r="7" spans="3:28" s="182" customFormat="1">
      <c r="C7" s="3311" t="s">
        <v>373</v>
      </c>
      <c r="D7" s="3424"/>
      <c r="E7" s="3424"/>
      <c r="F7" s="3434"/>
      <c r="G7" s="3306" t="s">
        <v>374</v>
      </c>
      <c r="H7" s="3424"/>
      <c r="I7" s="3434"/>
      <c r="J7" s="3306" t="s">
        <v>718</v>
      </c>
      <c r="K7" s="3424"/>
      <c r="L7" s="3424"/>
      <c r="M7" s="3424"/>
      <c r="N7" s="3434"/>
      <c r="O7" s="3306" t="s">
        <v>717</v>
      </c>
      <c r="P7" s="3424"/>
      <c r="Q7" s="3424"/>
      <c r="R7" s="3434"/>
      <c r="S7" s="3306" t="s">
        <v>716</v>
      </c>
      <c r="T7" s="3424"/>
      <c r="U7" s="3424"/>
      <c r="V7" s="3434"/>
      <c r="W7" s="3306" t="s">
        <v>376</v>
      </c>
      <c r="X7" s="3424"/>
      <c r="Y7" s="3424"/>
      <c r="Z7" s="3425"/>
      <c r="AA7" s="185"/>
    </row>
    <row r="8" spans="3:28" s="182" customFormat="1">
      <c r="C8" s="3435"/>
      <c r="D8" s="3427"/>
      <c r="E8" s="3427"/>
      <c r="F8" s="3436"/>
      <c r="G8" s="3426"/>
      <c r="H8" s="3427"/>
      <c r="I8" s="3436"/>
      <c r="J8" s="3426"/>
      <c r="K8" s="3427"/>
      <c r="L8" s="3427"/>
      <c r="M8" s="3427"/>
      <c r="N8" s="3436"/>
      <c r="O8" s="3426"/>
      <c r="P8" s="3427"/>
      <c r="Q8" s="3427"/>
      <c r="R8" s="3436"/>
      <c r="S8" s="3313" t="s">
        <v>375</v>
      </c>
      <c r="T8" s="3429"/>
      <c r="U8" s="3429"/>
      <c r="V8" s="3430"/>
      <c r="W8" s="3426"/>
      <c r="X8" s="3427"/>
      <c r="Y8" s="3427"/>
      <c r="Z8" s="3428"/>
      <c r="AA8" s="185"/>
    </row>
    <row r="9" spans="3:28" s="182" customFormat="1" ht="30" customHeight="1">
      <c r="C9" s="3406"/>
      <c r="D9" s="3431"/>
      <c r="E9" s="3431"/>
      <c r="F9" s="3432"/>
      <c r="G9" s="3409"/>
      <c r="H9" s="3431"/>
      <c r="I9" s="3432"/>
      <c r="J9" s="3409"/>
      <c r="K9" s="3431"/>
      <c r="L9" s="3431"/>
      <c r="M9" s="3431"/>
      <c r="N9" s="3432"/>
      <c r="O9" s="3409"/>
      <c r="P9" s="3431"/>
      <c r="Q9" s="3431"/>
      <c r="R9" s="3432"/>
      <c r="S9" s="3410"/>
      <c r="T9" s="3431"/>
      <c r="U9" s="3431"/>
      <c r="V9" s="3432"/>
      <c r="W9" s="3410"/>
      <c r="X9" s="3431"/>
      <c r="Y9" s="3431"/>
      <c r="Z9" s="3433"/>
      <c r="AA9" s="185"/>
    </row>
    <row r="10" spans="3:28" s="182" customFormat="1" ht="30" customHeight="1">
      <c r="C10" s="3406"/>
      <c r="D10" s="3431"/>
      <c r="E10" s="3431"/>
      <c r="F10" s="3432"/>
      <c r="G10" s="3409"/>
      <c r="H10" s="3431"/>
      <c r="I10" s="3432"/>
      <c r="J10" s="3409"/>
      <c r="K10" s="3431"/>
      <c r="L10" s="3431"/>
      <c r="M10" s="3431"/>
      <c r="N10" s="3432"/>
      <c r="O10" s="3409"/>
      <c r="P10" s="3431"/>
      <c r="Q10" s="3431"/>
      <c r="R10" s="3432"/>
      <c r="S10" s="3410"/>
      <c r="T10" s="3431"/>
      <c r="U10" s="3431"/>
      <c r="V10" s="3432"/>
      <c r="W10" s="3410"/>
      <c r="X10" s="3431"/>
      <c r="Y10" s="3431"/>
      <c r="Z10" s="3433"/>
      <c r="AA10" s="185"/>
    </row>
    <row r="11" spans="3:28" s="182" customFormat="1" ht="30" customHeight="1">
      <c r="C11" s="3406"/>
      <c r="D11" s="3431"/>
      <c r="E11" s="3431"/>
      <c r="F11" s="3432"/>
      <c r="G11" s="3409"/>
      <c r="H11" s="3431"/>
      <c r="I11" s="3432"/>
      <c r="J11" s="3409"/>
      <c r="K11" s="3431"/>
      <c r="L11" s="3431"/>
      <c r="M11" s="3431"/>
      <c r="N11" s="3432"/>
      <c r="O11" s="3409"/>
      <c r="P11" s="3431"/>
      <c r="Q11" s="3431"/>
      <c r="R11" s="3432"/>
      <c r="S11" s="3410"/>
      <c r="T11" s="3431"/>
      <c r="U11" s="3431"/>
      <c r="V11" s="3432"/>
      <c r="W11" s="3410"/>
      <c r="X11" s="3431"/>
      <c r="Y11" s="3431"/>
      <c r="Z11" s="3433"/>
      <c r="AA11" s="185"/>
    </row>
    <row r="12" spans="3:28" s="182" customFormat="1" ht="30" customHeight="1">
      <c r="C12" s="3406"/>
      <c r="D12" s="3431"/>
      <c r="E12" s="3431"/>
      <c r="F12" s="3432"/>
      <c r="G12" s="3409"/>
      <c r="H12" s="3431"/>
      <c r="I12" s="3432"/>
      <c r="J12" s="3409"/>
      <c r="K12" s="3431"/>
      <c r="L12" s="3431"/>
      <c r="M12" s="3431"/>
      <c r="N12" s="3432"/>
      <c r="O12" s="3409"/>
      <c r="P12" s="3431"/>
      <c r="Q12" s="3431"/>
      <c r="R12" s="3432"/>
      <c r="S12" s="3410"/>
      <c r="T12" s="3431"/>
      <c r="U12" s="3431"/>
      <c r="V12" s="3432"/>
      <c r="W12" s="3410"/>
      <c r="X12" s="3431"/>
      <c r="Y12" s="3431"/>
      <c r="Z12" s="3433"/>
      <c r="AA12" s="185"/>
    </row>
    <row r="13" spans="3:28" s="182" customFormat="1" ht="30" customHeight="1">
      <c r="C13" s="3406"/>
      <c r="D13" s="3431"/>
      <c r="E13" s="3431"/>
      <c r="F13" s="3432"/>
      <c r="G13" s="3409"/>
      <c r="H13" s="3431"/>
      <c r="I13" s="3432"/>
      <c r="J13" s="3409"/>
      <c r="K13" s="3431"/>
      <c r="L13" s="3431"/>
      <c r="M13" s="3431"/>
      <c r="N13" s="3432"/>
      <c r="O13" s="3409"/>
      <c r="P13" s="3431"/>
      <c r="Q13" s="3431"/>
      <c r="R13" s="3432"/>
      <c r="S13" s="3410"/>
      <c r="T13" s="3431"/>
      <c r="U13" s="3431"/>
      <c r="V13" s="3432"/>
      <c r="W13" s="3410"/>
      <c r="X13" s="3431"/>
      <c r="Y13" s="3431"/>
      <c r="Z13" s="3433"/>
      <c r="AA13" s="185"/>
    </row>
    <row r="14" spans="3:28" s="182" customFormat="1" ht="30" customHeight="1">
      <c r="C14" s="3406"/>
      <c r="D14" s="3431"/>
      <c r="E14" s="3431"/>
      <c r="F14" s="3432"/>
      <c r="G14" s="3409"/>
      <c r="H14" s="3431"/>
      <c r="I14" s="3432"/>
      <c r="J14" s="3409"/>
      <c r="K14" s="3431"/>
      <c r="L14" s="3431"/>
      <c r="M14" s="3431"/>
      <c r="N14" s="3432"/>
      <c r="O14" s="3409"/>
      <c r="P14" s="3431"/>
      <c r="Q14" s="3431"/>
      <c r="R14" s="3432"/>
      <c r="S14" s="3410"/>
      <c r="T14" s="3431"/>
      <c r="U14" s="3431"/>
      <c r="V14" s="3432"/>
      <c r="W14" s="3410"/>
      <c r="X14" s="3431"/>
      <c r="Y14" s="3431"/>
      <c r="Z14" s="3433"/>
      <c r="AA14" s="185"/>
    </row>
    <row r="15" spans="3:28" s="182" customFormat="1" ht="30" customHeight="1">
      <c r="C15" s="3406"/>
      <c r="D15" s="3431"/>
      <c r="E15" s="3431"/>
      <c r="F15" s="3432"/>
      <c r="G15" s="3409"/>
      <c r="H15" s="3431"/>
      <c r="I15" s="3432"/>
      <c r="J15" s="3409"/>
      <c r="K15" s="3431"/>
      <c r="L15" s="3431"/>
      <c r="M15" s="3431"/>
      <c r="N15" s="3432"/>
      <c r="O15" s="3409"/>
      <c r="P15" s="3431"/>
      <c r="Q15" s="3431"/>
      <c r="R15" s="3432"/>
      <c r="S15" s="3410"/>
      <c r="T15" s="3431"/>
      <c r="U15" s="3431"/>
      <c r="V15" s="3432"/>
      <c r="W15" s="3410"/>
      <c r="X15" s="3431"/>
      <c r="Y15" s="3431"/>
      <c r="Z15" s="3433"/>
      <c r="AA15" s="185"/>
    </row>
    <row r="16" spans="3:28" s="182" customFormat="1" ht="30" customHeight="1">
      <c r="C16" s="3406"/>
      <c r="D16" s="3431"/>
      <c r="E16" s="3431"/>
      <c r="F16" s="3432"/>
      <c r="G16" s="3409"/>
      <c r="H16" s="3431"/>
      <c r="I16" s="3432"/>
      <c r="J16" s="3409"/>
      <c r="K16" s="3431"/>
      <c r="L16" s="3431"/>
      <c r="M16" s="3431"/>
      <c r="N16" s="3432"/>
      <c r="O16" s="3409"/>
      <c r="P16" s="3431"/>
      <c r="Q16" s="3431"/>
      <c r="R16" s="3432"/>
      <c r="S16" s="3410"/>
      <c r="T16" s="3431"/>
      <c r="U16" s="3431"/>
      <c r="V16" s="3432"/>
      <c r="W16" s="3410"/>
      <c r="X16" s="3431"/>
      <c r="Y16" s="3431"/>
      <c r="Z16" s="3433"/>
      <c r="AA16" s="185"/>
    </row>
    <row r="17" spans="3:27" s="182" customFormat="1" ht="30" customHeight="1">
      <c r="C17" s="3406"/>
      <c r="D17" s="3431"/>
      <c r="E17" s="3431"/>
      <c r="F17" s="3432"/>
      <c r="G17" s="3409"/>
      <c r="H17" s="3431"/>
      <c r="I17" s="3432"/>
      <c r="J17" s="3409"/>
      <c r="K17" s="3431"/>
      <c r="L17" s="3431"/>
      <c r="M17" s="3431"/>
      <c r="N17" s="3432"/>
      <c r="O17" s="3409"/>
      <c r="P17" s="3431"/>
      <c r="Q17" s="3431"/>
      <c r="R17" s="3432"/>
      <c r="S17" s="3410"/>
      <c r="T17" s="3431"/>
      <c r="U17" s="3431"/>
      <c r="V17" s="3432"/>
      <c r="W17" s="3410"/>
      <c r="X17" s="3431"/>
      <c r="Y17" s="3431"/>
      <c r="Z17" s="3433"/>
      <c r="AA17" s="185"/>
    </row>
    <row r="18" spans="3:27" s="182" customFormat="1" ht="30" customHeight="1">
      <c r="C18" s="3406"/>
      <c r="D18" s="3431"/>
      <c r="E18" s="3431"/>
      <c r="F18" s="3432"/>
      <c r="G18" s="3409"/>
      <c r="H18" s="3431"/>
      <c r="I18" s="3432"/>
      <c r="J18" s="3409"/>
      <c r="K18" s="3431"/>
      <c r="L18" s="3431"/>
      <c r="M18" s="3431"/>
      <c r="N18" s="3432"/>
      <c r="O18" s="3409"/>
      <c r="P18" s="3431"/>
      <c r="Q18" s="3431"/>
      <c r="R18" s="3432"/>
      <c r="S18" s="3410"/>
      <c r="T18" s="3431"/>
      <c r="U18" s="3431"/>
      <c r="V18" s="3432"/>
      <c r="W18" s="3410"/>
      <c r="X18" s="3431"/>
      <c r="Y18" s="3431"/>
      <c r="Z18" s="3433"/>
      <c r="AA18" s="185"/>
    </row>
    <row r="19" spans="3:27" s="182" customFormat="1" ht="30" customHeight="1">
      <c r="C19" s="3406"/>
      <c r="D19" s="3431"/>
      <c r="E19" s="3431"/>
      <c r="F19" s="3432"/>
      <c r="G19" s="3409"/>
      <c r="H19" s="3431"/>
      <c r="I19" s="3432"/>
      <c r="J19" s="3409"/>
      <c r="K19" s="3431"/>
      <c r="L19" s="3431"/>
      <c r="M19" s="3431"/>
      <c r="N19" s="3432"/>
      <c r="O19" s="3409"/>
      <c r="P19" s="3431"/>
      <c r="Q19" s="3431"/>
      <c r="R19" s="3432"/>
      <c r="S19" s="3410"/>
      <c r="T19" s="3431"/>
      <c r="U19" s="3431"/>
      <c r="V19" s="3432"/>
      <c r="W19" s="3410"/>
      <c r="X19" s="3431"/>
      <c r="Y19" s="3431"/>
      <c r="Z19" s="3433"/>
      <c r="AA19" s="185"/>
    </row>
    <row r="20" spans="3:27" s="182" customFormat="1" ht="30" customHeight="1">
      <c r="C20" s="3412"/>
      <c r="D20" s="3437"/>
      <c r="E20" s="3437"/>
      <c r="F20" s="3438"/>
      <c r="G20" s="3415"/>
      <c r="H20" s="3437"/>
      <c r="I20" s="3438"/>
      <c r="J20" s="3415"/>
      <c r="K20" s="3437"/>
      <c r="L20" s="3437"/>
      <c r="M20" s="3437"/>
      <c r="N20" s="3438"/>
      <c r="O20" s="3415"/>
      <c r="P20" s="3437"/>
      <c r="Q20" s="3437"/>
      <c r="R20" s="3438"/>
      <c r="S20" s="3416"/>
      <c r="T20" s="3437"/>
      <c r="U20" s="3437"/>
      <c r="V20" s="3438"/>
      <c r="W20" s="3416"/>
      <c r="X20" s="3437"/>
      <c r="Y20" s="3437"/>
      <c r="Z20" s="3439"/>
      <c r="AA20" s="185"/>
    </row>
    <row r="21" spans="3:27" s="182" customFormat="1">
      <c r="C21" s="103" t="s">
        <v>390</v>
      </c>
      <c r="D21" s="185"/>
      <c r="E21" s="185"/>
      <c r="F21" s="185"/>
      <c r="G21" s="185"/>
      <c r="H21" s="185"/>
      <c r="I21" s="185"/>
      <c r="J21" s="185"/>
      <c r="K21" s="185"/>
      <c r="L21" s="185"/>
      <c r="M21" s="185"/>
      <c r="N21" s="185"/>
      <c r="O21" s="185"/>
    </row>
    <row r="22" spans="3:27" s="182" customFormat="1">
      <c r="C22" s="103" t="s">
        <v>391</v>
      </c>
      <c r="D22" s="185"/>
      <c r="E22" s="185"/>
      <c r="F22" s="185"/>
      <c r="G22" s="185"/>
      <c r="H22" s="185"/>
      <c r="I22" s="185"/>
      <c r="J22" s="185"/>
      <c r="K22" s="185"/>
      <c r="L22" s="185"/>
      <c r="M22" s="185"/>
      <c r="N22" s="185"/>
      <c r="O22" s="185"/>
    </row>
    <row r="23" spans="3:27" s="182" customFormat="1">
      <c r="C23" s="103" t="s">
        <v>392</v>
      </c>
      <c r="D23" s="185"/>
      <c r="E23" s="185"/>
      <c r="F23" s="185"/>
      <c r="G23" s="185"/>
      <c r="H23" s="185"/>
      <c r="I23" s="185"/>
      <c r="J23" s="185"/>
      <c r="K23" s="185"/>
      <c r="L23" s="185"/>
      <c r="M23" s="185"/>
      <c r="N23" s="185"/>
      <c r="O23" s="185"/>
    </row>
    <row r="24" spans="3:27" s="182" customFormat="1">
      <c r="C24" s="103" t="s">
        <v>393</v>
      </c>
      <c r="D24" s="185"/>
      <c r="E24" s="185"/>
      <c r="F24" s="185"/>
      <c r="G24" s="185"/>
      <c r="H24" s="185"/>
      <c r="I24" s="185"/>
      <c r="J24" s="185"/>
      <c r="K24" s="185"/>
      <c r="L24" s="185"/>
      <c r="M24" s="185"/>
      <c r="N24" s="185"/>
      <c r="O24" s="185"/>
    </row>
    <row r="25" spans="3:27" s="182" customFormat="1">
      <c r="C25" s="103" t="s">
        <v>394</v>
      </c>
      <c r="D25" s="185"/>
      <c r="E25" s="185"/>
      <c r="F25" s="185"/>
      <c r="G25" s="185"/>
      <c r="H25" s="185"/>
      <c r="I25" s="185"/>
      <c r="J25" s="185"/>
      <c r="K25" s="185"/>
      <c r="L25" s="185"/>
      <c r="M25" s="185"/>
      <c r="N25" s="185"/>
      <c r="O25" s="185"/>
    </row>
    <row r="26" spans="3:27" s="182" customFormat="1">
      <c r="C26" s="103"/>
      <c r="D26" s="185"/>
      <c r="E26" s="185"/>
      <c r="F26" s="185"/>
      <c r="G26" s="185"/>
      <c r="H26" s="185"/>
      <c r="I26" s="185"/>
      <c r="J26" s="185"/>
      <c r="K26" s="185"/>
      <c r="L26" s="185"/>
      <c r="M26" s="185"/>
      <c r="N26" s="185"/>
      <c r="O26" s="185"/>
    </row>
    <row r="27" spans="3:27" s="182" customFormat="1">
      <c r="C27" s="104" t="s">
        <v>388</v>
      </c>
      <c r="D27" s="185"/>
      <c r="E27" s="185"/>
      <c r="F27" s="185"/>
      <c r="G27" s="185"/>
      <c r="H27" s="185"/>
      <c r="I27" s="185"/>
      <c r="J27" s="185"/>
      <c r="K27" s="185"/>
      <c r="L27" s="185"/>
      <c r="M27" s="185"/>
      <c r="N27" s="185"/>
      <c r="O27" s="185"/>
    </row>
    <row r="28" spans="3:27" s="182" customFormat="1">
      <c r="C28" s="104"/>
      <c r="D28" s="185"/>
      <c r="E28" s="185"/>
      <c r="F28" s="185"/>
      <c r="G28" s="185"/>
      <c r="H28" s="185"/>
      <c r="I28" s="185"/>
      <c r="J28" s="185"/>
      <c r="K28" s="185"/>
      <c r="L28" s="185"/>
      <c r="M28" s="185"/>
      <c r="N28" s="185"/>
      <c r="O28" s="185"/>
    </row>
    <row r="29" spans="3:27" s="182" customFormat="1" ht="20.100000000000001" customHeight="1">
      <c r="D29" s="185"/>
      <c r="E29" s="185"/>
      <c r="F29" s="185"/>
      <c r="G29" s="185"/>
      <c r="H29" s="185"/>
      <c r="I29" s="185"/>
      <c r="J29" s="185"/>
      <c r="K29" s="185"/>
      <c r="L29" s="185"/>
      <c r="M29" s="185"/>
      <c r="N29" s="185"/>
      <c r="O29" s="185"/>
      <c r="R29" s="161" t="s">
        <v>389</v>
      </c>
      <c r="S29" s="3348" t="str">
        <f>本工事内容!$C$7</f>
        <v>市役所　太郎</v>
      </c>
      <c r="T29" s="3348"/>
      <c r="U29" s="3348"/>
      <c r="V29" s="3348"/>
      <c r="W29" s="3348"/>
      <c r="X29" s="3348"/>
    </row>
  </sheetData>
  <mergeCells count="90">
    <mergeCell ref="S29:X29"/>
    <mergeCell ref="C20:F20"/>
    <mergeCell ref="G20:I20"/>
    <mergeCell ref="J20:N20"/>
    <mergeCell ref="O20:R20"/>
    <mergeCell ref="S20:V20"/>
    <mergeCell ref="W20:Z20"/>
    <mergeCell ref="W19:Z19"/>
    <mergeCell ref="C18:F18"/>
    <mergeCell ref="G18:I18"/>
    <mergeCell ref="J18:N18"/>
    <mergeCell ref="O18:R18"/>
    <mergeCell ref="S18:V18"/>
    <mergeCell ref="W18:Z18"/>
    <mergeCell ref="C19:F19"/>
    <mergeCell ref="G19:I19"/>
    <mergeCell ref="J19:N19"/>
    <mergeCell ref="O19:R19"/>
    <mergeCell ref="S19:V19"/>
    <mergeCell ref="W17:Z17"/>
    <mergeCell ref="C16:F16"/>
    <mergeCell ref="G16:I16"/>
    <mergeCell ref="J16:N16"/>
    <mergeCell ref="O16:R16"/>
    <mergeCell ref="S16:V16"/>
    <mergeCell ref="W16:Z16"/>
    <mergeCell ref="C17:F17"/>
    <mergeCell ref="G17:I17"/>
    <mergeCell ref="J17:N17"/>
    <mergeCell ref="O17:R17"/>
    <mergeCell ref="S17:V17"/>
    <mergeCell ref="W15:Z15"/>
    <mergeCell ref="C14:F14"/>
    <mergeCell ref="G14:I14"/>
    <mergeCell ref="J14:N14"/>
    <mergeCell ref="O14:R14"/>
    <mergeCell ref="S14:V14"/>
    <mergeCell ref="W14:Z14"/>
    <mergeCell ref="C15:F15"/>
    <mergeCell ref="G15:I15"/>
    <mergeCell ref="J15:N15"/>
    <mergeCell ref="O15:R15"/>
    <mergeCell ref="S15:V15"/>
    <mergeCell ref="W13:Z13"/>
    <mergeCell ref="C12:F12"/>
    <mergeCell ref="G12:I12"/>
    <mergeCell ref="J12:N12"/>
    <mergeCell ref="O12:R12"/>
    <mergeCell ref="S12:V12"/>
    <mergeCell ref="W12:Z12"/>
    <mergeCell ref="C13:F13"/>
    <mergeCell ref="G13:I13"/>
    <mergeCell ref="J13:N13"/>
    <mergeCell ref="O13:R13"/>
    <mergeCell ref="S13:V13"/>
    <mergeCell ref="W11:Z11"/>
    <mergeCell ref="C10:F10"/>
    <mergeCell ref="G10:I10"/>
    <mergeCell ref="J10:N10"/>
    <mergeCell ref="O10:R10"/>
    <mergeCell ref="S10:V10"/>
    <mergeCell ref="W10:Z10"/>
    <mergeCell ref="C11:F11"/>
    <mergeCell ref="G11:I11"/>
    <mergeCell ref="J11:N11"/>
    <mergeCell ref="O11:R11"/>
    <mergeCell ref="S11:V11"/>
    <mergeCell ref="W7:Z8"/>
    <mergeCell ref="S8:V8"/>
    <mergeCell ref="C9:F9"/>
    <mergeCell ref="G9:I9"/>
    <mergeCell ref="J9:N9"/>
    <mergeCell ref="O9:R9"/>
    <mergeCell ref="S9:V9"/>
    <mergeCell ref="W9:Z9"/>
    <mergeCell ref="C7:F8"/>
    <mergeCell ref="G7:I8"/>
    <mergeCell ref="J7:N8"/>
    <mergeCell ref="O7:R8"/>
    <mergeCell ref="S7:V7"/>
    <mergeCell ref="C5:F5"/>
    <mergeCell ref="G5:Z5"/>
    <mergeCell ref="C6:F6"/>
    <mergeCell ref="G6:Z6"/>
    <mergeCell ref="C2:F2"/>
    <mergeCell ref="G2:Z2"/>
    <mergeCell ref="C3:F3"/>
    <mergeCell ref="G3:Z3"/>
    <mergeCell ref="C4:F4"/>
    <mergeCell ref="G4:Z4"/>
  </mergeCells>
  <phoneticPr fontId="1"/>
  <hyperlinks>
    <hyperlink ref="AB1" location="'0一覧表'!C18" display="一覧表に戻る"/>
  </hyperlinks>
  <pageMargins left="0.47" right="0.33"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C2:AC130"/>
  <sheetViews>
    <sheetView zoomScaleNormal="100" workbookViewId="0">
      <selection activeCell="AC2" sqref="AC2"/>
    </sheetView>
  </sheetViews>
  <sheetFormatPr defaultColWidth="9.5" defaultRowHeight="13.5"/>
  <cols>
    <col min="1" max="1" width="5" style="35" customWidth="1"/>
    <col min="2" max="28" width="3.75" style="35" customWidth="1"/>
    <col min="29" max="16384" width="9.5" style="35"/>
  </cols>
  <sheetData>
    <row r="2" spans="4:29" ht="30" customHeight="1">
      <c r="D2" s="1785" t="s">
        <v>72</v>
      </c>
      <c r="E2" s="1785"/>
      <c r="F2" s="1785"/>
      <c r="G2" s="1785"/>
      <c r="H2" s="1785"/>
      <c r="I2" s="1785"/>
      <c r="J2" s="1785"/>
      <c r="K2" s="1785"/>
      <c r="L2" s="1785"/>
      <c r="M2" s="1785"/>
      <c r="N2" s="1785"/>
      <c r="O2" s="1785"/>
      <c r="P2" s="1785"/>
      <c r="Q2" s="1785"/>
      <c r="R2" s="1785"/>
      <c r="S2" s="1785"/>
      <c r="T2" s="1785"/>
      <c r="U2" s="1785"/>
      <c r="V2" s="1785"/>
      <c r="W2" s="1785"/>
      <c r="X2" s="1785"/>
      <c r="Y2" s="1785"/>
      <c r="Z2" s="1785"/>
      <c r="AA2" s="29"/>
      <c r="AB2" s="29"/>
      <c r="AC2" s="967" t="s">
        <v>1740</v>
      </c>
    </row>
    <row r="3" spans="4:29" ht="25.9" customHeight="1">
      <c r="D3" s="1776" t="s">
        <v>73</v>
      </c>
      <c r="E3" s="1778"/>
      <c r="F3" s="1777"/>
      <c r="G3" s="438" t="s">
        <v>1499</v>
      </c>
      <c r="H3" s="437" t="s">
        <v>1500</v>
      </c>
      <c r="I3" s="436"/>
      <c r="J3" s="438" t="s">
        <v>1501</v>
      </c>
      <c r="K3" s="437" t="s">
        <v>1502</v>
      </c>
      <c r="L3" s="437"/>
      <c r="N3" s="1776" t="s">
        <v>74</v>
      </c>
      <c r="O3" s="1778"/>
      <c r="P3" s="1778"/>
      <c r="Q3" s="3440"/>
      <c r="R3" s="3161" t="s">
        <v>75</v>
      </c>
      <c r="S3" s="3441"/>
      <c r="T3" s="3441"/>
      <c r="U3" s="3441"/>
      <c r="V3" s="3441"/>
      <c r="W3" s="3441"/>
      <c r="X3" s="3441"/>
      <c r="Y3" s="3441"/>
      <c r="Z3" s="3440"/>
    </row>
    <row r="4" spans="4:29" ht="19.899999999999999" customHeight="1">
      <c r="D4" s="3442" t="s">
        <v>1805</v>
      </c>
      <c r="E4" s="3443"/>
      <c r="F4" s="3444"/>
      <c r="G4" s="808" t="s">
        <v>1503</v>
      </c>
      <c r="H4" s="809" t="s">
        <v>1504</v>
      </c>
      <c r="I4" s="810" t="s">
        <v>1505</v>
      </c>
      <c r="J4" s="809" t="s">
        <v>1506</v>
      </c>
      <c r="K4" s="810" t="s">
        <v>1546</v>
      </c>
      <c r="L4" s="809" t="s">
        <v>1507</v>
      </c>
      <c r="M4" s="810" t="s">
        <v>1508</v>
      </c>
      <c r="N4" s="811" t="s">
        <v>1509</v>
      </c>
      <c r="O4" s="810" t="s">
        <v>1510</v>
      </c>
      <c r="P4" s="811" t="s">
        <v>1511</v>
      </c>
      <c r="Q4" s="810" t="s">
        <v>1547</v>
      </c>
      <c r="R4" s="666" t="s">
        <v>1513</v>
      </c>
      <c r="S4" s="666"/>
      <c r="T4" s="812"/>
      <c r="U4" s="663"/>
      <c r="V4" s="657"/>
      <c r="X4" s="37"/>
      <c r="Z4" s="36"/>
    </row>
    <row r="5" spans="4:29" ht="19.899999999999999" customHeight="1">
      <c r="D5" s="3442"/>
      <c r="E5" s="3443"/>
      <c r="F5" s="3444"/>
      <c r="G5" s="439" t="s">
        <v>1514</v>
      </c>
      <c r="H5" s="1789" t="s">
        <v>1515</v>
      </c>
      <c r="I5" s="1790"/>
      <c r="J5" s="3398"/>
      <c r="K5" s="3130"/>
      <c r="L5" s="3130"/>
      <c r="M5" s="3130"/>
      <c r="N5" s="3130"/>
      <c r="O5" s="3130"/>
      <c r="P5" s="3130"/>
      <c r="Q5" s="3130"/>
      <c r="R5" s="3130"/>
      <c r="S5" s="3130"/>
      <c r="T5" s="3130"/>
      <c r="U5" s="3130"/>
      <c r="V5" s="3130"/>
      <c r="W5" s="3399"/>
      <c r="X5" s="3399"/>
      <c r="Y5" s="3399"/>
      <c r="Z5" s="816" t="s">
        <v>191</v>
      </c>
    </row>
    <row r="6" spans="4:29" ht="19.899999999999999" customHeight="1">
      <c r="D6" s="1776" t="s">
        <v>76</v>
      </c>
      <c r="E6" s="1778"/>
      <c r="F6" s="1777"/>
      <c r="G6" s="1795" t="str">
        <f>本工事内容!$C$5&amp;本工事内容!$D$5&amp;本工事内容!$E$5&amp;"　"&amp;本工事内容!$C$8</f>
        <v>都計第100号　○○○道路修繕工事2</v>
      </c>
      <c r="H6" s="1795"/>
      <c r="I6" s="1795"/>
      <c r="J6" s="3445"/>
      <c r="K6" s="3445"/>
      <c r="L6" s="3445"/>
      <c r="M6" s="3445"/>
      <c r="N6" s="3445"/>
      <c r="O6" s="3445"/>
      <c r="P6" s="3445"/>
      <c r="Q6" s="3445"/>
      <c r="R6" s="3445"/>
      <c r="S6" s="3445"/>
      <c r="T6" s="3445"/>
      <c r="U6" s="3445"/>
      <c r="V6" s="815"/>
      <c r="W6" s="46"/>
      <c r="X6" s="46"/>
      <c r="Y6" s="46"/>
      <c r="Z6" s="38"/>
    </row>
    <row r="7" spans="4:29" ht="19.899999999999999" customHeight="1">
      <c r="D7" s="1796" t="str">
        <f>"請負者："&amp;請負者詳細!C2</f>
        <v>請負者：△△△△建設株式会社</v>
      </c>
      <c r="E7" s="1797"/>
      <c r="F7" s="1797"/>
      <c r="G7" s="1797"/>
      <c r="H7" s="1797"/>
      <c r="I7" s="1797"/>
      <c r="J7" s="1797"/>
      <c r="K7" s="1797"/>
      <c r="L7" s="1797"/>
      <c r="M7" s="1797"/>
      <c r="N7" s="1797"/>
      <c r="O7" s="1797"/>
      <c r="P7" s="1797"/>
      <c r="Q7" s="1797"/>
      <c r="R7" s="1797"/>
      <c r="S7" s="1797"/>
      <c r="T7" s="1797"/>
      <c r="U7" s="1797"/>
      <c r="V7" s="1797"/>
      <c r="W7" s="1797"/>
      <c r="X7" s="1797"/>
      <c r="Y7" s="168"/>
      <c r="Z7" s="36"/>
      <c r="AA7" s="37"/>
      <c r="AB7" s="37"/>
    </row>
    <row r="8" spans="4:29" ht="19.899999999999999" customHeight="1">
      <c r="D8" s="1791" t="s">
        <v>179</v>
      </c>
      <c r="E8" s="1792"/>
      <c r="F8" s="1792"/>
      <c r="G8" s="1792"/>
      <c r="H8" s="1792"/>
      <c r="I8" s="1792"/>
      <c r="J8" s="1792"/>
      <c r="K8" s="1792"/>
      <c r="L8" s="1792"/>
      <c r="M8" s="1792"/>
      <c r="N8" s="1792"/>
      <c r="O8" s="1792"/>
      <c r="P8" s="1792"/>
      <c r="Q8" s="1792"/>
      <c r="R8" s="1792"/>
      <c r="S8" s="1792"/>
      <c r="T8" s="1792"/>
      <c r="U8" s="1792"/>
      <c r="V8" s="1792"/>
      <c r="W8" s="1792"/>
      <c r="X8" s="1792"/>
      <c r="Y8" s="1792"/>
      <c r="Z8" s="1793"/>
      <c r="AA8" s="30"/>
      <c r="AB8" s="30"/>
    </row>
    <row r="9" spans="4:29" ht="19.899999999999999" customHeight="1">
      <c r="D9" s="1765" t="s">
        <v>1052</v>
      </c>
      <c r="E9" s="1766"/>
      <c r="F9" s="1766"/>
      <c r="G9" s="1766"/>
      <c r="H9" s="1766"/>
      <c r="I9" s="1766"/>
      <c r="J9" s="1766"/>
      <c r="K9" s="1766"/>
      <c r="L9" s="1766"/>
      <c r="M9" s="1766"/>
      <c r="N9" s="1766"/>
      <c r="O9" s="1766"/>
      <c r="P9" s="1766"/>
      <c r="Q9" s="1766"/>
      <c r="R9" s="1766"/>
      <c r="S9" s="1766"/>
      <c r="T9" s="1766"/>
      <c r="U9" s="1766"/>
      <c r="V9" s="1766"/>
      <c r="W9" s="1766"/>
      <c r="X9" s="1766"/>
      <c r="Y9" s="1766"/>
      <c r="Z9" s="1794"/>
      <c r="AA9" s="31"/>
      <c r="AB9" s="31"/>
    </row>
    <row r="10" spans="4:29" ht="19.899999999999999" customHeight="1">
      <c r="D10" s="1765" t="s">
        <v>1053</v>
      </c>
      <c r="E10" s="1766"/>
      <c r="F10" s="1766"/>
      <c r="G10" s="1766"/>
      <c r="H10" s="1766"/>
      <c r="I10" s="1766"/>
      <c r="J10" s="1766"/>
      <c r="K10" s="1766"/>
      <c r="L10" s="1766"/>
      <c r="M10" s="1766"/>
      <c r="N10" s="1766"/>
      <c r="O10" s="1766"/>
      <c r="P10" s="1766"/>
      <c r="Q10" s="1766"/>
      <c r="R10" s="1766"/>
      <c r="S10" s="1766"/>
      <c r="T10" s="1766"/>
      <c r="U10" s="1766"/>
      <c r="V10" s="1766"/>
      <c r="W10" s="1766"/>
      <c r="X10" s="1766"/>
      <c r="Y10" s="1767"/>
      <c r="Z10" s="1768"/>
      <c r="AA10" s="40"/>
      <c r="AB10" s="40"/>
    </row>
    <row r="11" spans="4:29" ht="19.899999999999999" customHeight="1">
      <c r="D11" s="1765" t="s">
        <v>1054</v>
      </c>
      <c r="E11" s="1766"/>
      <c r="F11" s="1766"/>
      <c r="G11" s="1766"/>
      <c r="H11" s="1766"/>
      <c r="I11" s="1766"/>
      <c r="J11" s="1766"/>
      <c r="K11" s="1766"/>
      <c r="L11" s="1766"/>
      <c r="M11" s="1766"/>
      <c r="N11" s="1766"/>
      <c r="O11" s="1766"/>
      <c r="P11" s="1766"/>
      <c r="Q11" s="1766"/>
      <c r="R11" s="1766"/>
      <c r="S11" s="1766"/>
      <c r="T11" s="1766"/>
      <c r="U11" s="1766"/>
      <c r="V11" s="1766"/>
      <c r="W11" s="1766"/>
      <c r="X11" s="1766"/>
      <c r="Y11" s="1767"/>
      <c r="Z11" s="1768"/>
      <c r="AA11" s="40"/>
      <c r="AB11" s="40"/>
    </row>
    <row r="12" spans="4:29" ht="19.899999999999999" customHeight="1">
      <c r="D12" s="1765"/>
      <c r="E12" s="1766"/>
      <c r="F12" s="1766"/>
      <c r="G12" s="1766"/>
      <c r="H12" s="1766"/>
      <c r="I12" s="1766"/>
      <c r="J12" s="1766"/>
      <c r="K12" s="1766"/>
      <c r="L12" s="1766"/>
      <c r="M12" s="1766"/>
      <c r="N12" s="1766"/>
      <c r="O12" s="1766"/>
      <c r="P12" s="1766"/>
      <c r="Q12" s="1766"/>
      <c r="R12" s="1766"/>
      <c r="S12" s="1766"/>
      <c r="T12" s="1766"/>
      <c r="U12" s="1766"/>
      <c r="V12" s="1766"/>
      <c r="W12" s="1766"/>
      <c r="X12" s="1766"/>
      <c r="Y12" s="1767"/>
      <c r="Z12" s="1768"/>
      <c r="AA12" s="40"/>
      <c r="AB12" s="40"/>
    </row>
    <row r="13" spans="4:29" ht="19.899999999999999" customHeight="1">
      <c r="D13" s="1765"/>
      <c r="E13" s="1766"/>
      <c r="F13" s="1766"/>
      <c r="G13" s="1766"/>
      <c r="H13" s="1766"/>
      <c r="I13" s="1766"/>
      <c r="J13" s="1766"/>
      <c r="K13" s="1766"/>
      <c r="L13" s="1766"/>
      <c r="M13" s="1766"/>
      <c r="N13" s="1766"/>
      <c r="O13" s="1766"/>
      <c r="P13" s="1766"/>
      <c r="Q13" s="1766"/>
      <c r="R13" s="1766"/>
      <c r="S13" s="1766"/>
      <c r="T13" s="1766"/>
      <c r="U13" s="1766"/>
      <c r="V13" s="1766"/>
      <c r="W13" s="1766"/>
      <c r="X13" s="1766"/>
      <c r="Y13" s="1767"/>
      <c r="Z13" s="1768"/>
      <c r="AA13" s="40"/>
      <c r="AB13" s="40"/>
    </row>
    <row r="14" spans="4:29" ht="19.899999999999999" customHeight="1">
      <c r="D14" s="1765"/>
      <c r="E14" s="1766"/>
      <c r="F14" s="1766"/>
      <c r="G14" s="1766"/>
      <c r="H14" s="1766"/>
      <c r="I14" s="1766"/>
      <c r="J14" s="1766"/>
      <c r="K14" s="1766"/>
      <c r="L14" s="1766"/>
      <c r="M14" s="1766"/>
      <c r="N14" s="1766"/>
      <c r="O14" s="1766"/>
      <c r="P14" s="1766"/>
      <c r="Q14" s="1766"/>
      <c r="R14" s="1766"/>
      <c r="S14" s="1766"/>
      <c r="T14" s="1766"/>
      <c r="U14" s="1766"/>
      <c r="V14" s="1766"/>
      <c r="W14" s="1766"/>
      <c r="X14" s="1766"/>
      <c r="Y14" s="1767"/>
      <c r="Z14" s="1768"/>
      <c r="AA14" s="40"/>
      <c r="AB14" s="40"/>
    </row>
    <row r="15" spans="4:29" ht="19.899999999999999" customHeight="1">
      <c r="D15" s="1765"/>
      <c r="E15" s="1766"/>
      <c r="F15" s="1766"/>
      <c r="G15" s="1766"/>
      <c r="H15" s="1766"/>
      <c r="I15" s="1766"/>
      <c r="J15" s="1766"/>
      <c r="K15" s="1766"/>
      <c r="L15" s="1766"/>
      <c r="M15" s="1766"/>
      <c r="N15" s="1766"/>
      <c r="O15" s="1766"/>
      <c r="P15" s="1766"/>
      <c r="Q15" s="1766"/>
      <c r="R15" s="1766"/>
      <c r="S15" s="1766"/>
      <c r="T15" s="1766"/>
      <c r="U15" s="1766"/>
      <c r="V15" s="1766"/>
      <c r="W15" s="1766"/>
      <c r="X15" s="1766"/>
      <c r="Y15" s="1767"/>
      <c r="Z15" s="1768"/>
      <c r="AA15" s="40"/>
      <c r="AB15" s="40"/>
    </row>
    <row r="16" spans="4:29" ht="19.899999999999999" customHeight="1">
      <c r="D16" s="1765"/>
      <c r="E16" s="1766"/>
      <c r="F16" s="1766"/>
      <c r="G16" s="1766"/>
      <c r="H16" s="1766"/>
      <c r="I16" s="1766"/>
      <c r="J16" s="1766"/>
      <c r="K16" s="1766"/>
      <c r="L16" s="1766"/>
      <c r="M16" s="1766"/>
      <c r="N16" s="1766"/>
      <c r="O16" s="1766"/>
      <c r="P16" s="1766"/>
      <c r="Q16" s="1766"/>
      <c r="R16" s="1766"/>
      <c r="S16" s="1766"/>
      <c r="T16" s="1766"/>
      <c r="U16" s="1766"/>
      <c r="V16" s="1766"/>
      <c r="W16" s="1766"/>
      <c r="X16" s="1766"/>
      <c r="Y16" s="1767"/>
      <c r="Z16" s="1768"/>
      <c r="AA16" s="40"/>
      <c r="AB16" s="40"/>
    </row>
    <row r="17" spans="4:28" ht="19.899999999999999" customHeight="1">
      <c r="D17" s="1765"/>
      <c r="E17" s="1766"/>
      <c r="F17" s="1766"/>
      <c r="G17" s="1766"/>
      <c r="H17" s="1766"/>
      <c r="I17" s="1766"/>
      <c r="J17" s="1766"/>
      <c r="K17" s="1766"/>
      <c r="L17" s="1766"/>
      <c r="M17" s="1766"/>
      <c r="N17" s="1766"/>
      <c r="O17" s="1766"/>
      <c r="P17" s="1766"/>
      <c r="Q17" s="1766"/>
      <c r="R17" s="1766"/>
      <c r="S17" s="1766"/>
      <c r="T17" s="1766"/>
      <c r="U17" s="1766"/>
      <c r="V17" s="1766"/>
      <c r="W17" s="1766"/>
      <c r="X17" s="1766"/>
      <c r="Y17" s="1767"/>
      <c r="Z17" s="1768"/>
      <c r="AA17" s="40"/>
      <c r="AB17" s="40"/>
    </row>
    <row r="18" spans="4:28" ht="19.899999999999999" customHeight="1">
      <c r="D18" s="1765"/>
      <c r="E18" s="1766"/>
      <c r="F18" s="1766"/>
      <c r="G18" s="1766"/>
      <c r="H18" s="1766"/>
      <c r="I18" s="1766"/>
      <c r="J18" s="1766"/>
      <c r="K18" s="1766"/>
      <c r="L18" s="1766"/>
      <c r="M18" s="1766"/>
      <c r="N18" s="1766"/>
      <c r="O18" s="1766"/>
      <c r="P18" s="1766"/>
      <c r="Q18" s="1766"/>
      <c r="R18" s="1766"/>
      <c r="S18" s="1766"/>
      <c r="T18" s="1766"/>
      <c r="U18" s="1766"/>
      <c r="V18" s="1766"/>
      <c r="W18" s="1766"/>
      <c r="X18" s="1766"/>
      <c r="Y18" s="1767"/>
      <c r="Z18" s="1768"/>
      <c r="AA18" s="40"/>
      <c r="AB18" s="40"/>
    </row>
    <row r="19" spans="4:28" ht="19.899999999999999" customHeight="1">
      <c r="D19" s="1765"/>
      <c r="E19" s="1766"/>
      <c r="F19" s="1766"/>
      <c r="G19" s="1766"/>
      <c r="H19" s="1766"/>
      <c r="I19" s="1766"/>
      <c r="J19" s="1766"/>
      <c r="K19" s="1766"/>
      <c r="L19" s="1766"/>
      <c r="M19" s="1766"/>
      <c r="N19" s="1766"/>
      <c r="O19" s="1766"/>
      <c r="P19" s="1766"/>
      <c r="Q19" s="1766"/>
      <c r="R19" s="1766"/>
      <c r="S19" s="1766"/>
      <c r="T19" s="1766"/>
      <c r="U19" s="1766"/>
      <c r="V19" s="1766"/>
      <c r="W19" s="1766"/>
      <c r="X19" s="1766"/>
      <c r="Y19" s="1767"/>
      <c r="Z19" s="1768"/>
      <c r="AA19" s="40"/>
      <c r="AB19" s="40"/>
    </row>
    <row r="20" spans="4:28" ht="19.899999999999999" customHeight="1">
      <c r="D20" s="1765"/>
      <c r="E20" s="1766"/>
      <c r="F20" s="1766"/>
      <c r="G20" s="1766"/>
      <c r="H20" s="1766"/>
      <c r="I20" s="1766"/>
      <c r="J20" s="1766"/>
      <c r="K20" s="1766"/>
      <c r="L20" s="1766"/>
      <c r="M20" s="1766"/>
      <c r="N20" s="1766"/>
      <c r="O20" s="1766"/>
      <c r="P20" s="1766"/>
      <c r="Q20" s="1766"/>
      <c r="R20" s="1766"/>
      <c r="S20" s="1766"/>
      <c r="T20" s="1766"/>
      <c r="U20" s="1766"/>
      <c r="V20" s="1766"/>
      <c r="W20" s="1766"/>
      <c r="X20" s="1766"/>
      <c r="Y20" s="1767"/>
      <c r="Z20" s="1768"/>
      <c r="AA20" s="40"/>
      <c r="AB20" s="40"/>
    </row>
    <row r="21" spans="4:28" ht="19.899999999999999" customHeight="1">
      <c r="D21" s="1765"/>
      <c r="E21" s="1766"/>
      <c r="F21" s="1766"/>
      <c r="G21" s="1766"/>
      <c r="H21" s="1766"/>
      <c r="I21" s="1766"/>
      <c r="J21" s="1766"/>
      <c r="K21" s="1766"/>
      <c r="L21" s="1766"/>
      <c r="M21" s="1766"/>
      <c r="N21" s="1766"/>
      <c r="O21" s="1766"/>
      <c r="P21" s="1766"/>
      <c r="Q21" s="1766"/>
      <c r="R21" s="1766"/>
      <c r="S21" s="1766"/>
      <c r="T21" s="1766"/>
      <c r="U21" s="1766"/>
      <c r="V21" s="1766"/>
      <c r="W21" s="1766"/>
      <c r="X21" s="1766"/>
      <c r="Y21" s="1767"/>
      <c r="Z21" s="1768"/>
      <c r="AA21" s="40"/>
      <c r="AB21" s="40"/>
    </row>
    <row r="22" spans="4:28" ht="19.899999999999999" customHeight="1">
      <c r="D22" s="1765"/>
      <c r="E22" s="1766"/>
      <c r="F22" s="1766"/>
      <c r="G22" s="1766"/>
      <c r="H22" s="1766"/>
      <c r="I22" s="1766"/>
      <c r="J22" s="1766"/>
      <c r="K22" s="1766"/>
      <c r="L22" s="1766"/>
      <c r="M22" s="1766"/>
      <c r="N22" s="1766"/>
      <c r="O22" s="1766"/>
      <c r="P22" s="1766"/>
      <c r="Q22" s="1766"/>
      <c r="R22" s="1766"/>
      <c r="S22" s="1766"/>
      <c r="T22" s="1766"/>
      <c r="U22" s="1766"/>
      <c r="V22" s="1766"/>
      <c r="W22" s="1766"/>
      <c r="X22" s="1766"/>
      <c r="Y22" s="1767"/>
      <c r="Z22" s="1768"/>
      <c r="AA22" s="40"/>
      <c r="AB22" s="40"/>
    </row>
    <row r="23" spans="4:28" ht="19.899999999999999" customHeight="1">
      <c r="D23" s="1765"/>
      <c r="E23" s="1766"/>
      <c r="F23" s="1766"/>
      <c r="G23" s="1766"/>
      <c r="H23" s="1766"/>
      <c r="I23" s="1766"/>
      <c r="J23" s="1766"/>
      <c r="K23" s="1766"/>
      <c r="L23" s="1766"/>
      <c r="M23" s="1766"/>
      <c r="N23" s="1766"/>
      <c r="O23" s="1766"/>
      <c r="P23" s="1766"/>
      <c r="Q23" s="1766"/>
      <c r="R23" s="1766"/>
      <c r="S23" s="1766"/>
      <c r="T23" s="1766"/>
      <c r="U23" s="1766"/>
      <c r="V23" s="1766"/>
      <c r="W23" s="1766"/>
      <c r="X23" s="1766"/>
      <c r="Y23" s="1767"/>
      <c r="Z23" s="1768"/>
      <c r="AA23" s="40"/>
      <c r="AB23" s="40"/>
    </row>
    <row r="24" spans="4:28" ht="19.899999999999999" customHeight="1">
      <c r="D24" s="25"/>
      <c r="E24" s="27" t="s">
        <v>186</v>
      </c>
      <c r="F24" s="27"/>
      <c r="G24" s="26"/>
      <c r="H24" s="26" t="s">
        <v>185</v>
      </c>
      <c r="I24" s="26"/>
      <c r="J24" s="26"/>
      <c r="K24" s="26"/>
      <c r="L24" s="26"/>
      <c r="M24" s="26"/>
      <c r="N24" s="26"/>
      <c r="O24" s="26"/>
      <c r="P24" s="26"/>
      <c r="Q24" s="26"/>
      <c r="R24" s="26"/>
      <c r="S24" s="26"/>
      <c r="T24" s="26"/>
      <c r="U24" s="26"/>
      <c r="V24" s="26"/>
      <c r="W24" s="26"/>
      <c r="X24" s="26"/>
      <c r="Y24" s="26"/>
      <c r="Z24" s="41"/>
      <c r="AA24" s="42"/>
      <c r="AB24" s="42"/>
    </row>
    <row r="25" spans="4:28" ht="19.899999999999999" customHeight="1">
      <c r="D25" s="1762" t="s">
        <v>172</v>
      </c>
      <c r="E25" s="1762" t="s">
        <v>180</v>
      </c>
      <c r="F25" s="130"/>
      <c r="G25" s="138" t="s">
        <v>77</v>
      </c>
      <c r="H25" s="138"/>
      <c r="I25" s="138"/>
      <c r="J25" s="138"/>
      <c r="K25" s="138"/>
      <c r="L25" s="138"/>
      <c r="M25" s="138"/>
      <c r="N25" s="138"/>
      <c r="O25" s="138"/>
      <c r="P25" s="138"/>
      <c r="Q25" s="138"/>
      <c r="R25" s="138"/>
      <c r="S25" s="138"/>
      <c r="T25" s="138"/>
      <c r="U25" s="138"/>
      <c r="V25" s="138"/>
      <c r="W25" s="138"/>
      <c r="X25" s="138"/>
      <c r="Y25" s="139"/>
      <c r="Z25" s="49"/>
      <c r="AA25" s="37"/>
      <c r="AB25" s="37"/>
    </row>
    <row r="26" spans="4:28" ht="19.899999999999999" customHeight="1">
      <c r="D26" s="1763"/>
      <c r="E26" s="1763"/>
      <c r="F26" s="131"/>
      <c r="G26" s="184" t="s">
        <v>193</v>
      </c>
      <c r="H26" s="184"/>
      <c r="I26" s="184"/>
      <c r="J26" s="184"/>
      <c r="K26" s="3142"/>
      <c r="L26" s="1549"/>
      <c r="M26" s="1549"/>
      <c r="N26" s="1549"/>
      <c r="O26" s="1549"/>
      <c r="P26" s="1549"/>
      <c r="Q26" s="1549"/>
      <c r="R26" s="1549"/>
      <c r="S26" s="1549"/>
      <c r="T26" s="1549"/>
      <c r="U26" s="184" t="s">
        <v>191</v>
      </c>
      <c r="V26" s="184"/>
      <c r="W26" s="184"/>
      <c r="X26" s="184"/>
      <c r="Y26" s="186"/>
      <c r="Z26" s="50"/>
      <c r="AA26" s="37"/>
      <c r="AB26" s="37"/>
    </row>
    <row r="27" spans="4:28" ht="19.899999999999999" customHeight="1">
      <c r="D27" s="1763"/>
      <c r="E27" s="1763"/>
      <c r="F27" s="131"/>
      <c r="G27" s="3143"/>
      <c r="H27" s="3143"/>
      <c r="I27" s="3143"/>
      <c r="J27" s="3143"/>
      <c r="K27" s="3143"/>
      <c r="L27" s="3143"/>
      <c r="M27" s="3143"/>
      <c r="N27" s="3143"/>
      <c r="O27" s="3143"/>
      <c r="P27" s="3143"/>
      <c r="Q27" s="3143"/>
      <c r="R27" s="3143"/>
      <c r="S27" s="3143"/>
      <c r="T27" s="3143"/>
      <c r="U27" s="3143"/>
      <c r="V27" s="3143"/>
      <c r="W27" s="3143"/>
      <c r="X27" s="3143"/>
      <c r="Y27" s="186"/>
      <c r="Z27" s="50"/>
      <c r="AA27" s="37"/>
      <c r="AB27" s="37"/>
    </row>
    <row r="28" spans="4:28" ht="19.899999999999999" customHeight="1">
      <c r="D28" s="1763"/>
      <c r="E28" s="1763"/>
      <c r="F28" s="131"/>
      <c r="G28" s="1760" t="s">
        <v>81</v>
      </c>
      <c r="H28" s="1760"/>
      <c r="I28" s="1760"/>
      <c r="J28" s="1760"/>
      <c r="K28" s="1760"/>
      <c r="L28" s="1760"/>
      <c r="M28" s="1760"/>
      <c r="N28" s="1760"/>
      <c r="O28" s="1760"/>
      <c r="P28" s="1760"/>
      <c r="Q28" s="1760"/>
      <c r="R28" s="1760"/>
      <c r="S28" s="1760"/>
      <c r="T28" s="1760"/>
      <c r="U28" s="1760"/>
      <c r="V28" s="1760"/>
      <c r="W28" s="1760"/>
      <c r="X28" s="1760"/>
      <c r="Y28" s="1760"/>
      <c r="Z28" s="1761"/>
      <c r="AA28" s="170"/>
      <c r="AB28" s="170"/>
    </row>
    <row r="29" spans="4:28" ht="19.899999999999999" customHeight="1">
      <c r="D29" s="1763"/>
      <c r="E29" s="1762" t="s">
        <v>79</v>
      </c>
      <c r="F29" s="130"/>
      <c r="G29" s="138" t="s">
        <v>218</v>
      </c>
      <c r="H29" s="138"/>
      <c r="I29" s="138"/>
      <c r="J29" s="138"/>
      <c r="K29" s="138"/>
      <c r="L29" s="138"/>
      <c r="M29" s="138"/>
      <c r="N29" s="138"/>
      <c r="O29" s="138"/>
      <c r="P29" s="138"/>
      <c r="Q29" s="138"/>
      <c r="R29" s="138"/>
      <c r="S29" s="138"/>
      <c r="T29" s="138"/>
      <c r="U29" s="138"/>
      <c r="V29" s="138"/>
      <c r="W29" s="138"/>
      <c r="X29" s="138"/>
      <c r="Y29" s="139"/>
      <c r="Z29" s="49"/>
      <c r="AA29" s="37"/>
      <c r="AB29" s="37"/>
    </row>
    <row r="30" spans="4:28" ht="19.899999999999999" customHeight="1">
      <c r="D30" s="1763"/>
      <c r="E30" s="1763"/>
      <c r="F30" s="131"/>
      <c r="G30" s="184" t="s">
        <v>193</v>
      </c>
      <c r="H30" s="184"/>
      <c r="I30" s="184"/>
      <c r="J30" s="184"/>
      <c r="K30" s="3142"/>
      <c r="L30" s="1549"/>
      <c r="M30" s="1549"/>
      <c r="N30" s="1549"/>
      <c r="O30" s="1549"/>
      <c r="P30" s="1549"/>
      <c r="Q30" s="1549"/>
      <c r="R30" s="1549"/>
      <c r="S30" s="1549"/>
      <c r="T30" s="1549"/>
      <c r="U30" s="184" t="s">
        <v>191</v>
      </c>
      <c r="V30" s="184"/>
      <c r="W30" s="184"/>
      <c r="X30" s="184"/>
      <c r="Y30" s="186"/>
      <c r="Z30" s="50"/>
      <c r="AA30" s="37"/>
      <c r="AB30" s="37"/>
    </row>
    <row r="31" spans="4:28" ht="19.899999999999999" customHeight="1">
      <c r="D31" s="1763"/>
      <c r="E31" s="1763"/>
      <c r="F31" s="131"/>
      <c r="G31" s="1775"/>
      <c r="H31" s="1775"/>
      <c r="I31" s="1775"/>
      <c r="J31" s="1775"/>
      <c r="K31" s="1775"/>
      <c r="L31" s="1775"/>
      <c r="M31" s="1775"/>
      <c r="N31" s="1775"/>
      <c r="O31" s="1775"/>
      <c r="P31" s="1775"/>
      <c r="Q31" s="1775"/>
      <c r="R31" s="1775"/>
      <c r="S31" s="1775"/>
      <c r="T31" s="1775"/>
      <c r="U31" s="1775"/>
      <c r="V31" s="1775"/>
      <c r="W31" s="1775"/>
      <c r="X31" s="1775"/>
      <c r="Y31" s="177"/>
      <c r="Z31" s="36"/>
      <c r="AA31" s="37"/>
      <c r="AB31" s="37"/>
    </row>
    <row r="32" spans="4:28" ht="19.899999999999999" customHeight="1">
      <c r="D32" s="1764"/>
      <c r="E32" s="1764"/>
      <c r="F32" s="132"/>
      <c r="G32" s="1772" t="s">
        <v>81</v>
      </c>
      <c r="H32" s="1772"/>
      <c r="I32" s="1772"/>
      <c r="J32" s="1772"/>
      <c r="K32" s="1772"/>
      <c r="L32" s="1772"/>
      <c r="M32" s="1772"/>
      <c r="N32" s="1772"/>
      <c r="O32" s="1772"/>
      <c r="P32" s="1772"/>
      <c r="Q32" s="1772"/>
      <c r="R32" s="1772"/>
      <c r="S32" s="1772"/>
      <c r="T32" s="1772"/>
      <c r="U32" s="1772"/>
      <c r="V32" s="1772"/>
      <c r="W32" s="1772"/>
      <c r="X32" s="1772"/>
      <c r="Y32" s="1772"/>
      <c r="Z32" s="1773"/>
      <c r="AA32" s="170"/>
      <c r="AB32" s="170"/>
    </row>
    <row r="33" spans="3:28" ht="19.899999999999999" customHeight="1">
      <c r="D33" s="44"/>
      <c r="G33" s="45"/>
      <c r="H33" s="45"/>
      <c r="I33" s="46"/>
      <c r="J33" s="45"/>
    </row>
    <row r="34" spans="3:28" ht="13.15" customHeight="1">
      <c r="D34" s="168"/>
      <c r="E34" s="28"/>
      <c r="F34" s="2894" t="s">
        <v>181</v>
      </c>
      <c r="G34" s="2895"/>
      <c r="H34" s="2898" t="s">
        <v>182</v>
      </c>
      <c r="I34" s="2895"/>
      <c r="J34" s="140"/>
      <c r="L34" s="168"/>
      <c r="M34" s="168"/>
      <c r="N34" s="168"/>
      <c r="O34" s="168"/>
      <c r="P34" s="168"/>
      <c r="Q34" s="168"/>
      <c r="R34" s="168"/>
      <c r="S34" s="168"/>
      <c r="T34" s="168"/>
      <c r="U34" s="3146" t="s">
        <v>183</v>
      </c>
      <c r="V34" s="3147"/>
      <c r="W34" s="3146" t="s">
        <v>184</v>
      </c>
      <c r="X34" s="3147"/>
      <c r="Y34" s="3146" t="s">
        <v>174</v>
      </c>
      <c r="Z34" s="3147"/>
      <c r="AA34" s="47"/>
      <c r="AB34" s="47"/>
    </row>
    <row r="35" spans="3:28">
      <c r="D35" s="168"/>
      <c r="E35" s="168"/>
      <c r="F35" s="2896"/>
      <c r="G35" s="2897"/>
      <c r="H35" s="2899"/>
      <c r="I35" s="2897"/>
      <c r="L35" s="168"/>
      <c r="M35" s="168"/>
      <c r="N35" s="168"/>
      <c r="O35" s="168"/>
      <c r="P35" s="168"/>
      <c r="Q35" s="168"/>
      <c r="R35" s="168"/>
      <c r="S35" s="168"/>
      <c r="T35" s="168"/>
      <c r="U35" s="3148"/>
      <c r="V35" s="3149"/>
      <c r="W35" s="3148"/>
      <c r="X35" s="3149"/>
      <c r="Y35" s="3148"/>
      <c r="Z35" s="3149"/>
      <c r="AA35" s="48"/>
      <c r="AB35" s="48"/>
    </row>
    <row r="36" spans="3:28" ht="36.6" customHeight="1">
      <c r="D36" s="168"/>
      <c r="E36" s="168"/>
      <c r="F36" s="165"/>
      <c r="G36" s="167"/>
      <c r="H36" s="166"/>
      <c r="I36" s="167"/>
      <c r="L36" s="168"/>
      <c r="M36" s="168"/>
      <c r="N36" s="168"/>
      <c r="O36" s="168"/>
      <c r="P36" s="168"/>
      <c r="Q36" s="168"/>
      <c r="R36" s="168"/>
      <c r="S36" s="168"/>
      <c r="T36" s="168"/>
      <c r="U36" s="165"/>
      <c r="V36" s="167"/>
      <c r="W36" s="165"/>
      <c r="X36" s="167"/>
      <c r="Y36" s="165"/>
      <c r="Z36" s="141"/>
      <c r="AA36" s="42"/>
      <c r="AB36" s="42"/>
    </row>
    <row r="38" spans="3:28" s="554" customFormat="1" ht="22.9" customHeight="1">
      <c r="C38" s="54" t="s">
        <v>563</v>
      </c>
      <c r="D38" s="277"/>
      <c r="E38" s="277"/>
      <c r="F38" s="277"/>
      <c r="G38" s="277"/>
      <c r="H38" s="278"/>
      <c r="I38" s="278"/>
      <c r="J38" s="278"/>
      <c r="K38" s="278"/>
      <c r="L38" s="278"/>
      <c r="M38" s="278"/>
      <c r="N38" s="278"/>
      <c r="O38" s="278"/>
      <c r="P38" s="278"/>
      <c r="Q38" s="278"/>
      <c r="R38" s="278"/>
      <c r="S38" s="278"/>
      <c r="T38" s="278"/>
      <c r="U38" s="278"/>
      <c r="V38" s="278"/>
      <c r="W38" s="278"/>
      <c r="X38" s="278"/>
      <c r="Y38" s="278"/>
      <c r="Z38" s="278"/>
      <c r="AA38" s="278"/>
      <c r="AB38" s="552"/>
    </row>
    <row r="39" spans="3:28" s="554" customFormat="1" ht="19.899999999999999" customHeight="1">
      <c r="C39" s="3073" t="s">
        <v>212</v>
      </c>
      <c r="D39" s="2997"/>
      <c r="E39" s="2998"/>
      <c r="F39" s="3367" t="str">
        <f>本工事内容!$C$5&amp;本工事内容!$D$5&amp;本工事内容!$E$5&amp;"　"&amp;本工事内容!$C$8</f>
        <v>都計第100号　○○○道路修繕工事2</v>
      </c>
      <c r="G39" s="3344"/>
      <c r="H39" s="3344"/>
      <c r="I39" s="3344"/>
      <c r="J39" s="3344"/>
      <c r="K39" s="3344"/>
      <c r="L39" s="3344"/>
      <c r="M39" s="3344"/>
      <c r="N39" s="3344"/>
      <c r="O39" s="3344"/>
      <c r="P39" s="3344"/>
      <c r="Q39" s="3344"/>
      <c r="R39" s="3344"/>
      <c r="S39" s="3345"/>
      <c r="T39" s="2996" t="s">
        <v>865</v>
      </c>
      <c r="U39" s="2998"/>
      <c r="V39" s="3368" t="str">
        <f>請負者詳細!$C$2</f>
        <v>△△△△建設株式会社</v>
      </c>
      <c r="W39" s="3344"/>
      <c r="X39" s="3344"/>
      <c r="Y39" s="3344"/>
      <c r="Z39" s="3344"/>
      <c r="AA39" s="3369"/>
    </row>
    <row r="40" spans="3:28" s="554" customFormat="1" ht="19.899999999999999" customHeight="1">
      <c r="C40" s="2927" t="s">
        <v>564</v>
      </c>
      <c r="D40" s="2928"/>
      <c r="E40" s="2929"/>
      <c r="F40" s="3065" t="s">
        <v>565</v>
      </c>
      <c r="G40" s="2928"/>
      <c r="H40" s="2928"/>
      <c r="I40" s="3452"/>
      <c r="J40" s="3065" t="s">
        <v>566</v>
      </c>
      <c r="K40" s="3453"/>
      <c r="L40" s="3453"/>
      <c r="M40" s="3453"/>
      <c r="N40" s="3453"/>
      <c r="O40" s="3453"/>
      <c r="P40" s="3453"/>
      <c r="Q40" s="3453"/>
      <c r="R40" s="3453"/>
      <c r="S40" s="3453"/>
      <c r="T40" s="3453"/>
      <c r="U40" s="3453"/>
      <c r="V40" s="3453"/>
      <c r="W40" s="3453"/>
      <c r="X40" s="3453"/>
      <c r="Y40" s="3453"/>
      <c r="Z40" s="3453"/>
      <c r="AA40" s="1512"/>
    </row>
    <row r="41" spans="3:28" s="149" customFormat="1" ht="21" customHeight="1">
      <c r="C41" s="565" t="s">
        <v>1330</v>
      </c>
      <c r="D41" s="229" t="s">
        <v>1331</v>
      </c>
      <c r="E41" s="229"/>
      <c r="F41" s="250" t="s">
        <v>1332</v>
      </c>
      <c r="G41" s="229" t="s">
        <v>1333</v>
      </c>
      <c r="H41" s="229"/>
      <c r="I41" s="559"/>
      <c r="J41" s="250" t="s">
        <v>1344</v>
      </c>
      <c r="K41" s="3039" t="s">
        <v>1347</v>
      </c>
      <c r="L41" s="3446"/>
      <c r="M41" s="3446"/>
      <c r="N41" s="3446"/>
      <c r="O41" s="3446"/>
      <c r="P41" s="3446"/>
      <c r="Q41" s="3446"/>
      <c r="R41" s="3446"/>
      <c r="S41" s="3446"/>
      <c r="T41" s="3446"/>
      <c r="U41" s="3446"/>
      <c r="V41" s="3446"/>
      <c r="W41" s="3446"/>
      <c r="X41" s="3446"/>
      <c r="Y41" s="3446"/>
      <c r="Z41" s="3446"/>
      <c r="AA41" s="566"/>
    </row>
    <row r="42" spans="3:28" s="149" customFormat="1" ht="15" customHeight="1">
      <c r="C42" s="3384" t="s">
        <v>1346</v>
      </c>
      <c r="D42" s="2887"/>
      <c r="E42" s="3447"/>
      <c r="F42" s="558"/>
      <c r="G42" s="229"/>
      <c r="H42" s="229"/>
      <c r="I42" s="559"/>
      <c r="J42" s="250" t="s">
        <v>1344</v>
      </c>
      <c r="K42" s="229" t="s">
        <v>1348</v>
      </c>
      <c r="L42" s="229"/>
      <c r="M42" s="229"/>
      <c r="N42" s="229"/>
      <c r="O42" s="229"/>
      <c r="P42" s="229"/>
      <c r="Q42" s="229"/>
      <c r="R42" s="229"/>
      <c r="S42" s="229"/>
      <c r="T42" s="229"/>
      <c r="U42" s="229"/>
      <c r="V42" s="567"/>
      <c r="W42" s="567"/>
      <c r="X42" s="567"/>
      <c r="Y42" s="567"/>
      <c r="Z42" s="567"/>
      <c r="AA42" s="566"/>
    </row>
    <row r="43" spans="3:28" s="149" customFormat="1" ht="15" customHeight="1">
      <c r="C43" s="3448"/>
      <c r="D43" s="2887"/>
      <c r="E43" s="3447"/>
      <c r="F43" s="558"/>
      <c r="G43" s="229"/>
      <c r="H43" s="229"/>
      <c r="I43" s="559"/>
      <c r="J43" s="250" t="s">
        <v>1344</v>
      </c>
      <c r="K43" s="229" t="s">
        <v>1349</v>
      </c>
      <c r="L43" s="229"/>
      <c r="M43" s="229"/>
      <c r="N43" s="229"/>
      <c r="O43" s="229"/>
      <c r="P43" s="229"/>
      <c r="Q43" s="229"/>
      <c r="R43" s="229"/>
      <c r="S43" s="229"/>
      <c r="T43" s="229"/>
      <c r="U43" s="229"/>
      <c r="V43" s="567"/>
      <c r="W43" s="567"/>
      <c r="X43" s="567"/>
      <c r="Y43" s="567"/>
      <c r="Z43" s="567"/>
      <c r="AA43" s="566"/>
    </row>
    <row r="44" spans="3:28" s="149" customFormat="1" ht="15" customHeight="1">
      <c r="C44" s="3448"/>
      <c r="D44" s="2887"/>
      <c r="E44" s="3447"/>
      <c r="F44" s="558"/>
      <c r="G44" s="229"/>
      <c r="H44" s="229"/>
      <c r="I44" s="559"/>
      <c r="J44" s="250" t="s">
        <v>1344</v>
      </c>
      <c r="K44" s="229" t="s">
        <v>1350</v>
      </c>
      <c r="L44" s="229"/>
      <c r="M44" s="229"/>
      <c r="N44" s="229"/>
      <c r="O44" s="229"/>
      <c r="P44" s="229"/>
      <c r="Q44" s="229"/>
      <c r="R44" s="229"/>
      <c r="S44" s="229"/>
      <c r="T44" s="229"/>
      <c r="U44" s="229"/>
      <c r="V44" s="567"/>
      <c r="W44" s="567"/>
      <c r="X44" s="567"/>
      <c r="Y44" s="567"/>
      <c r="Z44" s="567"/>
      <c r="AA44" s="566"/>
    </row>
    <row r="45" spans="3:28" s="149" customFormat="1" ht="15" customHeight="1">
      <c r="C45" s="3448"/>
      <c r="D45" s="2887"/>
      <c r="E45" s="3447"/>
      <c r="F45" s="558"/>
      <c r="G45" s="229"/>
      <c r="H45" s="229"/>
      <c r="I45" s="559"/>
      <c r="J45" s="250" t="s">
        <v>1344</v>
      </c>
      <c r="K45" s="229" t="s">
        <v>1351</v>
      </c>
      <c r="L45" s="229"/>
      <c r="M45" s="229"/>
      <c r="N45" s="229"/>
      <c r="O45" s="229"/>
      <c r="P45" s="229"/>
      <c r="Q45" s="229"/>
      <c r="R45" s="229"/>
      <c r="S45" s="229"/>
      <c r="T45" s="229"/>
      <c r="U45" s="229"/>
      <c r="V45" s="567"/>
      <c r="W45" s="567"/>
      <c r="X45" s="567"/>
      <c r="Y45" s="567"/>
      <c r="Z45" s="567"/>
      <c r="AA45" s="566"/>
    </row>
    <row r="46" spans="3:28" s="149" customFormat="1" ht="21" customHeight="1">
      <c r="C46" s="228"/>
      <c r="D46" s="229"/>
      <c r="E46" s="229"/>
      <c r="F46" s="558"/>
      <c r="G46" s="229"/>
      <c r="H46" s="229"/>
      <c r="I46" s="559"/>
      <c r="J46" s="250" t="s">
        <v>1344</v>
      </c>
      <c r="K46" s="3383" t="s">
        <v>1352</v>
      </c>
      <c r="L46" s="2887"/>
      <c r="M46" s="2887"/>
      <c r="N46" s="2887"/>
      <c r="O46" s="2887"/>
      <c r="P46" s="2887"/>
      <c r="Q46" s="2887"/>
      <c r="R46" s="2887"/>
      <c r="S46" s="2887"/>
      <c r="T46" s="2887"/>
      <c r="U46" s="2887"/>
      <c r="V46" s="2887"/>
      <c r="W46" s="2887"/>
      <c r="X46" s="2887"/>
      <c r="Y46" s="2887"/>
      <c r="Z46" s="2887"/>
      <c r="AA46" s="566"/>
    </row>
    <row r="47" spans="3:28" s="149" customFormat="1" ht="15" customHeight="1">
      <c r="C47" s="228"/>
      <c r="D47" s="229"/>
      <c r="E47" s="229"/>
      <c r="F47" s="558"/>
      <c r="G47" s="229"/>
      <c r="H47" s="229"/>
      <c r="I47" s="559"/>
      <c r="J47" s="250" t="s">
        <v>1344</v>
      </c>
      <c r="K47" s="229" t="s">
        <v>1353</v>
      </c>
      <c r="L47" s="229"/>
      <c r="M47" s="229"/>
      <c r="N47" s="229"/>
      <c r="O47" s="229"/>
      <c r="P47" s="229"/>
      <c r="Q47" s="229"/>
      <c r="R47" s="229"/>
      <c r="S47" s="229"/>
      <c r="T47" s="229"/>
      <c r="U47" s="229"/>
      <c r="V47" s="567"/>
      <c r="W47" s="567"/>
      <c r="X47" s="567"/>
      <c r="Y47" s="567"/>
      <c r="Z47" s="567"/>
      <c r="AA47" s="566"/>
    </row>
    <row r="48" spans="3:28" s="149" customFormat="1" ht="15" customHeight="1">
      <c r="C48" s="228"/>
      <c r="D48" s="229"/>
      <c r="E48" s="229"/>
      <c r="F48" s="558"/>
      <c r="G48" s="229"/>
      <c r="H48" s="229"/>
      <c r="I48" s="559"/>
      <c r="J48" s="250" t="s">
        <v>1344</v>
      </c>
      <c r="K48" s="229" t="s">
        <v>1354</v>
      </c>
      <c r="L48" s="229"/>
      <c r="M48" s="229"/>
      <c r="N48" s="229"/>
      <c r="O48" s="229"/>
      <c r="P48" s="229"/>
      <c r="Q48" s="229"/>
      <c r="R48" s="229"/>
      <c r="S48" s="229"/>
      <c r="T48" s="229"/>
      <c r="U48" s="229"/>
      <c r="V48" s="567"/>
      <c r="W48" s="567"/>
      <c r="X48" s="567"/>
      <c r="Y48" s="567"/>
      <c r="Z48" s="567"/>
      <c r="AA48" s="566"/>
    </row>
    <row r="49" spans="3:27" s="149" customFormat="1" ht="15" customHeight="1">
      <c r="C49" s="228"/>
      <c r="D49" s="229"/>
      <c r="E49" s="229"/>
      <c r="F49" s="558"/>
      <c r="G49" s="229"/>
      <c r="H49" s="229"/>
      <c r="I49" s="559"/>
      <c r="J49" s="250" t="s">
        <v>1344</v>
      </c>
      <c r="K49" s="229" t="s">
        <v>1355</v>
      </c>
      <c r="L49" s="229"/>
      <c r="M49" s="229"/>
      <c r="N49" s="229"/>
      <c r="O49" s="229"/>
      <c r="P49" s="229"/>
      <c r="Q49" s="229"/>
      <c r="R49" s="229"/>
      <c r="S49" s="229"/>
      <c r="T49" s="229"/>
      <c r="U49" s="229"/>
      <c r="V49" s="567"/>
      <c r="W49" s="567"/>
      <c r="X49" s="567"/>
      <c r="Y49" s="567"/>
      <c r="Z49" s="567"/>
      <c r="AA49" s="566"/>
    </row>
    <row r="50" spans="3:27" s="149" customFormat="1" ht="15" customHeight="1">
      <c r="C50" s="228"/>
      <c r="D50" s="229"/>
      <c r="E50" s="229"/>
      <c r="F50" s="558"/>
      <c r="G50" s="229"/>
      <c r="H50" s="229"/>
      <c r="I50" s="559"/>
      <c r="J50" s="250" t="s">
        <v>1344</v>
      </c>
      <c r="K50" s="229" t="s">
        <v>567</v>
      </c>
      <c r="L50" s="229"/>
      <c r="M50" s="229"/>
      <c r="N50" s="229"/>
      <c r="O50" s="229"/>
      <c r="P50" s="229"/>
      <c r="Q50" s="229"/>
      <c r="R50" s="229"/>
      <c r="S50" s="229"/>
      <c r="T50" s="229"/>
      <c r="U50" s="229"/>
      <c r="V50" s="567"/>
      <c r="W50" s="567"/>
      <c r="X50" s="567"/>
      <c r="Y50" s="567"/>
      <c r="Z50" s="567"/>
      <c r="AA50" s="566"/>
    </row>
    <row r="51" spans="3:27" s="149" customFormat="1" ht="15" customHeight="1">
      <c r="C51" s="228"/>
      <c r="D51" s="229"/>
      <c r="E51" s="229"/>
      <c r="F51" s="558"/>
      <c r="G51" s="229"/>
      <c r="H51" s="229"/>
      <c r="I51" s="559"/>
      <c r="J51" s="250" t="s">
        <v>1344</v>
      </c>
      <c r="K51" s="229" t="s">
        <v>568</v>
      </c>
      <c r="L51" s="229"/>
      <c r="M51" s="229"/>
      <c r="N51" s="229"/>
      <c r="O51" s="229"/>
      <c r="P51" s="229"/>
      <c r="Q51" s="229"/>
      <c r="R51" s="229"/>
      <c r="S51" s="229"/>
      <c r="T51" s="229"/>
      <c r="U51" s="229"/>
      <c r="V51" s="567"/>
      <c r="W51" s="567"/>
      <c r="X51" s="567"/>
      <c r="Y51" s="567"/>
      <c r="Z51" s="567"/>
      <c r="AA51" s="566"/>
    </row>
    <row r="52" spans="3:27" s="149" customFormat="1" ht="15" customHeight="1">
      <c r="C52" s="228"/>
      <c r="D52" s="229"/>
      <c r="E52" s="229"/>
      <c r="F52" s="558"/>
      <c r="G52" s="229"/>
      <c r="H52" s="229"/>
      <c r="I52" s="559"/>
      <c r="J52" s="250" t="s">
        <v>1344</v>
      </c>
      <c r="K52" s="229" t="s">
        <v>569</v>
      </c>
      <c r="L52" s="229"/>
      <c r="M52" s="229"/>
      <c r="N52" s="229"/>
      <c r="O52" s="229"/>
      <c r="P52" s="229"/>
      <c r="Q52" s="229"/>
      <c r="R52" s="229"/>
      <c r="S52" s="229"/>
      <c r="T52" s="229"/>
      <c r="U52" s="229"/>
      <c r="V52" s="567"/>
      <c r="W52" s="567"/>
      <c r="X52" s="567"/>
      <c r="Y52" s="567"/>
      <c r="Z52" s="567"/>
      <c r="AA52" s="566"/>
    </row>
    <row r="53" spans="3:27" s="149" customFormat="1" ht="15" customHeight="1">
      <c r="C53" s="228"/>
      <c r="D53" s="229"/>
      <c r="E53" s="229"/>
      <c r="F53" s="558"/>
      <c r="G53" s="229"/>
      <c r="H53" s="229"/>
      <c r="I53" s="559"/>
      <c r="J53" s="250" t="s">
        <v>1344</v>
      </c>
      <c r="K53" s="229" t="s">
        <v>570</v>
      </c>
      <c r="L53" s="229"/>
      <c r="M53" s="229"/>
      <c r="N53" s="229"/>
      <c r="O53" s="229"/>
      <c r="P53" s="229"/>
      <c r="Q53" s="229"/>
      <c r="R53" s="229"/>
      <c r="S53" s="229"/>
      <c r="T53" s="229"/>
      <c r="U53" s="229"/>
      <c r="V53" s="567"/>
      <c r="W53" s="567"/>
      <c r="X53" s="567"/>
      <c r="Y53" s="567"/>
      <c r="Z53" s="567"/>
      <c r="AA53" s="566"/>
    </row>
    <row r="54" spans="3:27" s="149" customFormat="1" ht="15" customHeight="1">
      <c r="C54" s="228"/>
      <c r="D54" s="229"/>
      <c r="E54" s="229"/>
      <c r="F54" s="558"/>
      <c r="G54" s="229"/>
      <c r="H54" s="229"/>
      <c r="I54" s="559"/>
      <c r="J54" s="250" t="s">
        <v>1344</v>
      </c>
      <c r="K54" s="229" t="s">
        <v>571</v>
      </c>
      <c r="L54" s="229"/>
      <c r="M54" s="229"/>
      <c r="N54" s="229"/>
      <c r="O54" s="229"/>
      <c r="P54" s="229"/>
      <c r="Q54" s="229"/>
      <c r="R54" s="229"/>
      <c r="S54" s="229"/>
      <c r="T54" s="229"/>
      <c r="U54" s="229"/>
      <c r="V54" s="567"/>
      <c r="W54" s="567"/>
      <c r="X54" s="567"/>
      <c r="Y54" s="567"/>
      <c r="Z54" s="567"/>
      <c r="AA54" s="566"/>
    </row>
    <row r="55" spans="3:27" s="149" customFormat="1" ht="15" customHeight="1">
      <c r="C55" s="228"/>
      <c r="D55" s="229"/>
      <c r="E55" s="229"/>
      <c r="F55" s="558"/>
      <c r="G55" s="229"/>
      <c r="H55" s="229"/>
      <c r="I55" s="559"/>
      <c r="J55" s="250" t="s">
        <v>1344</v>
      </c>
      <c r="K55" s="229" t="s">
        <v>572</v>
      </c>
      <c r="L55" s="229"/>
      <c r="M55" s="229"/>
      <c r="N55" s="229"/>
      <c r="O55" s="229"/>
      <c r="P55" s="229"/>
      <c r="Q55" s="229"/>
      <c r="R55" s="229"/>
      <c r="S55" s="229"/>
      <c r="T55" s="229"/>
      <c r="U55" s="229"/>
      <c r="V55" s="567"/>
      <c r="W55" s="567"/>
      <c r="X55" s="567"/>
      <c r="Y55" s="567"/>
      <c r="Z55" s="567"/>
      <c r="AA55" s="566"/>
    </row>
    <row r="56" spans="3:27" s="149" customFormat="1" ht="15" customHeight="1">
      <c r="C56" s="228"/>
      <c r="D56" s="229"/>
      <c r="E56" s="229"/>
      <c r="F56" s="558"/>
      <c r="G56" s="229"/>
      <c r="H56" s="229"/>
      <c r="I56" s="559"/>
      <c r="J56" s="250" t="s">
        <v>1344</v>
      </c>
      <c r="K56" s="229" t="s">
        <v>573</v>
      </c>
      <c r="L56" s="229"/>
      <c r="M56" s="229"/>
      <c r="N56" s="229"/>
      <c r="O56" s="229"/>
      <c r="P56" s="229"/>
      <c r="Q56" s="229"/>
      <c r="R56" s="229"/>
      <c r="S56" s="229"/>
      <c r="T56" s="229"/>
      <c r="U56" s="229"/>
      <c r="V56" s="567"/>
      <c r="W56" s="567"/>
      <c r="X56" s="567"/>
      <c r="Y56" s="567"/>
      <c r="Z56" s="567"/>
      <c r="AA56" s="566"/>
    </row>
    <row r="57" spans="3:27" s="149" customFormat="1" ht="15" customHeight="1">
      <c r="C57" s="228"/>
      <c r="D57" s="229"/>
      <c r="E57" s="229"/>
      <c r="F57" s="558"/>
      <c r="G57" s="229"/>
      <c r="H57" s="229"/>
      <c r="I57" s="559"/>
      <c r="J57" s="250" t="s">
        <v>1344</v>
      </c>
      <c r="K57" s="229" t="s">
        <v>574</v>
      </c>
      <c r="L57" s="229"/>
      <c r="M57" s="229"/>
      <c r="N57" s="229"/>
      <c r="O57" s="229"/>
      <c r="P57" s="229"/>
      <c r="Q57" s="229"/>
      <c r="R57" s="229"/>
      <c r="S57" s="229"/>
      <c r="T57" s="229"/>
      <c r="U57" s="229"/>
      <c r="V57" s="567"/>
      <c r="W57" s="567"/>
      <c r="X57" s="567"/>
      <c r="Y57" s="567"/>
      <c r="Z57" s="567"/>
      <c r="AA57" s="566"/>
    </row>
    <row r="58" spans="3:27" s="149" customFormat="1" ht="15" customHeight="1">
      <c r="C58" s="228"/>
      <c r="D58" s="229"/>
      <c r="E58" s="229"/>
      <c r="F58" s="555" t="s">
        <v>1332</v>
      </c>
      <c r="G58" s="560" t="s">
        <v>1334</v>
      </c>
      <c r="H58" s="560"/>
      <c r="I58" s="561"/>
      <c r="J58" s="555" t="s">
        <v>1344</v>
      </c>
      <c r="K58" s="560" t="s">
        <v>575</v>
      </c>
      <c r="L58" s="560"/>
      <c r="M58" s="560"/>
      <c r="N58" s="560"/>
      <c r="O58" s="560"/>
      <c r="P58" s="560"/>
      <c r="Q58" s="560"/>
      <c r="R58" s="560"/>
      <c r="S58" s="560"/>
      <c r="T58" s="560"/>
      <c r="U58" s="560"/>
      <c r="V58" s="273"/>
      <c r="W58" s="273"/>
      <c r="X58" s="273"/>
      <c r="Y58" s="273"/>
      <c r="Z58" s="273"/>
      <c r="AA58" s="568"/>
    </row>
    <row r="59" spans="3:27" s="149" customFormat="1" ht="15" customHeight="1">
      <c r="C59" s="228"/>
      <c r="D59" s="229"/>
      <c r="E59" s="229"/>
      <c r="F59" s="250" t="s">
        <v>1332</v>
      </c>
      <c r="G59" s="229" t="s">
        <v>1335</v>
      </c>
      <c r="H59" s="229"/>
      <c r="I59" s="559"/>
      <c r="J59" s="250" t="s">
        <v>1344</v>
      </c>
      <c r="K59" s="229" t="s">
        <v>576</v>
      </c>
      <c r="L59" s="229"/>
      <c r="M59" s="229"/>
      <c r="N59" s="229"/>
      <c r="O59" s="229"/>
      <c r="P59" s="229"/>
      <c r="Q59" s="229"/>
      <c r="R59" s="229"/>
      <c r="S59" s="229"/>
      <c r="T59" s="229"/>
      <c r="U59" s="229"/>
      <c r="V59" s="567"/>
      <c r="W59" s="567"/>
      <c r="X59" s="567"/>
      <c r="Y59" s="567"/>
      <c r="Z59" s="567"/>
      <c r="AA59" s="566"/>
    </row>
    <row r="60" spans="3:27" s="149" customFormat="1" ht="15" customHeight="1">
      <c r="C60" s="228"/>
      <c r="D60" s="229"/>
      <c r="E60" s="229"/>
      <c r="F60" s="558"/>
      <c r="G60" s="229"/>
      <c r="H60" s="229"/>
      <c r="I60" s="559"/>
      <c r="J60" s="250" t="s">
        <v>1344</v>
      </c>
      <c r="K60" s="229" t="s">
        <v>577</v>
      </c>
      <c r="L60" s="229"/>
      <c r="M60" s="229"/>
      <c r="N60" s="229"/>
      <c r="O60" s="229"/>
      <c r="P60" s="229"/>
      <c r="Q60" s="229"/>
      <c r="R60" s="229"/>
      <c r="S60" s="229"/>
      <c r="T60" s="229"/>
      <c r="U60" s="229"/>
      <c r="V60" s="567"/>
      <c r="W60" s="567"/>
      <c r="X60" s="567"/>
      <c r="Y60" s="567"/>
      <c r="Z60" s="567"/>
      <c r="AA60" s="566"/>
    </row>
    <row r="61" spans="3:27" s="149" customFormat="1" ht="15" customHeight="1">
      <c r="C61" s="228"/>
      <c r="D61" s="229"/>
      <c r="E61" s="229"/>
      <c r="F61" s="558"/>
      <c r="G61" s="229"/>
      <c r="H61" s="229"/>
      <c r="I61" s="559"/>
      <c r="J61" s="250" t="s">
        <v>1344</v>
      </c>
      <c r="K61" s="229" t="s">
        <v>877</v>
      </c>
      <c r="L61" s="229"/>
      <c r="M61" s="229"/>
      <c r="N61" s="229"/>
      <c r="O61" s="229"/>
      <c r="P61" s="229"/>
      <c r="Q61" s="229"/>
      <c r="R61" s="229"/>
      <c r="S61" s="229"/>
      <c r="T61" s="229"/>
      <c r="U61" s="229"/>
      <c r="V61" s="567"/>
      <c r="W61" s="567"/>
      <c r="X61" s="567"/>
      <c r="Y61" s="567"/>
      <c r="Z61" s="567"/>
      <c r="AA61" s="566"/>
    </row>
    <row r="62" spans="3:27" s="149" customFormat="1" ht="15" customHeight="1">
      <c r="C62" s="228"/>
      <c r="D62" s="229"/>
      <c r="E62" s="229"/>
      <c r="F62" s="556"/>
      <c r="G62" s="218"/>
      <c r="H62" s="218"/>
      <c r="I62" s="219"/>
      <c r="J62" s="557" t="s">
        <v>1344</v>
      </c>
      <c r="K62" s="218" t="s">
        <v>578</v>
      </c>
      <c r="L62" s="218"/>
      <c r="M62" s="218"/>
      <c r="N62" s="218"/>
      <c r="O62" s="218"/>
      <c r="P62" s="218"/>
      <c r="Q62" s="218"/>
      <c r="R62" s="218"/>
      <c r="S62" s="218"/>
      <c r="T62" s="218"/>
      <c r="U62" s="218"/>
      <c r="V62" s="274"/>
      <c r="W62" s="274"/>
      <c r="X62" s="274"/>
      <c r="Y62" s="274"/>
      <c r="Z62" s="274"/>
      <c r="AA62" s="569"/>
    </row>
    <row r="63" spans="3:27" s="149" customFormat="1" ht="15" customHeight="1">
      <c r="C63" s="228"/>
      <c r="D63" s="229"/>
      <c r="E63" s="229"/>
      <c r="F63" s="250" t="s">
        <v>1336</v>
      </c>
      <c r="G63" s="229" t="s">
        <v>1337</v>
      </c>
      <c r="H63" s="229"/>
      <c r="I63" s="559"/>
      <c r="J63" s="250" t="s">
        <v>1344</v>
      </c>
      <c r="K63" s="229" t="s">
        <v>579</v>
      </c>
      <c r="L63" s="229"/>
      <c r="M63" s="229"/>
      <c r="N63" s="229"/>
      <c r="O63" s="229"/>
      <c r="P63" s="229"/>
      <c r="Q63" s="229"/>
      <c r="R63" s="229"/>
      <c r="S63" s="229"/>
      <c r="T63" s="229"/>
      <c r="U63" s="229"/>
      <c r="V63" s="567"/>
      <c r="W63" s="567"/>
      <c r="X63" s="567"/>
      <c r="Y63" s="567"/>
      <c r="Z63" s="567"/>
      <c r="AA63" s="566"/>
    </row>
    <row r="64" spans="3:27" s="149" customFormat="1" ht="21" customHeight="1">
      <c r="C64" s="228"/>
      <c r="D64" s="229"/>
      <c r="E64" s="229"/>
      <c r="F64" s="558"/>
      <c r="G64" s="229"/>
      <c r="H64" s="229"/>
      <c r="I64" s="559"/>
      <c r="J64" s="250" t="s">
        <v>1344</v>
      </c>
      <c r="K64" s="3383" t="s">
        <v>873</v>
      </c>
      <c r="L64" s="2887"/>
      <c r="M64" s="2887"/>
      <c r="N64" s="2887"/>
      <c r="O64" s="2887"/>
      <c r="P64" s="2887"/>
      <c r="Q64" s="2887"/>
      <c r="R64" s="2887"/>
      <c r="S64" s="2887"/>
      <c r="T64" s="2887"/>
      <c r="U64" s="2887"/>
      <c r="V64" s="2887"/>
      <c r="W64" s="2887"/>
      <c r="X64" s="2887"/>
      <c r="Y64" s="2887"/>
      <c r="Z64" s="2887"/>
      <c r="AA64" s="566"/>
    </row>
    <row r="65" spans="3:27" s="149" customFormat="1" ht="15" customHeight="1">
      <c r="C65" s="228"/>
      <c r="D65" s="229"/>
      <c r="E65" s="229"/>
      <c r="F65" s="558"/>
      <c r="G65" s="229"/>
      <c r="H65" s="229"/>
      <c r="I65" s="559"/>
      <c r="J65" s="250" t="s">
        <v>1344</v>
      </c>
      <c r="K65" s="229" t="s">
        <v>580</v>
      </c>
      <c r="L65" s="229"/>
      <c r="M65" s="229"/>
      <c r="N65" s="229"/>
      <c r="O65" s="229"/>
      <c r="P65" s="229"/>
      <c r="Q65" s="229"/>
      <c r="R65" s="229"/>
      <c r="S65" s="229"/>
      <c r="T65" s="229"/>
      <c r="U65" s="229"/>
      <c r="V65" s="567"/>
      <c r="W65" s="567"/>
      <c r="X65" s="567"/>
      <c r="Y65" s="567"/>
      <c r="Z65" s="567"/>
      <c r="AA65" s="566"/>
    </row>
    <row r="66" spans="3:27" s="149" customFormat="1" ht="15" customHeight="1">
      <c r="C66" s="228"/>
      <c r="D66" s="229"/>
      <c r="E66" s="229"/>
      <c r="F66" s="558"/>
      <c r="G66" s="229"/>
      <c r="H66" s="229"/>
      <c r="I66" s="559"/>
      <c r="J66" s="250" t="s">
        <v>1344</v>
      </c>
      <c r="K66" s="229" t="s">
        <v>581</v>
      </c>
      <c r="L66" s="229"/>
      <c r="M66" s="229"/>
      <c r="N66" s="229"/>
      <c r="O66" s="229"/>
      <c r="P66" s="229"/>
      <c r="Q66" s="229"/>
      <c r="R66" s="229"/>
      <c r="S66" s="229"/>
      <c r="T66" s="229"/>
      <c r="U66" s="229"/>
      <c r="V66" s="567"/>
      <c r="W66" s="567"/>
      <c r="X66" s="567"/>
      <c r="Y66" s="567"/>
      <c r="Z66" s="567"/>
      <c r="AA66" s="566"/>
    </row>
    <row r="67" spans="3:27" s="149" customFormat="1" ht="15" customHeight="1">
      <c r="C67" s="228"/>
      <c r="D67" s="229"/>
      <c r="E67" s="229"/>
      <c r="F67" s="558"/>
      <c r="G67" s="229"/>
      <c r="H67" s="229"/>
      <c r="I67" s="559"/>
      <c r="J67" s="250" t="s">
        <v>1344</v>
      </c>
      <c r="K67" s="229" t="s">
        <v>582</v>
      </c>
      <c r="L67" s="229"/>
      <c r="M67" s="229"/>
      <c r="N67" s="229"/>
      <c r="O67" s="229"/>
      <c r="P67" s="229"/>
      <c r="Q67" s="229"/>
      <c r="R67" s="229"/>
      <c r="S67" s="229"/>
      <c r="T67" s="229"/>
      <c r="U67" s="229"/>
      <c r="V67" s="567"/>
      <c r="W67" s="567"/>
      <c r="X67" s="567"/>
      <c r="Y67" s="567"/>
      <c r="Z67" s="567"/>
      <c r="AA67" s="566"/>
    </row>
    <row r="68" spans="3:27" s="149" customFormat="1" ht="15" customHeight="1">
      <c r="C68" s="228"/>
      <c r="D68" s="229"/>
      <c r="E68" s="229"/>
      <c r="F68" s="558"/>
      <c r="G68" s="229"/>
      <c r="H68" s="229"/>
      <c r="I68" s="559"/>
      <c r="J68" s="250" t="s">
        <v>1344</v>
      </c>
      <c r="K68" s="229" t="s">
        <v>583</v>
      </c>
      <c r="L68" s="229"/>
      <c r="M68" s="229"/>
      <c r="N68" s="229"/>
      <c r="O68" s="229"/>
      <c r="P68" s="229"/>
      <c r="Q68" s="229"/>
      <c r="R68" s="229"/>
      <c r="S68" s="229"/>
      <c r="T68" s="229"/>
      <c r="U68" s="229"/>
      <c r="V68" s="567"/>
      <c r="W68" s="567"/>
      <c r="X68" s="567"/>
      <c r="Y68" s="567"/>
      <c r="Z68" s="567"/>
      <c r="AA68" s="566"/>
    </row>
    <row r="69" spans="3:27" s="149" customFormat="1" ht="15" customHeight="1">
      <c r="C69" s="228"/>
      <c r="D69" s="229"/>
      <c r="E69" s="229"/>
      <c r="F69" s="558"/>
      <c r="G69" s="229"/>
      <c r="H69" s="229"/>
      <c r="I69" s="559"/>
      <c r="J69" s="250" t="s">
        <v>1344</v>
      </c>
      <c r="K69" s="229" t="s">
        <v>584</v>
      </c>
      <c r="L69" s="229"/>
      <c r="M69" s="229"/>
      <c r="N69" s="229"/>
      <c r="O69" s="229"/>
      <c r="P69" s="229"/>
      <c r="Q69" s="229"/>
      <c r="R69" s="229"/>
      <c r="S69" s="229"/>
      <c r="T69" s="229"/>
      <c r="U69" s="229"/>
      <c r="V69" s="567"/>
      <c r="W69" s="567"/>
      <c r="X69" s="567"/>
      <c r="Y69" s="567"/>
      <c r="Z69" s="567"/>
      <c r="AA69" s="566"/>
    </row>
    <row r="70" spans="3:27" s="149" customFormat="1" ht="15" customHeight="1">
      <c r="C70" s="228"/>
      <c r="D70" s="229"/>
      <c r="E70" s="229"/>
      <c r="F70" s="558"/>
      <c r="G70" s="229"/>
      <c r="H70" s="229"/>
      <c r="I70" s="559"/>
      <c r="J70" s="250" t="s">
        <v>1344</v>
      </c>
      <c r="K70" s="229" t="s">
        <v>585</v>
      </c>
      <c r="L70" s="229"/>
      <c r="M70" s="229"/>
      <c r="N70" s="229"/>
      <c r="O70" s="229"/>
      <c r="P70" s="229"/>
      <c r="Q70" s="229"/>
      <c r="R70" s="229"/>
      <c r="S70" s="229"/>
      <c r="T70" s="229"/>
      <c r="U70" s="229"/>
      <c r="V70" s="567"/>
      <c r="W70" s="567"/>
      <c r="X70" s="567"/>
      <c r="Y70" s="567"/>
      <c r="Z70" s="567"/>
      <c r="AA70" s="566"/>
    </row>
    <row r="71" spans="3:27" s="149" customFormat="1" ht="15" customHeight="1">
      <c r="C71" s="217"/>
      <c r="D71" s="218"/>
      <c r="E71" s="219"/>
      <c r="F71" s="555" t="s">
        <v>1338</v>
      </c>
      <c r="G71" s="560" t="s">
        <v>1339</v>
      </c>
      <c r="H71" s="560"/>
      <c r="I71" s="561"/>
      <c r="J71" s="555"/>
      <c r="K71" s="560"/>
      <c r="L71" s="560"/>
      <c r="M71" s="560"/>
      <c r="N71" s="560"/>
      <c r="O71" s="560"/>
      <c r="P71" s="560"/>
      <c r="Q71" s="560"/>
      <c r="R71" s="560"/>
      <c r="S71" s="560"/>
      <c r="T71" s="560"/>
      <c r="U71" s="560"/>
      <c r="V71" s="273"/>
      <c r="W71" s="273"/>
      <c r="X71" s="273"/>
      <c r="Y71" s="273"/>
      <c r="Z71" s="273"/>
      <c r="AA71" s="568"/>
    </row>
    <row r="72" spans="3:27" s="149" customFormat="1" ht="21" customHeight="1">
      <c r="C72" s="565" t="s">
        <v>1342</v>
      </c>
      <c r="D72" s="229" t="s">
        <v>1343</v>
      </c>
      <c r="E72" s="229"/>
      <c r="F72" s="250" t="s">
        <v>1332</v>
      </c>
      <c r="G72" s="3039" t="s">
        <v>1340</v>
      </c>
      <c r="H72" s="3446"/>
      <c r="I72" s="3449"/>
      <c r="J72" s="250" t="s">
        <v>1344</v>
      </c>
      <c r="K72" s="3039" t="s">
        <v>1361</v>
      </c>
      <c r="L72" s="3446"/>
      <c r="M72" s="3446"/>
      <c r="N72" s="3446"/>
      <c r="O72" s="3446"/>
      <c r="P72" s="3446"/>
      <c r="Q72" s="3446"/>
      <c r="R72" s="3446"/>
      <c r="S72" s="3446"/>
      <c r="T72" s="3446"/>
      <c r="U72" s="3446"/>
      <c r="V72" s="3446"/>
      <c r="W72" s="3446"/>
      <c r="X72" s="3446"/>
      <c r="Y72" s="3446"/>
      <c r="Z72" s="3446"/>
      <c r="AA72" s="566"/>
    </row>
    <row r="73" spans="3:27" s="149" customFormat="1" ht="15" customHeight="1">
      <c r="C73" s="3384" t="s">
        <v>1345</v>
      </c>
      <c r="D73" s="2887"/>
      <c r="E73" s="3447"/>
      <c r="F73" s="558"/>
      <c r="G73" s="2887"/>
      <c r="H73" s="2887"/>
      <c r="I73" s="3447"/>
      <c r="J73" s="250" t="s">
        <v>1344</v>
      </c>
      <c r="K73" s="229" t="s">
        <v>1356</v>
      </c>
      <c r="L73" s="229"/>
      <c r="M73" s="229"/>
      <c r="N73" s="229"/>
      <c r="O73" s="229"/>
      <c r="P73" s="229"/>
      <c r="Q73" s="229"/>
      <c r="R73" s="229"/>
      <c r="S73" s="229"/>
      <c r="T73" s="229"/>
      <c r="U73" s="229"/>
      <c r="V73" s="567"/>
      <c r="W73" s="567"/>
      <c r="X73" s="567"/>
      <c r="Y73" s="567"/>
      <c r="Z73" s="567"/>
      <c r="AA73" s="566"/>
    </row>
    <row r="74" spans="3:27" s="149" customFormat="1" ht="21" customHeight="1">
      <c r="C74" s="3448"/>
      <c r="D74" s="2887"/>
      <c r="E74" s="3447"/>
      <c r="F74" s="558"/>
      <c r="G74" s="2887"/>
      <c r="H74" s="2887"/>
      <c r="I74" s="3447"/>
      <c r="J74" s="250" t="s">
        <v>1344</v>
      </c>
      <c r="K74" s="3383" t="s">
        <v>1357</v>
      </c>
      <c r="L74" s="2887"/>
      <c r="M74" s="2887"/>
      <c r="N74" s="2887"/>
      <c r="O74" s="2887"/>
      <c r="P74" s="2887"/>
      <c r="Q74" s="2887"/>
      <c r="R74" s="2887"/>
      <c r="S74" s="2887"/>
      <c r="T74" s="2887"/>
      <c r="U74" s="2887"/>
      <c r="V74" s="2887"/>
      <c r="W74" s="2887"/>
      <c r="X74" s="2887"/>
      <c r="Y74" s="2887"/>
      <c r="Z74" s="2887"/>
      <c r="AA74" s="257"/>
    </row>
    <row r="75" spans="3:27" s="149" customFormat="1" ht="15" customHeight="1">
      <c r="C75" s="3448"/>
      <c r="D75" s="2887"/>
      <c r="E75" s="3447"/>
      <c r="F75" s="558"/>
      <c r="G75" s="2887"/>
      <c r="H75" s="2887"/>
      <c r="I75" s="3447"/>
      <c r="J75" s="250" t="s">
        <v>1344</v>
      </c>
      <c r="K75" s="229" t="s">
        <v>1358</v>
      </c>
      <c r="L75" s="229"/>
      <c r="M75" s="229"/>
      <c r="N75" s="229"/>
      <c r="O75" s="229"/>
      <c r="P75" s="229"/>
      <c r="Q75" s="229"/>
      <c r="R75" s="229"/>
      <c r="S75" s="229"/>
      <c r="T75" s="229"/>
      <c r="U75" s="229"/>
      <c r="V75" s="567"/>
      <c r="W75" s="567"/>
      <c r="X75" s="567"/>
      <c r="Y75" s="567"/>
      <c r="Z75" s="567"/>
      <c r="AA75" s="566"/>
    </row>
    <row r="76" spans="3:27" s="149" customFormat="1" ht="15" customHeight="1">
      <c r="C76" s="3448"/>
      <c r="D76" s="2887"/>
      <c r="E76" s="3447"/>
      <c r="F76" s="558"/>
      <c r="G76" s="2887"/>
      <c r="H76" s="2887"/>
      <c r="I76" s="3447"/>
      <c r="J76" s="250" t="s">
        <v>1344</v>
      </c>
      <c r="K76" s="229" t="s">
        <v>1359</v>
      </c>
      <c r="L76" s="229"/>
      <c r="M76" s="229"/>
      <c r="N76" s="229"/>
      <c r="O76" s="229"/>
      <c r="P76" s="229"/>
      <c r="Q76" s="229"/>
      <c r="R76" s="229"/>
      <c r="S76" s="229"/>
      <c r="T76" s="229"/>
      <c r="U76" s="229"/>
      <c r="V76" s="567"/>
      <c r="W76" s="567"/>
      <c r="X76" s="567"/>
      <c r="Y76" s="567"/>
      <c r="Z76" s="567"/>
      <c r="AA76" s="566"/>
    </row>
    <row r="77" spans="3:27" s="149" customFormat="1" ht="15" customHeight="1">
      <c r="C77" s="228"/>
      <c r="D77" s="229"/>
      <c r="E77" s="229"/>
      <c r="F77" s="556"/>
      <c r="G77" s="3450"/>
      <c r="H77" s="3450"/>
      <c r="I77" s="3451"/>
      <c r="J77" s="557" t="s">
        <v>1344</v>
      </c>
      <c r="K77" s="218" t="s">
        <v>1360</v>
      </c>
      <c r="L77" s="218"/>
      <c r="M77" s="218"/>
      <c r="N77" s="218"/>
      <c r="O77" s="218"/>
      <c r="P77" s="218"/>
      <c r="Q77" s="218"/>
      <c r="R77" s="218"/>
      <c r="S77" s="218"/>
      <c r="T77" s="218"/>
      <c r="U77" s="218"/>
      <c r="V77" s="274"/>
      <c r="W77" s="274"/>
      <c r="X77" s="274"/>
      <c r="Y77" s="274"/>
      <c r="Z77" s="274"/>
      <c r="AA77" s="569"/>
    </row>
    <row r="78" spans="3:27" s="149" customFormat="1" ht="15" customHeight="1">
      <c r="C78" s="230"/>
      <c r="D78" s="231"/>
      <c r="E78" s="231"/>
      <c r="F78" s="253" t="s">
        <v>1332</v>
      </c>
      <c r="G78" s="231" t="s">
        <v>1341</v>
      </c>
      <c r="H78" s="231"/>
      <c r="I78" s="232"/>
      <c r="J78" s="236"/>
      <c r="K78" s="231"/>
      <c r="L78" s="231"/>
      <c r="M78" s="231"/>
      <c r="N78" s="231"/>
      <c r="O78" s="231"/>
      <c r="P78" s="231"/>
      <c r="Q78" s="231"/>
      <c r="R78" s="231"/>
      <c r="S78" s="231"/>
      <c r="T78" s="231"/>
      <c r="U78" s="231"/>
      <c r="V78" s="570"/>
      <c r="W78" s="570"/>
      <c r="X78" s="570"/>
      <c r="Y78" s="570"/>
      <c r="Z78" s="570"/>
      <c r="AA78" s="571"/>
    </row>
    <row r="79" spans="3:27" s="554" customFormat="1">
      <c r="C79" s="100" t="s">
        <v>1362</v>
      </c>
      <c r="D79" s="552"/>
      <c r="E79" s="552"/>
      <c r="F79" s="552"/>
      <c r="G79" s="552"/>
      <c r="H79" s="552"/>
      <c r="I79" s="552"/>
      <c r="J79" s="552"/>
      <c r="K79" s="552"/>
      <c r="L79" s="552"/>
      <c r="M79" s="552"/>
      <c r="N79" s="552"/>
      <c r="O79" s="552"/>
    </row>
    <row r="80" spans="3:27" s="554" customFormat="1">
      <c r="C80" s="100" t="s">
        <v>586</v>
      </c>
      <c r="D80" s="552"/>
      <c r="E80" s="552"/>
      <c r="F80" s="552"/>
      <c r="G80" s="552"/>
      <c r="H80" s="552"/>
      <c r="I80" s="552"/>
      <c r="J80" s="552"/>
      <c r="K80" s="552"/>
      <c r="L80" s="552"/>
      <c r="M80" s="552"/>
      <c r="N80" s="552"/>
      <c r="O80" s="552"/>
    </row>
    <row r="81" spans="3:27" s="182" customFormat="1" ht="22.9" customHeight="1">
      <c r="C81" s="59" t="s">
        <v>587</v>
      </c>
      <c r="D81" s="60"/>
      <c r="E81" s="60"/>
      <c r="F81" s="60"/>
      <c r="G81" s="60"/>
      <c r="H81" s="60"/>
      <c r="I81" s="60"/>
      <c r="J81" s="60"/>
      <c r="K81" s="60"/>
      <c r="L81" s="60"/>
      <c r="M81" s="60"/>
      <c r="N81" s="60"/>
      <c r="O81" s="60"/>
      <c r="P81" s="54"/>
      <c r="Q81" s="54"/>
      <c r="R81" s="54"/>
      <c r="S81" s="54"/>
      <c r="T81" s="54"/>
      <c r="U81" s="54"/>
      <c r="V81" s="54"/>
      <c r="W81" s="54"/>
      <c r="X81" s="54"/>
      <c r="Y81" s="54"/>
      <c r="Z81" s="54"/>
      <c r="AA81" s="54"/>
    </row>
    <row r="82" spans="3:27" s="182" customFormat="1" ht="19.899999999999999" customHeight="1">
      <c r="C82" s="3338" t="s">
        <v>212</v>
      </c>
      <c r="D82" s="3339"/>
      <c r="E82" s="3339"/>
      <c r="F82" s="3339"/>
      <c r="G82" s="3339"/>
      <c r="H82" s="3342" t="str">
        <f>本工事内容!$C$5&amp;本工事内容!$D$5&amp;本工事内容!$E$5&amp;"　"&amp;本工事内容!$C$8</f>
        <v>都計第100号　○○○道路修繕工事2</v>
      </c>
      <c r="I82" s="3343"/>
      <c r="J82" s="3343"/>
      <c r="K82" s="3343"/>
      <c r="L82" s="3343"/>
      <c r="M82" s="3454"/>
      <c r="N82" s="3454"/>
      <c r="O82" s="3454"/>
      <c r="P82" s="3454"/>
      <c r="Q82" s="3454"/>
      <c r="R82" s="3454"/>
      <c r="S82" s="3454"/>
      <c r="T82" s="3454"/>
      <c r="U82" s="3454"/>
      <c r="V82" s="3455"/>
      <c r="W82" s="3340" t="s">
        <v>869</v>
      </c>
      <c r="X82" s="3339"/>
      <c r="Y82" s="3339"/>
      <c r="Z82" s="3339"/>
      <c r="AA82" s="3341"/>
    </row>
    <row r="83" spans="3:27" s="182" customFormat="1" ht="19.899999999999999" customHeight="1">
      <c r="C83" s="2916" t="s">
        <v>866</v>
      </c>
      <c r="D83" s="2917"/>
      <c r="E83" s="2917"/>
      <c r="F83" s="2917"/>
      <c r="G83" s="2917"/>
      <c r="H83" s="2917"/>
      <c r="I83" s="2917"/>
      <c r="J83" s="2917"/>
      <c r="K83" s="2917"/>
      <c r="L83" s="2917"/>
      <c r="M83" s="2917" t="s">
        <v>868</v>
      </c>
      <c r="N83" s="2917"/>
      <c r="O83" s="2917"/>
      <c r="P83" s="2917"/>
      <c r="Q83" s="2917"/>
      <c r="R83" s="2918"/>
      <c r="S83" s="2917"/>
      <c r="T83" s="2917"/>
      <c r="U83" s="2917"/>
      <c r="V83" s="2917"/>
      <c r="W83" s="2918"/>
      <c r="X83" s="2917"/>
      <c r="Y83" s="2917"/>
      <c r="Z83" s="2917"/>
      <c r="AA83" s="2919"/>
    </row>
    <row r="84" spans="3:27" s="182" customFormat="1" ht="19.899999999999999" customHeight="1">
      <c r="C84" s="2916" t="s">
        <v>867</v>
      </c>
      <c r="D84" s="2917"/>
      <c r="E84" s="2917"/>
      <c r="F84" s="2917"/>
      <c r="G84" s="2917"/>
      <c r="H84" s="2917"/>
      <c r="I84" s="2917"/>
      <c r="J84" s="2917"/>
      <c r="K84" s="2917"/>
      <c r="L84" s="2917"/>
      <c r="M84" s="2917"/>
      <c r="N84" s="2917"/>
      <c r="O84" s="2917"/>
      <c r="P84" s="2917"/>
      <c r="Q84" s="2917"/>
      <c r="R84" s="2918"/>
      <c r="S84" s="2917"/>
      <c r="T84" s="2917"/>
      <c r="U84" s="2917"/>
      <c r="V84" s="2917"/>
      <c r="W84" s="2918"/>
      <c r="X84" s="2917"/>
      <c r="Y84" s="2917"/>
      <c r="Z84" s="2917"/>
      <c r="AA84" s="2919"/>
    </row>
    <row r="85" spans="3:27" s="182" customFormat="1">
      <c r="C85" s="262" t="s">
        <v>870</v>
      </c>
      <c r="D85" s="105"/>
      <c r="E85" s="105"/>
      <c r="F85" s="105"/>
      <c r="G85" s="105"/>
      <c r="H85" s="105"/>
      <c r="I85" s="183"/>
      <c r="J85" s="183"/>
      <c r="K85" s="183"/>
      <c r="L85" s="183"/>
      <c r="M85" s="183"/>
      <c r="N85" s="183"/>
      <c r="O85" s="183"/>
      <c r="P85" s="42"/>
      <c r="Q85" s="42"/>
      <c r="R85" s="42"/>
      <c r="S85" s="42"/>
      <c r="T85" s="42"/>
      <c r="U85" s="42"/>
      <c r="V85" s="42"/>
      <c r="W85" s="42"/>
      <c r="X85" s="42"/>
      <c r="Y85" s="42"/>
      <c r="Z85" s="42"/>
      <c r="AA85" s="50"/>
    </row>
    <row r="86" spans="3:27" s="182" customFormat="1">
      <c r="C86" s="262"/>
      <c r="D86" s="105"/>
      <c r="E86" s="105"/>
      <c r="F86" s="105"/>
      <c r="G86" s="105"/>
      <c r="H86" s="105"/>
      <c r="I86" s="183"/>
      <c r="J86" s="183"/>
      <c r="K86" s="183"/>
      <c r="L86" s="183"/>
      <c r="M86" s="183"/>
      <c r="N86" s="183"/>
      <c r="O86" s="183"/>
      <c r="P86" s="42"/>
      <c r="Q86" s="42"/>
      <c r="R86" s="42"/>
      <c r="S86" s="42"/>
      <c r="T86" s="42"/>
      <c r="U86" s="42"/>
      <c r="V86" s="42"/>
      <c r="W86" s="42"/>
      <c r="X86" s="42"/>
      <c r="Y86" s="42"/>
      <c r="Z86" s="42"/>
      <c r="AA86" s="50"/>
    </row>
    <row r="87" spans="3:27" s="182" customFormat="1">
      <c r="C87" s="262"/>
      <c r="D87" s="105"/>
      <c r="E87" s="105"/>
      <c r="F87" s="105"/>
      <c r="G87" s="105"/>
      <c r="H87" s="105"/>
      <c r="I87" s="183"/>
      <c r="J87" s="183"/>
      <c r="K87" s="183"/>
      <c r="L87" s="183"/>
      <c r="M87" s="183"/>
      <c r="N87" s="183"/>
      <c r="O87" s="183"/>
      <c r="P87" s="42"/>
      <c r="Q87" s="42"/>
      <c r="R87" s="42"/>
      <c r="S87" s="42"/>
      <c r="T87" s="42"/>
      <c r="U87" s="42"/>
      <c r="V87" s="42"/>
      <c r="W87" s="42"/>
      <c r="X87" s="42"/>
      <c r="Y87" s="42"/>
      <c r="Z87" s="42"/>
      <c r="AA87" s="50"/>
    </row>
    <row r="88" spans="3:27" s="182" customFormat="1">
      <c r="C88" s="262"/>
      <c r="D88" s="105"/>
      <c r="E88" s="105"/>
      <c r="F88" s="105"/>
      <c r="G88" s="105"/>
      <c r="H88" s="105"/>
      <c r="I88" s="183"/>
      <c r="J88" s="183"/>
      <c r="K88" s="183"/>
      <c r="L88" s="183"/>
      <c r="M88" s="183"/>
      <c r="N88" s="183"/>
      <c r="O88" s="183"/>
      <c r="P88" s="42"/>
      <c r="Q88" s="42"/>
      <c r="R88" s="42"/>
      <c r="S88" s="42"/>
      <c r="T88" s="42"/>
      <c r="U88" s="42"/>
      <c r="V88" s="42"/>
      <c r="W88" s="42"/>
      <c r="X88" s="42"/>
      <c r="Y88" s="42"/>
      <c r="Z88" s="42"/>
      <c r="AA88" s="50"/>
    </row>
    <row r="89" spans="3:27" s="182" customFormat="1">
      <c r="C89" s="262"/>
      <c r="D89" s="105"/>
      <c r="E89" s="105"/>
      <c r="F89" s="105"/>
      <c r="G89" s="105"/>
      <c r="H89" s="105"/>
      <c r="I89" s="183"/>
      <c r="J89" s="183"/>
      <c r="K89" s="183"/>
      <c r="L89" s="183"/>
      <c r="M89" s="183"/>
      <c r="N89" s="183"/>
      <c r="O89" s="183"/>
      <c r="P89" s="42"/>
      <c r="Q89" s="42"/>
      <c r="R89" s="42"/>
      <c r="S89" s="42"/>
      <c r="T89" s="42"/>
      <c r="U89" s="42"/>
      <c r="V89" s="42"/>
      <c r="W89" s="42"/>
      <c r="X89" s="42"/>
      <c r="Y89" s="42"/>
      <c r="Z89" s="42"/>
      <c r="AA89" s="50"/>
    </row>
    <row r="90" spans="3:27" s="182" customFormat="1">
      <c r="C90" s="262"/>
      <c r="D90" s="105"/>
      <c r="E90" s="105"/>
      <c r="F90" s="105"/>
      <c r="G90" s="105"/>
      <c r="H90" s="105"/>
      <c r="I90" s="183"/>
      <c r="J90" s="183"/>
      <c r="K90" s="183"/>
      <c r="L90" s="183"/>
      <c r="M90" s="183"/>
      <c r="N90" s="183"/>
      <c r="O90" s="183"/>
      <c r="P90" s="42"/>
      <c r="Q90" s="42"/>
      <c r="R90" s="42"/>
      <c r="S90" s="42"/>
      <c r="T90" s="42"/>
      <c r="U90" s="42"/>
      <c r="V90" s="42"/>
      <c r="W90" s="42"/>
      <c r="X90" s="42"/>
      <c r="Y90" s="42"/>
      <c r="Z90" s="42"/>
      <c r="AA90" s="50"/>
    </row>
    <row r="91" spans="3:27" s="182" customFormat="1">
      <c r="C91" s="262"/>
      <c r="D91" s="105"/>
      <c r="E91" s="105"/>
      <c r="F91" s="105"/>
      <c r="G91" s="105"/>
      <c r="H91" s="105"/>
      <c r="I91" s="183"/>
      <c r="J91" s="183"/>
      <c r="K91" s="183"/>
      <c r="L91" s="183"/>
      <c r="M91" s="183"/>
      <c r="N91" s="183"/>
      <c r="O91" s="183"/>
      <c r="P91" s="42"/>
      <c r="Q91" s="42"/>
      <c r="R91" s="42"/>
      <c r="S91" s="42"/>
      <c r="T91" s="42"/>
      <c r="U91" s="42"/>
      <c r="V91" s="42"/>
      <c r="W91" s="42"/>
      <c r="X91" s="42"/>
      <c r="Y91" s="42"/>
      <c r="Z91" s="42"/>
      <c r="AA91" s="50"/>
    </row>
    <row r="92" spans="3:27" s="182" customFormat="1">
      <c r="C92" s="262"/>
      <c r="D92" s="105"/>
      <c r="E92" s="105"/>
      <c r="F92" s="105"/>
      <c r="G92" s="105"/>
      <c r="H92" s="105"/>
      <c r="I92" s="183"/>
      <c r="J92" s="183"/>
      <c r="K92" s="183"/>
      <c r="L92" s="183"/>
      <c r="M92" s="183"/>
      <c r="N92" s="183"/>
      <c r="O92" s="183"/>
      <c r="P92" s="42"/>
      <c r="Q92" s="42"/>
      <c r="R92" s="42"/>
      <c r="S92" s="42"/>
      <c r="T92" s="42"/>
      <c r="U92" s="42"/>
      <c r="V92" s="42"/>
      <c r="W92" s="42"/>
      <c r="X92" s="42"/>
      <c r="Y92" s="42"/>
      <c r="Z92" s="42"/>
      <c r="AA92" s="50"/>
    </row>
    <row r="93" spans="3:27" s="182" customFormat="1">
      <c r="C93" s="260"/>
      <c r="D93" s="261"/>
      <c r="E93" s="261"/>
      <c r="F93" s="261"/>
      <c r="G93" s="261"/>
      <c r="H93" s="261"/>
      <c r="I93" s="146"/>
      <c r="J93" s="146"/>
      <c r="K93" s="146"/>
      <c r="L93" s="146"/>
      <c r="M93" s="146"/>
      <c r="N93" s="146"/>
      <c r="O93" s="146"/>
      <c r="P93" s="187"/>
      <c r="Q93" s="187"/>
      <c r="R93" s="187"/>
      <c r="S93" s="187"/>
      <c r="T93" s="187"/>
      <c r="U93" s="187"/>
      <c r="V93" s="187"/>
      <c r="W93" s="187"/>
      <c r="X93" s="187"/>
      <c r="Y93" s="187"/>
      <c r="Z93" s="187"/>
      <c r="AA93" s="51"/>
    </row>
    <row r="94" spans="3:27" s="182" customFormat="1">
      <c r="C94" s="262" t="s">
        <v>871</v>
      </c>
      <c r="D94" s="105"/>
      <c r="E94" s="105"/>
      <c r="F94" s="105"/>
      <c r="G94" s="105"/>
      <c r="H94" s="105"/>
      <c r="I94" s="183"/>
      <c r="J94" s="183"/>
      <c r="K94" s="183"/>
      <c r="L94" s="183"/>
      <c r="M94" s="183"/>
      <c r="N94" s="183"/>
      <c r="O94" s="183"/>
      <c r="P94" s="42"/>
      <c r="Q94" s="42"/>
      <c r="R94" s="42"/>
      <c r="S94" s="42"/>
      <c r="T94" s="42"/>
      <c r="U94" s="42"/>
      <c r="V94" s="42"/>
      <c r="W94" s="42"/>
      <c r="X94" s="42"/>
      <c r="Y94" s="42"/>
      <c r="Z94" s="42"/>
      <c r="AA94" s="50"/>
    </row>
    <row r="95" spans="3:27" s="182" customFormat="1">
      <c r="C95" s="262"/>
      <c r="D95" s="105"/>
      <c r="E95" s="105"/>
      <c r="F95" s="105"/>
      <c r="G95" s="105"/>
      <c r="H95" s="105"/>
      <c r="I95" s="183"/>
      <c r="J95" s="183"/>
      <c r="K95" s="183"/>
      <c r="L95" s="183"/>
      <c r="M95" s="183"/>
      <c r="N95" s="183"/>
      <c r="O95" s="183"/>
      <c r="P95" s="42"/>
      <c r="Q95" s="42"/>
      <c r="R95" s="42"/>
      <c r="S95" s="42"/>
      <c r="T95" s="42"/>
      <c r="U95" s="42"/>
      <c r="V95" s="42"/>
      <c r="W95" s="42"/>
      <c r="X95" s="42"/>
      <c r="Y95" s="42"/>
      <c r="Z95" s="42"/>
      <c r="AA95" s="50"/>
    </row>
    <row r="96" spans="3:27" s="182" customFormat="1">
      <c r="C96" s="262"/>
      <c r="D96" s="105"/>
      <c r="E96" s="105"/>
      <c r="F96" s="105"/>
      <c r="G96" s="105"/>
      <c r="H96" s="105"/>
      <c r="I96" s="183"/>
      <c r="J96" s="183"/>
      <c r="K96" s="183"/>
      <c r="L96" s="183"/>
      <c r="M96" s="183"/>
      <c r="N96" s="183"/>
      <c r="O96" s="183"/>
      <c r="P96" s="42"/>
      <c r="Q96" s="42"/>
      <c r="R96" s="42"/>
      <c r="S96" s="42"/>
      <c r="T96" s="42"/>
      <c r="U96" s="42"/>
      <c r="V96" s="42"/>
      <c r="W96" s="42"/>
      <c r="X96" s="42"/>
      <c r="Y96" s="42"/>
      <c r="Z96" s="42"/>
      <c r="AA96" s="50"/>
    </row>
    <row r="97" spans="3:27" s="182" customFormat="1">
      <c r="C97" s="262"/>
      <c r="D97" s="105"/>
      <c r="E97" s="105"/>
      <c r="F97" s="105"/>
      <c r="G97" s="105"/>
      <c r="H97" s="105"/>
      <c r="I97" s="183"/>
      <c r="J97" s="183"/>
      <c r="K97" s="183"/>
      <c r="L97" s="183"/>
      <c r="M97" s="183"/>
      <c r="N97" s="183"/>
      <c r="O97" s="183"/>
      <c r="P97" s="42"/>
      <c r="Q97" s="42"/>
      <c r="R97" s="42"/>
      <c r="S97" s="42"/>
      <c r="T97" s="42"/>
      <c r="U97" s="42"/>
      <c r="V97" s="42"/>
      <c r="W97" s="42"/>
      <c r="X97" s="42"/>
      <c r="Y97" s="42"/>
      <c r="Z97" s="42"/>
      <c r="AA97" s="50"/>
    </row>
    <row r="98" spans="3:27" s="182" customFormat="1">
      <c r="C98" s="262"/>
      <c r="D98" s="105"/>
      <c r="E98" s="105"/>
      <c r="F98" s="105"/>
      <c r="G98" s="105"/>
      <c r="H98" s="105"/>
      <c r="I98" s="183"/>
      <c r="J98" s="183"/>
      <c r="K98" s="183"/>
      <c r="L98" s="183"/>
      <c r="M98" s="183"/>
      <c r="N98" s="183"/>
      <c r="O98" s="183"/>
      <c r="P98" s="42"/>
      <c r="Q98" s="42"/>
      <c r="R98" s="42"/>
      <c r="S98" s="42"/>
      <c r="T98" s="42"/>
      <c r="U98" s="42"/>
      <c r="V98" s="42"/>
      <c r="W98" s="42"/>
      <c r="X98" s="42"/>
      <c r="Y98" s="42"/>
      <c r="Z98" s="42"/>
      <c r="AA98" s="50"/>
    </row>
    <row r="99" spans="3:27" s="182" customFormat="1">
      <c r="C99" s="262"/>
      <c r="D99" s="105"/>
      <c r="E99" s="105"/>
      <c r="F99" s="105"/>
      <c r="G99" s="105"/>
      <c r="H99" s="105"/>
      <c r="I99" s="183"/>
      <c r="J99" s="183"/>
      <c r="K99" s="183"/>
      <c r="L99" s="183"/>
      <c r="M99" s="183"/>
      <c r="N99" s="183"/>
      <c r="O99" s="183"/>
      <c r="P99" s="42"/>
      <c r="Q99" s="42"/>
      <c r="R99" s="42"/>
      <c r="S99" s="42"/>
      <c r="T99" s="42"/>
      <c r="U99" s="42"/>
      <c r="V99" s="42"/>
      <c r="W99" s="42"/>
      <c r="X99" s="42"/>
      <c r="Y99" s="42"/>
      <c r="Z99" s="42"/>
      <c r="AA99" s="50"/>
    </row>
    <row r="100" spans="3:27" s="182" customFormat="1">
      <c r="C100" s="262"/>
      <c r="D100" s="105"/>
      <c r="E100" s="105"/>
      <c r="F100" s="105"/>
      <c r="G100" s="105"/>
      <c r="H100" s="105"/>
      <c r="I100" s="183"/>
      <c r="J100" s="183"/>
      <c r="K100" s="183"/>
      <c r="L100" s="183"/>
      <c r="M100" s="183"/>
      <c r="N100" s="183"/>
      <c r="O100" s="183"/>
      <c r="P100" s="42"/>
      <c r="Q100" s="42"/>
      <c r="R100" s="42"/>
      <c r="S100" s="42"/>
      <c r="T100" s="42"/>
      <c r="U100" s="42"/>
      <c r="V100" s="42"/>
      <c r="W100" s="42"/>
      <c r="X100" s="42"/>
      <c r="Y100" s="42"/>
      <c r="Z100" s="42"/>
      <c r="AA100" s="50"/>
    </row>
    <row r="101" spans="3:27" s="182" customFormat="1">
      <c r="C101" s="262"/>
      <c r="D101" s="105"/>
      <c r="E101" s="105"/>
      <c r="F101" s="105"/>
      <c r="G101" s="105"/>
      <c r="H101" s="105"/>
      <c r="I101" s="183"/>
      <c r="J101" s="183"/>
      <c r="K101" s="183"/>
      <c r="L101" s="183"/>
      <c r="M101" s="183"/>
      <c r="N101" s="183"/>
      <c r="O101" s="183"/>
      <c r="P101" s="42"/>
      <c r="Q101" s="42"/>
      <c r="R101" s="42"/>
      <c r="S101" s="42"/>
      <c r="T101" s="42"/>
      <c r="U101" s="42"/>
      <c r="V101" s="42"/>
      <c r="W101" s="42"/>
      <c r="X101" s="42"/>
      <c r="Y101" s="42"/>
      <c r="Z101" s="42"/>
      <c r="AA101" s="50"/>
    </row>
    <row r="102" spans="3:27" s="182" customFormat="1">
      <c r="C102" s="262"/>
      <c r="D102" s="105"/>
      <c r="E102" s="105"/>
      <c r="F102" s="105"/>
      <c r="G102" s="105"/>
      <c r="H102" s="105"/>
      <c r="I102" s="183"/>
      <c r="J102" s="183"/>
      <c r="K102" s="183"/>
      <c r="L102" s="183"/>
      <c r="M102" s="183"/>
      <c r="N102" s="183"/>
      <c r="O102" s="183"/>
      <c r="P102" s="42"/>
      <c r="Q102" s="42"/>
      <c r="R102" s="42"/>
      <c r="S102" s="42"/>
      <c r="T102" s="42"/>
      <c r="U102" s="42"/>
      <c r="V102" s="42"/>
      <c r="W102" s="42"/>
      <c r="X102" s="42"/>
      <c r="Y102" s="42"/>
      <c r="Z102" s="42"/>
      <c r="AA102" s="50"/>
    </row>
    <row r="103" spans="3:27" s="182" customFormat="1">
      <c r="C103" s="262"/>
      <c r="D103" s="105"/>
      <c r="E103" s="105"/>
      <c r="F103" s="105"/>
      <c r="G103" s="105"/>
      <c r="H103" s="105"/>
      <c r="I103" s="183"/>
      <c r="J103" s="183"/>
      <c r="K103" s="183"/>
      <c r="L103" s="183"/>
      <c r="M103" s="183"/>
      <c r="N103" s="183"/>
      <c r="O103" s="183"/>
      <c r="P103" s="42"/>
      <c r="Q103" s="42"/>
      <c r="R103" s="42"/>
      <c r="S103" s="42"/>
      <c r="T103" s="42"/>
      <c r="U103" s="42"/>
      <c r="V103" s="42"/>
      <c r="W103" s="42"/>
      <c r="X103" s="42"/>
      <c r="Y103" s="42"/>
      <c r="Z103" s="42"/>
      <c r="AA103" s="50"/>
    </row>
    <row r="104" spans="3:27" s="182" customFormat="1">
      <c r="C104" s="262"/>
      <c r="D104" s="105"/>
      <c r="E104" s="105"/>
      <c r="F104" s="105"/>
      <c r="G104" s="105"/>
      <c r="H104" s="105"/>
      <c r="I104" s="183"/>
      <c r="J104" s="183"/>
      <c r="K104" s="183"/>
      <c r="L104" s="183"/>
      <c r="M104" s="183"/>
      <c r="N104" s="183"/>
      <c r="O104" s="183"/>
      <c r="P104" s="42"/>
      <c r="Q104" s="42"/>
      <c r="R104" s="42"/>
      <c r="S104" s="42"/>
      <c r="T104" s="42"/>
      <c r="U104" s="42"/>
      <c r="V104" s="42"/>
      <c r="W104" s="42"/>
      <c r="X104" s="42"/>
      <c r="Y104" s="42"/>
      <c r="Z104" s="42"/>
      <c r="AA104" s="50"/>
    </row>
    <row r="105" spans="3:27" s="182" customFormat="1">
      <c r="C105" s="262"/>
      <c r="D105" s="105"/>
      <c r="E105" s="105"/>
      <c r="F105" s="105"/>
      <c r="G105" s="105"/>
      <c r="H105" s="105"/>
      <c r="I105" s="183"/>
      <c r="J105" s="183"/>
      <c r="K105" s="183"/>
      <c r="L105" s="183"/>
      <c r="M105" s="183"/>
      <c r="N105" s="183"/>
      <c r="O105" s="183"/>
      <c r="P105" s="42"/>
      <c r="Q105" s="42"/>
      <c r="R105" s="42"/>
      <c r="S105" s="42"/>
      <c r="T105" s="42"/>
      <c r="U105" s="42"/>
      <c r="V105" s="42"/>
      <c r="W105" s="42"/>
      <c r="X105" s="42"/>
      <c r="Y105" s="42"/>
      <c r="Z105" s="42"/>
      <c r="AA105" s="50"/>
    </row>
    <row r="106" spans="3:27" s="182" customFormat="1">
      <c r="C106" s="262"/>
      <c r="D106" s="105"/>
      <c r="E106" s="105"/>
      <c r="F106" s="105"/>
      <c r="G106" s="105"/>
      <c r="H106" s="105"/>
      <c r="I106" s="183"/>
      <c r="J106" s="183"/>
      <c r="K106" s="183"/>
      <c r="L106" s="183"/>
      <c r="M106" s="183"/>
      <c r="N106" s="183"/>
      <c r="O106" s="183"/>
      <c r="P106" s="42"/>
      <c r="Q106" s="42"/>
      <c r="R106" s="42"/>
      <c r="S106" s="42"/>
      <c r="T106" s="42"/>
      <c r="U106" s="42"/>
      <c r="V106" s="42"/>
      <c r="W106" s="42"/>
      <c r="X106" s="42"/>
      <c r="Y106" s="42"/>
      <c r="Z106" s="42"/>
      <c r="AA106" s="50"/>
    </row>
    <row r="107" spans="3:27" s="182" customFormat="1">
      <c r="C107" s="262"/>
      <c r="D107" s="105"/>
      <c r="E107" s="105"/>
      <c r="F107" s="105"/>
      <c r="G107" s="105"/>
      <c r="H107" s="105"/>
      <c r="I107" s="183"/>
      <c r="J107" s="183"/>
      <c r="K107" s="183"/>
      <c r="L107" s="183"/>
      <c r="M107" s="183"/>
      <c r="N107" s="183"/>
      <c r="O107" s="183"/>
      <c r="P107" s="42"/>
      <c r="Q107" s="42"/>
      <c r="R107" s="42"/>
      <c r="S107" s="42"/>
      <c r="T107" s="42"/>
      <c r="U107" s="42"/>
      <c r="V107" s="42"/>
      <c r="W107" s="42"/>
      <c r="X107" s="42"/>
      <c r="Y107" s="42"/>
      <c r="Z107" s="42"/>
      <c r="AA107" s="50"/>
    </row>
    <row r="108" spans="3:27" s="182" customFormat="1">
      <c r="C108" s="262"/>
      <c r="D108" s="105"/>
      <c r="E108" s="105"/>
      <c r="F108" s="105"/>
      <c r="G108" s="105"/>
      <c r="H108" s="105"/>
      <c r="I108" s="183"/>
      <c r="J108" s="183"/>
      <c r="K108" s="183"/>
      <c r="L108" s="183"/>
      <c r="M108" s="183"/>
      <c r="N108" s="183"/>
      <c r="O108" s="183"/>
      <c r="P108" s="42"/>
      <c r="Q108" s="42"/>
      <c r="R108" s="42"/>
      <c r="S108" s="42"/>
      <c r="T108" s="42"/>
      <c r="U108" s="42"/>
      <c r="V108" s="42"/>
      <c r="W108" s="42"/>
      <c r="X108" s="42"/>
      <c r="Y108" s="42"/>
      <c r="Z108" s="42"/>
      <c r="AA108" s="50"/>
    </row>
    <row r="109" spans="3:27" s="182" customFormat="1">
      <c r="C109" s="262"/>
      <c r="D109" s="105"/>
      <c r="E109" s="105"/>
      <c r="F109" s="105"/>
      <c r="G109" s="105"/>
      <c r="H109" s="105"/>
      <c r="I109" s="183"/>
      <c r="J109" s="183"/>
      <c r="K109" s="183"/>
      <c r="L109" s="183"/>
      <c r="M109" s="183"/>
      <c r="N109" s="183"/>
      <c r="O109" s="183"/>
      <c r="P109" s="42"/>
      <c r="Q109" s="42"/>
      <c r="R109" s="42"/>
      <c r="S109" s="42"/>
      <c r="T109" s="42"/>
      <c r="U109" s="42"/>
      <c r="V109" s="42"/>
      <c r="W109" s="42"/>
      <c r="X109" s="42"/>
      <c r="Y109" s="42"/>
      <c r="Z109" s="42"/>
      <c r="AA109" s="50"/>
    </row>
    <row r="110" spans="3:27" s="182" customFormat="1">
      <c r="C110" s="262"/>
      <c r="D110" s="105"/>
      <c r="E110" s="105"/>
      <c r="F110" s="105"/>
      <c r="G110" s="105"/>
      <c r="H110" s="105"/>
      <c r="I110" s="183"/>
      <c r="J110" s="183"/>
      <c r="K110" s="183"/>
      <c r="L110" s="183"/>
      <c r="M110" s="183"/>
      <c r="N110" s="183"/>
      <c r="O110" s="183"/>
      <c r="P110" s="42"/>
      <c r="Q110" s="42"/>
      <c r="R110" s="42"/>
      <c r="S110" s="42"/>
      <c r="T110" s="42"/>
      <c r="U110" s="42"/>
      <c r="V110" s="42"/>
      <c r="W110" s="42"/>
      <c r="X110" s="42"/>
      <c r="Y110" s="42"/>
      <c r="Z110" s="42"/>
      <c r="AA110" s="50"/>
    </row>
    <row r="111" spans="3:27" s="182" customFormat="1">
      <c r="C111" s="262"/>
      <c r="D111" s="105"/>
      <c r="E111" s="105"/>
      <c r="F111" s="105"/>
      <c r="G111" s="105"/>
      <c r="H111" s="105"/>
      <c r="I111" s="183"/>
      <c r="J111" s="183"/>
      <c r="K111" s="183"/>
      <c r="L111" s="183"/>
      <c r="M111" s="183"/>
      <c r="N111" s="183"/>
      <c r="O111" s="183"/>
      <c r="P111" s="42"/>
      <c r="Q111" s="42"/>
      <c r="R111" s="42"/>
      <c r="S111" s="42"/>
      <c r="T111" s="42"/>
      <c r="U111" s="42"/>
      <c r="V111" s="42"/>
      <c r="W111" s="42"/>
      <c r="X111" s="42"/>
      <c r="Y111" s="42"/>
      <c r="Z111" s="42"/>
      <c r="AA111" s="50"/>
    </row>
    <row r="112" spans="3:27" s="182" customFormat="1">
      <c r="C112" s="262"/>
      <c r="D112" s="105"/>
      <c r="E112" s="105"/>
      <c r="F112" s="105"/>
      <c r="G112" s="105"/>
      <c r="H112" s="105"/>
      <c r="I112" s="183"/>
      <c r="J112" s="183"/>
      <c r="K112" s="183"/>
      <c r="L112" s="183"/>
      <c r="M112" s="183"/>
      <c r="N112" s="183"/>
      <c r="O112" s="183"/>
      <c r="P112" s="42"/>
      <c r="Q112" s="42"/>
      <c r="R112" s="42"/>
      <c r="S112" s="42"/>
      <c r="T112" s="42"/>
      <c r="U112" s="42"/>
      <c r="V112" s="42"/>
      <c r="W112" s="42"/>
      <c r="X112" s="42"/>
      <c r="Y112" s="42"/>
      <c r="Z112" s="42"/>
      <c r="AA112" s="50"/>
    </row>
    <row r="113" spans="3:27" s="182" customFormat="1">
      <c r="C113" s="262"/>
      <c r="D113" s="105"/>
      <c r="E113" s="105"/>
      <c r="F113" s="105"/>
      <c r="G113" s="105"/>
      <c r="H113" s="105"/>
      <c r="I113" s="183"/>
      <c r="J113" s="183"/>
      <c r="K113" s="183"/>
      <c r="L113" s="183"/>
      <c r="M113" s="183"/>
      <c r="N113" s="183"/>
      <c r="O113" s="183"/>
      <c r="P113" s="42"/>
      <c r="Q113" s="42"/>
      <c r="R113" s="42"/>
      <c r="S113" s="42"/>
      <c r="T113" s="42"/>
      <c r="U113" s="42"/>
      <c r="V113" s="42"/>
      <c r="W113" s="42"/>
      <c r="X113" s="42"/>
      <c r="Y113" s="42"/>
      <c r="Z113" s="42"/>
      <c r="AA113" s="50"/>
    </row>
    <row r="114" spans="3:27" s="182" customFormat="1">
      <c r="C114" s="262"/>
      <c r="D114" s="105"/>
      <c r="E114" s="105"/>
      <c r="F114" s="105"/>
      <c r="G114" s="105"/>
      <c r="H114" s="105"/>
      <c r="I114" s="183"/>
      <c r="J114" s="183"/>
      <c r="K114" s="183"/>
      <c r="L114" s="183"/>
      <c r="M114" s="183"/>
      <c r="N114" s="183"/>
      <c r="O114" s="183"/>
      <c r="P114" s="42"/>
      <c r="Q114" s="42"/>
      <c r="R114" s="42"/>
      <c r="S114" s="42"/>
      <c r="T114" s="42"/>
      <c r="U114" s="42"/>
      <c r="V114" s="42"/>
      <c r="W114" s="42"/>
      <c r="X114" s="42"/>
      <c r="Y114" s="42"/>
      <c r="Z114" s="42"/>
      <c r="AA114" s="50"/>
    </row>
    <row r="115" spans="3:27" s="182" customFormat="1">
      <c r="C115" s="262"/>
      <c r="D115" s="105"/>
      <c r="E115" s="105"/>
      <c r="F115" s="105"/>
      <c r="G115" s="105"/>
      <c r="H115" s="105"/>
      <c r="I115" s="183"/>
      <c r="J115" s="183"/>
      <c r="K115" s="183"/>
      <c r="L115" s="183"/>
      <c r="M115" s="183"/>
      <c r="N115" s="183"/>
      <c r="O115" s="183"/>
      <c r="P115" s="42"/>
      <c r="Q115" s="42"/>
      <c r="R115" s="42"/>
      <c r="S115" s="42"/>
      <c r="T115" s="42"/>
      <c r="U115" s="42"/>
      <c r="V115" s="42"/>
      <c r="W115" s="42"/>
      <c r="X115" s="42"/>
      <c r="Y115" s="42"/>
      <c r="Z115" s="42"/>
      <c r="AA115" s="50"/>
    </row>
    <row r="116" spans="3:27" s="182" customFormat="1">
      <c r="C116" s="262"/>
      <c r="D116" s="105"/>
      <c r="E116" s="105"/>
      <c r="F116" s="105"/>
      <c r="G116" s="105"/>
      <c r="H116" s="105"/>
      <c r="I116" s="183"/>
      <c r="J116" s="183"/>
      <c r="K116" s="183"/>
      <c r="L116" s="183"/>
      <c r="M116" s="183"/>
      <c r="N116" s="183"/>
      <c r="O116" s="183"/>
      <c r="P116" s="42"/>
      <c r="Q116" s="42"/>
      <c r="R116" s="42"/>
      <c r="S116" s="42"/>
      <c r="T116" s="42"/>
      <c r="U116" s="42"/>
      <c r="V116" s="42"/>
      <c r="W116" s="42"/>
      <c r="X116" s="42"/>
      <c r="Y116" s="42"/>
      <c r="Z116" s="42"/>
      <c r="AA116" s="50"/>
    </row>
    <row r="117" spans="3:27" s="182" customFormat="1">
      <c r="C117" s="262"/>
      <c r="D117" s="105"/>
      <c r="E117" s="105"/>
      <c r="F117" s="105"/>
      <c r="G117" s="105"/>
      <c r="H117" s="105"/>
      <c r="I117" s="183"/>
      <c r="J117" s="183"/>
      <c r="K117" s="183"/>
      <c r="L117" s="183"/>
      <c r="M117" s="183"/>
      <c r="N117" s="183"/>
      <c r="O117" s="183"/>
      <c r="P117" s="42"/>
      <c r="Q117" s="42"/>
      <c r="R117" s="42"/>
      <c r="S117" s="42"/>
      <c r="T117" s="42"/>
      <c r="U117" s="42"/>
      <c r="V117" s="42"/>
      <c r="W117" s="42"/>
      <c r="X117" s="42"/>
      <c r="Y117" s="42"/>
      <c r="Z117" s="42"/>
      <c r="AA117" s="50"/>
    </row>
    <row r="118" spans="3:27" s="182" customFormat="1">
      <c r="C118" s="262"/>
      <c r="D118" s="105"/>
      <c r="E118" s="105"/>
      <c r="F118" s="105"/>
      <c r="G118" s="105"/>
      <c r="H118" s="105"/>
      <c r="I118" s="183"/>
      <c r="J118" s="183"/>
      <c r="K118" s="183"/>
      <c r="L118" s="183"/>
      <c r="M118" s="183"/>
      <c r="N118" s="183"/>
      <c r="O118" s="183"/>
      <c r="P118" s="42"/>
      <c r="Q118" s="42"/>
      <c r="R118" s="42"/>
      <c r="S118" s="42"/>
      <c r="T118" s="42"/>
      <c r="U118" s="42"/>
      <c r="V118" s="42"/>
      <c r="W118" s="42"/>
      <c r="X118" s="42"/>
      <c r="Y118" s="42"/>
      <c r="Z118" s="42"/>
      <c r="AA118" s="50"/>
    </row>
    <row r="119" spans="3:27" s="182" customFormat="1">
      <c r="C119" s="262"/>
      <c r="D119" s="105"/>
      <c r="E119" s="105"/>
      <c r="F119" s="105"/>
      <c r="G119" s="105"/>
      <c r="H119" s="105"/>
      <c r="I119" s="183"/>
      <c r="J119" s="183"/>
      <c r="K119" s="183"/>
      <c r="L119" s="183"/>
      <c r="M119" s="183"/>
      <c r="N119" s="183"/>
      <c r="O119" s="183"/>
      <c r="P119" s="42"/>
      <c r="Q119" s="42"/>
      <c r="R119" s="42"/>
      <c r="S119" s="42"/>
      <c r="T119" s="42"/>
      <c r="U119" s="42"/>
      <c r="V119" s="42"/>
      <c r="W119" s="42"/>
      <c r="X119" s="42"/>
      <c r="Y119" s="42"/>
      <c r="Z119" s="42"/>
      <c r="AA119" s="50"/>
    </row>
    <row r="120" spans="3:27" s="182" customFormat="1">
      <c r="C120" s="262"/>
      <c r="D120" s="105"/>
      <c r="E120" s="105"/>
      <c r="F120" s="105"/>
      <c r="G120" s="105"/>
      <c r="H120" s="105"/>
      <c r="I120" s="183"/>
      <c r="J120" s="183"/>
      <c r="K120" s="183"/>
      <c r="L120" s="183"/>
      <c r="M120" s="183"/>
      <c r="N120" s="183"/>
      <c r="O120" s="183"/>
      <c r="P120" s="42"/>
      <c r="Q120" s="42"/>
      <c r="R120" s="42"/>
      <c r="S120" s="42"/>
      <c r="T120" s="42"/>
      <c r="U120" s="42"/>
      <c r="V120" s="42"/>
      <c r="W120" s="42"/>
      <c r="X120" s="42"/>
      <c r="Y120" s="42"/>
      <c r="Z120" s="42"/>
      <c r="AA120" s="50"/>
    </row>
    <row r="121" spans="3:27" s="182" customFormat="1">
      <c r="C121" s="262"/>
      <c r="D121" s="105"/>
      <c r="E121" s="105"/>
      <c r="F121" s="105"/>
      <c r="G121" s="105"/>
      <c r="H121" s="105"/>
      <c r="I121" s="183"/>
      <c r="J121" s="183"/>
      <c r="K121" s="183"/>
      <c r="L121" s="183"/>
      <c r="M121" s="183"/>
      <c r="N121" s="183"/>
      <c r="O121" s="183"/>
      <c r="P121" s="42"/>
      <c r="Q121" s="42"/>
      <c r="R121" s="42"/>
      <c r="S121" s="42"/>
      <c r="T121" s="42"/>
      <c r="U121" s="42"/>
      <c r="V121" s="42"/>
      <c r="W121" s="42"/>
      <c r="X121" s="42"/>
      <c r="Y121" s="42"/>
      <c r="Z121" s="42"/>
      <c r="AA121" s="50"/>
    </row>
    <row r="122" spans="3:27" s="182" customFormat="1">
      <c r="C122" s="262"/>
      <c r="D122" s="105"/>
      <c r="E122" s="105"/>
      <c r="F122" s="105"/>
      <c r="G122" s="105"/>
      <c r="H122" s="105"/>
      <c r="I122" s="183"/>
      <c r="J122" s="183"/>
      <c r="K122" s="183"/>
      <c r="L122" s="183"/>
      <c r="M122" s="183"/>
      <c r="N122" s="183"/>
      <c r="O122" s="183"/>
      <c r="P122" s="42"/>
      <c r="Q122" s="42"/>
      <c r="R122" s="42"/>
      <c r="S122" s="42"/>
      <c r="T122" s="42"/>
      <c r="U122" s="42"/>
      <c r="V122" s="42"/>
      <c r="W122" s="42"/>
      <c r="X122" s="42"/>
      <c r="Y122" s="42"/>
      <c r="Z122" s="42"/>
      <c r="AA122" s="50"/>
    </row>
    <row r="123" spans="3:27" s="182" customFormat="1">
      <c r="C123" s="262"/>
      <c r="D123" s="105"/>
      <c r="E123" s="105"/>
      <c r="F123" s="105"/>
      <c r="G123" s="105"/>
      <c r="H123" s="105"/>
      <c r="I123" s="183"/>
      <c r="J123" s="183"/>
      <c r="K123" s="183"/>
      <c r="L123" s="183"/>
      <c r="M123" s="183"/>
      <c r="N123" s="183"/>
      <c r="O123" s="183"/>
      <c r="P123" s="42"/>
      <c r="Q123" s="42"/>
      <c r="R123" s="42"/>
      <c r="S123" s="42"/>
      <c r="T123" s="42"/>
      <c r="U123" s="42"/>
      <c r="V123" s="42"/>
      <c r="W123" s="42"/>
      <c r="X123" s="42"/>
      <c r="Y123" s="42"/>
      <c r="Z123" s="42"/>
      <c r="AA123" s="50"/>
    </row>
    <row r="124" spans="3:27" s="182" customFormat="1">
      <c r="C124" s="262"/>
      <c r="D124" s="105"/>
      <c r="E124" s="105"/>
      <c r="F124" s="105"/>
      <c r="G124" s="105"/>
      <c r="H124" s="105"/>
      <c r="I124" s="183"/>
      <c r="J124" s="183"/>
      <c r="K124" s="183"/>
      <c r="L124" s="183"/>
      <c r="M124" s="183"/>
      <c r="N124" s="183"/>
      <c r="O124" s="183"/>
      <c r="P124" s="42"/>
      <c r="Q124" s="42"/>
      <c r="R124" s="42"/>
      <c r="S124" s="42"/>
      <c r="T124" s="42"/>
      <c r="U124" s="42"/>
      <c r="V124" s="42"/>
      <c r="W124" s="42"/>
      <c r="X124" s="42"/>
      <c r="Y124" s="42"/>
      <c r="Z124" s="42"/>
      <c r="AA124" s="50"/>
    </row>
    <row r="125" spans="3:27" s="182" customFormat="1">
      <c r="C125" s="262"/>
      <c r="D125" s="105"/>
      <c r="E125" s="105"/>
      <c r="F125" s="105"/>
      <c r="G125" s="105"/>
      <c r="H125" s="105"/>
      <c r="I125" s="183"/>
      <c r="J125" s="183"/>
      <c r="K125" s="183"/>
      <c r="L125" s="183"/>
      <c r="M125" s="183"/>
      <c r="N125" s="183"/>
      <c r="O125" s="183"/>
      <c r="P125" s="42"/>
      <c r="Q125" s="42"/>
      <c r="R125" s="42"/>
      <c r="S125" s="42"/>
      <c r="T125" s="42"/>
      <c r="U125" s="42"/>
      <c r="V125" s="42"/>
      <c r="W125" s="42"/>
      <c r="X125" s="42"/>
      <c r="Y125" s="42"/>
      <c r="Z125" s="42"/>
      <c r="AA125" s="50"/>
    </row>
    <row r="126" spans="3:27" s="182" customFormat="1">
      <c r="C126" s="262"/>
      <c r="D126" s="105"/>
      <c r="E126" s="105"/>
      <c r="F126" s="105"/>
      <c r="G126" s="105"/>
      <c r="H126" s="105"/>
      <c r="I126" s="183"/>
      <c r="J126" s="183"/>
      <c r="K126" s="183"/>
      <c r="L126" s="183"/>
      <c r="M126" s="183"/>
      <c r="N126" s="183"/>
      <c r="O126" s="183"/>
      <c r="P126" s="42"/>
      <c r="Q126" s="42"/>
      <c r="R126" s="42"/>
      <c r="S126" s="42"/>
      <c r="T126" s="42"/>
      <c r="U126" s="42"/>
      <c r="V126" s="42"/>
      <c r="W126" s="42"/>
      <c r="X126" s="42"/>
      <c r="Y126" s="42"/>
      <c r="Z126" s="42"/>
      <c r="AA126" s="50"/>
    </row>
    <row r="127" spans="3:27" s="182" customFormat="1">
      <c r="C127" s="262"/>
      <c r="D127" s="105"/>
      <c r="E127" s="105"/>
      <c r="F127" s="105"/>
      <c r="G127" s="105"/>
      <c r="H127" s="105"/>
      <c r="I127" s="183"/>
      <c r="J127" s="183"/>
      <c r="K127" s="183"/>
      <c r="L127" s="183"/>
      <c r="M127" s="183"/>
      <c r="N127" s="183"/>
      <c r="O127" s="183"/>
      <c r="P127" s="42"/>
      <c r="Q127" s="42"/>
      <c r="R127" s="42"/>
      <c r="S127" s="42"/>
      <c r="T127" s="42"/>
      <c r="U127" s="42"/>
      <c r="V127" s="42"/>
      <c r="W127" s="42"/>
      <c r="X127" s="42"/>
      <c r="Y127" s="42"/>
      <c r="Z127" s="42"/>
      <c r="AA127" s="50"/>
    </row>
    <row r="128" spans="3:27" s="182" customFormat="1">
      <c r="C128" s="262"/>
      <c r="D128" s="105"/>
      <c r="E128" s="105"/>
      <c r="F128" s="105"/>
      <c r="G128" s="105"/>
      <c r="H128" s="105"/>
      <c r="I128" s="183"/>
      <c r="J128" s="183"/>
      <c r="K128" s="183"/>
      <c r="L128" s="183"/>
      <c r="M128" s="183"/>
      <c r="N128" s="183"/>
      <c r="O128" s="183"/>
      <c r="P128" s="42"/>
      <c r="Q128" s="42"/>
      <c r="R128" s="42"/>
      <c r="S128" s="42"/>
      <c r="T128" s="42"/>
      <c r="U128" s="42"/>
      <c r="V128" s="42"/>
      <c r="W128" s="42"/>
      <c r="X128" s="42"/>
      <c r="Y128" s="42"/>
      <c r="Z128" s="42"/>
      <c r="AA128" s="50"/>
    </row>
    <row r="129" spans="3:27" s="182" customFormat="1">
      <c r="C129" s="260"/>
      <c r="D129" s="261"/>
      <c r="E129" s="261"/>
      <c r="F129" s="261"/>
      <c r="G129" s="261"/>
      <c r="H129" s="261"/>
      <c r="I129" s="146"/>
      <c r="J129" s="146"/>
      <c r="K129" s="146"/>
      <c r="L129" s="146"/>
      <c r="M129" s="146"/>
      <c r="N129" s="146"/>
      <c r="O129" s="146"/>
      <c r="P129" s="187"/>
      <c r="Q129" s="187"/>
      <c r="R129" s="187"/>
      <c r="S129" s="187"/>
      <c r="T129" s="187"/>
      <c r="U129" s="187"/>
      <c r="V129" s="187"/>
      <c r="W129" s="187"/>
      <c r="X129" s="187"/>
      <c r="Y129" s="187"/>
      <c r="Z129" s="187"/>
      <c r="AA129" s="51"/>
    </row>
    <row r="130" spans="3:27" s="182" customFormat="1">
      <c r="C130" s="182" t="s">
        <v>872</v>
      </c>
      <c r="L130" s="185"/>
      <c r="M130" s="185"/>
      <c r="N130" s="185"/>
    </row>
  </sheetData>
  <mergeCells count="68">
    <mergeCell ref="C82:G82"/>
    <mergeCell ref="W82:AA82"/>
    <mergeCell ref="H82:V82"/>
    <mergeCell ref="C83:G83"/>
    <mergeCell ref="H83:L83"/>
    <mergeCell ref="M83:Q83"/>
    <mergeCell ref="R83:V83"/>
    <mergeCell ref="W83:AA83"/>
    <mergeCell ref="C84:G84"/>
    <mergeCell ref="H84:L84"/>
    <mergeCell ref="M84:Q84"/>
    <mergeCell ref="R84:V84"/>
    <mergeCell ref="W84:AA84"/>
    <mergeCell ref="C39:E39"/>
    <mergeCell ref="F39:S39"/>
    <mergeCell ref="T39:U39"/>
    <mergeCell ref="V39:AA39"/>
    <mergeCell ref="C40:E40"/>
    <mergeCell ref="F40:I40"/>
    <mergeCell ref="J40:AA40"/>
    <mergeCell ref="K41:Z41"/>
    <mergeCell ref="C42:E45"/>
    <mergeCell ref="K46:Z46"/>
    <mergeCell ref="K64:Z64"/>
    <mergeCell ref="G72:I77"/>
    <mergeCell ref="K72:Z72"/>
    <mergeCell ref="C73:E76"/>
    <mergeCell ref="K74:Z74"/>
    <mergeCell ref="F34:G35"/>
    <mergeCell ref="H34:I35"/>
    <mergeCell ref="U34:V35"/>
    <mergeCell ref="W34:X35"/>
    <mergeCell ref="Y34:Z35"/>
    <mergeCell ref="D23:Z23"/>
    <mergeCell ref="D25:D32"/>
    <mergeCell ref="E25:E28"/>
    <mergeCell ref="K26:T26"/>
    <mergeCell ref="G27:X27"/>
    <mergeCell ref="G28:Z28"/>
    <mergeCell ref="E29:E32"/>
    <mergeCell ref="K30:T30"/>
    <mergeCell ref="G31:X31"/>
    <mergeCell ref="G32:Z32"/>
    <mergeCell ref="D22:Z22"/>
    <mergeCell ref="D11:Z11"/>
    <mergeCell ref="D12:Z12"/>
    <mergeCell ref="D13:Z13"/>
    <mergeCell ref="D14:Z14"/>
    <mergeCell ref="D15:Z15"/>
    <mergeCell ref="D16:Z16"/>
    <mergeCell ref="D17:Z17"/>
    <mergeCell ref="D18:Z18"/>
    <mergeCell ref="D19:Z19"/>
    <mergeCell ref="D20:Z20"/>
    <mergeCell ref="D21:Z21"/>
    <mergeCell ref="D10:Z10"/>
    <mergeCell ref="D2:Z2"/>
    <mergeCell ref="N3:Q3"/>
    <mergeCell ref="R3:Z3"/>
    <mergeCell ref="D7:X7"/>
    <mergeCell ref="D8:Z8"/>
    <mergeCell ref="D9:Z9"/>
    <mergeCell ref="D3:F3"/>
    <mergeCell ref="D4:F5"/>
    <mergeCell ref="H5:I5"/>
    <mergeCell ref="D6:F6"/>
    <mergeCell ref="G6:U6"/>
    <mergeCell ref="J5:Y5"/>
  </mergeCells>
  <phoneticPr fontId="1"/>
  <hyperlinks>
    <hyperlink ref="AC2" location="'0一覧表'!C19" display="一覧表に戻る"/>
  </hyperlinks>
  <pageMargins left="0.47" right="0.44" top="0.74803149606299213" bottom="0.74803149606299213" header="0.31496062992125984" footer="0.31496062992125984"/>
  <pageSetup paperSize="9" orientation="portrait" r:id="rId1"/>
  <rowBreaks count="2" manualBreakCount="2">
    <brk id="37" min="2" max="26" man="1"/>
    <brk id="80" min="2" max="2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P26"/>
  <sheetViews>
    <sheetView zoomScale="90" zoomScaleNormal="90" workbookViewId="0">
      <selection activeCell="B7" sqref="B7:C8"/>
    </sheetView>
  </sheetViews>
  <sheetFormatPr defaultColWidth="10" defaultRowHeight="13.5"/>
  <cols>
    <col min="1" max="1" width="10" style="58"/>
    <col min="2" max="5" width="5.625" style="58" customWidth="1"/>
    <col min="6" max="6" width="6.25" style="58" customWidth="1"/>
    <col min="7" max="7" width="8.75" style="58" customWidth="1"/>
    <col min="8" max="9" width="9.75" style="58" customWidth="1"/>
    <col min="10" max="11" width="6.25" style="58" customWidth="1"/>
    <col min="12" max="12" width="7.75" style="58" customWidth="1"/>
    <col min="13" max="14" width="8.125" style="58" customWidth="1"/>
    <col min="15" max="16384" width="10" style="58"/>
  </cols>
  <sheetData>
    <row r="1" spans="2:16" ht="45.75" customHeight="1">
      <c r="E1" s="3457" t="s">
        <v>1055</v>
      </c>
      <c r="F1" s="3457"/>
      <c r="G1" s="3457"/>
      <c r="H1" s="3457"/>
      <c r="I1" s="3457"/>
      <c r="J1" s="3457"/>
      <c r="K1" s="3457"/>
      <c r="L1" s="3457"/>
      <c r="P1" s="967" t="s">
        <v>1739</v>
      </c>
    </row>
    <row r="2" spans="2:16" ht="25.9" customHeight="1">
      <c r="B2" s="3458" t="s">
        <v>1056</v>
      </c>
      <c r="C2" s="3459"/>
      <c r="D2" s="3459"/>
      <c r="E2" s="3462" t="str">
        <f>本工事内容!$C$5&amp;本工事内容!$D$5&amp;本工事内容!$E$5&amp;"　"&amp;本工事内容!$C$8</f>
        <v>都計第100号　○○○道路修繕工事2</v>
      </c>
      <c r="F2" s="3463"/>
      <c r="G2" s="3463"/>
      <c r="H2" s="3463"/>
      <c r="I2" s="3463"/>
      <c r="J2" s="3463"/>
      <c r="K2" s="3463"/>
      <c r="L2" s="3463"/>
      <c r="M2" s="3463"/>
      <c r="N2" s="3464"/>
    </row>
    <row r="3" spans="2:16" ht="25.9" customHeight="1">
      <c r="B3" s="3460" t="s">
        <v>1057</v>
      </c>
      <c r="C3" s="3461"/>
      <c r="D3" s="3461"/>
      <c r="E3" s="3462" t="str">
        <f>本工事内容!$C$10</f>
        <v>一宮22号線</v>
      </c>
      <c r="F3" s="3463"/>
      <c r="G3" s="3463"/>
      <c r="H3" s="3463"/>
      <c r="I3" s="3463"/>
      <c r="J3" s="3463"/>
      <c r="K3" s="3463"/>
      <c r="L3" s="3463"/>
      <c r="M3" s="3463"/>
      <c r="N3" s="3464"/>
    </row>
    <row r="4" spans="2:16" ht="25.9" customHeight="1">
      <c r="B4" s="3458" t="s">
        <v>1058</v>
      </c>
      <c r="C4" s="3459"/>
      <c r="D4" s="3459"/>
      <c r="E4" s="3462" t="str">
        <f>本工事内容!$C$9</f>
        <v>一宮市本町二丁目5番６号2</v>
      </c>
      <c r="F4" s="3463"/>
      <c r="G4" s="3463"/>
      <c r="H4" s="3463"/>
      <c r="I4" s="3463"/>
      <c r="J4" s="3463"/>
      <c r="K4" s="3463"/>
      <c r="L4" s="3463"/>
      <c r="M4" s="3463"/>
      <c r="N4" s="3464"/>
    </row>
    <row r="5" spans="2:16" ht="25.9" customHeight="1">
      <c r="B5" s="3458" t="s">
        <v>1059</v>
      </c>
      <c r="C5" s="3459"/>
      <c r="D5" s="3459"/>
      <c r="E5" s="3462" t="str">
        <f>請負者詳細!$C$2</f>
        <v>△△△△建設株式会社</v>
      </c>
      <c r="F5" s="3463"/>
      <c r="G5" s="3463"/>
      <c r="H5" s="3463"/>
      <c r="I5" s="3463"/>
      <c r="J5" s="3463"/>
      <c r="K5" s="3463"/>
      <c r="L5" s="3463"/>
      <c r="M5" s="3463"/>
      <c r="N5" s="3464"/>
    </row>
    <row r="6" spans="2:16" ht="25.9" customHeight="1">
      <c r="B6" s="3458" t="s">
        <v>1060</v>
      </c>
      <c r="C6" s="3459"/>
      <c r="D6" s="3459"/>
      <c r="E6" s="3476" t="str">
        <f>TEXT(本工事内容!$C$12,"ggge年m月d日")&amp;" ～ "&amp; TEXT(本工事内容!$C$13,"ggge年m月d日")</f>
        <v>令和4年11月2日 ～ 令和5年1月31日</v>
      </c>
      <c r="F6" s="3477"/>
      <c r="G6" s="3477"/>
      <c r="H6" s="3477"/>
      <c r="I6" s="3463"/>
      <c r="J6" s="3463"/>
      <c r="K6" s="3463"/>
      <c r="L6" s="3463"/>
      <c r="M6" s="3463"/>
      <c r="N6" s="285"/>
    </row>
    <row r="7" spans="2:16" ht="30" customHeight="1">
      <c r="B7" s="3465" t="s">
        <v>1061</v>
      </c>
      <c r="C7" s="3467"/>
      <c r="D7" s="3465" t="s">
        <v>1062</v>
      </c>
      <c r="E7" s="3467"/>
      <c r="F7" s="3472" t="s">
        <v>1063</v>
      </c>
      <c r="G7" s="3468" t="s">
        <v>1064</v>
      </c>
      <c r="H7" s="281" t="s">
        <v>1065</v>
      </c>
      <c r="I7" s="3465" t="s">
        <v>1066</v>
      </c>
      <c r="J7" s="3466"/>
      <c r="K7" s="3466"/>
      <c r="L7" s="3467"/>
      <c r="M7" s="3468" t="s">
        <v>1067</v>
      </c>
      <c r="N7" s="3467"/>
    </row>
    <row r="8" spans="2:16" ht="30" customHeight="1">
      <c r="B8" s="3469"/>
      <c r="C8" s="3470"/>
      <c r="D8" s="3469"/>
      <c r="E8" s="3470"/>
      <c r="F8" s="3472"/>
      <c r="G8" s="3473"/>
      <c r="H8" s="282" t="s">
        <v>1068</v>
      </c>
      <c r="I8" s="282" t="s">
        <v>1068</v>
      </c>
      <c r="J8" s="3468" t="s">
        <v>1069</v>
      </c>
      <c r="K8" s="3471"/>
      <c r="L8" s="283" t="s">
        <v>1070</v>
      </c>
      <c r="M8" s="3469"/>
      <c r="N8" s="3470"/>
    </row>
    <row r="9" spans="2:16" ht="39.950000000000003" customHeight="1">
      <c r="B9" s="3456"/>
      <c r="C9" s="3456"/>
      <c r="D9" s="3456"/>
      <c r="E9" s="3456"/>
      <c r="F9" s="280"/>
      <c r="G9" s="265"/>
      <c r="H9" s="365"/>
      <c r="I9" s="365"/>
      <c r="J9" s="3293"/>
      <c r="K9" s="1648"/>
      <c r="L9" s="280"/>
      <c r="M9" s="3456"/>
      <c r="N9" s="3456"/>
    </row>
    <row r="10" spans="2:16" ht="39.950000000000003" customHeight="1">
      <c r="B10" s="3456"/>
      <c r="C10" s="3456"/>
      <c r="D10" s="3456"/>
      <c r="E10" s="3456"/>
      <c r="F10" s="280"/>
      <c r="G10" s="265"/>
      <c r="H10" s="365"/>
      <c r="I10" s="365"/>
      <c r="J10" s="3293"/>
      <c r="K10" s="1648"/>
      <c r="L10" s="280"/>
      <c r="M10" s="3456"/>
      <c r="N10" s="3456"/>
    </row>
    <row r="11" spans="2:16" ht="39.950000000000003" customHeight="1">
      <c r="B11" s="3456"/>
      <c r="C11" s="3456"/>
      <c r="D11" s="3456"/>
      <c r="E11" s="3456"/>
      <c r="F11" s="280"/>
      <c r="G11" s="265"/>
      <c r="H11" s="365"/>
      <c r="I11" s="365"/>
      <c r="J11" s="3293"/>
      <c r="K11" s="1648"/>
      <c r="L11" s="280"/>
      <c r="M11" s="3456"/>
      <c r="N11" s="3456"/>
    </row>
    <row r="12" spans="2:16" ht="39.950000000000003" customHeight="1">
      <c r="B12" s="3456"/>
      <c r="C12" s="3456"/>
      <c r="D12" s="3456"/>
      <c r="E12" s="3456"/>
      <c r="F12" s="280"/>
      <c r="G12" s="265"/>
      <c r="H12" s="365"/>
      <c r="I12" s="365"/>
      <c r="J12" s="3293"/>
      <c r="K12" s="1648"/>
      <c r="L12" s="280"/>
      <c r="M12" s="3456"/>
      <c r="N12" s="3456"/>
    </row>
    <row r="13" spans="2:16" ht="39.950000000000003" customHeight="1">
      <c r="B13" s="3456"/>
      <c r="C13" s="3456"/>
      <c r="D13" s="3456"/>
      <c r="E13" s="3456"/>
      <c r="F13" s="280"/>
      <c r="G13" s="265"/>
      <c r="H13" s="365"/>
      <c r="I13" s="365"/>
      <c r="J13" s="3293"/>
      <c r="K13" s="1648"/>
      <c r="L13" s="280"/>
      <c r="M13" s="3456"/>
      <c r="N13" s="3456"/>
    </row>
    <row r="14" spans="2:16" ht="39.950000000000003" customHeight="1">
      <c r="B14" s="3456"/>
      <c r="C14" s="3456"/>
      <c r="D14" s="3456"/>
      <c r="E14" s="3456"/>
      <c r="F14" s="280"/>
      <c r="G14" s="265"/>
      <c r="H14" s="365"/>
      <c r="I14" s="365"/>
      <c r="J14" s="3293"/>
      <c r="K14" s="1648"/>
      <c r="L14" s="280"/>
      <c r="M14" s="3456"/>
      <c r="N14" s="3456"/>
    </row>
    <row r="15" spans="2:16" ht="39.950000000000003" customHeight="1">
      <c r="B15" s="3456"/>
      <c r="C15" s="3456"/>
      <c r="D15" s="3456"/>
      <c r="E15" s="3456"/>
      <c r="F15" s="280"/>
      <c r="G15" s="265"/>
      <c r="H15" s="365"/>
      <c r="I15" s="365"/>
      <c r="J15" s="3293"/>
      <c r="K15" s="1648"/>
      <c r="L15" s="280"/>
      <c r="M15" s="3456"/>
      <c r="N15" s="3456"/>
    </row>
    <row r="16" spans="2:16" ht="39.950000000000003" customHeight="1">
      <c r="B16" s="3456"/>
      <c r="C16" s="3456"/>
      <c r="D16" s="3456"/>
      <c r="E16" s="3456"/>
      <c r="F16" s="280"/>
      <c r="G16" s="265"/>
      <c r="H16" s="365"/>
      <c r="I16" s="365"/>
      <c r="J16" s="3293"/>
      <c r="K16" s="1648"/>
      <c r="L16" s="280"/>
      <c r="M16" s="3456"/>
      <c r="N16" s="3456"/>
    </row>
    <row r="17" spans="2:14" ht="39.950000000000003" customHeight="1">
      <c r="B17" s="3474"/>
      <c r="C17" s="3474"/>
      <c r="D17" s="3474"/>
      <c r="E17" s="3474"/>
      <c r="F17" s="297"/>
      <c r="G17" s="266"/>
      <c r="H17" s="390"/>
      <c r="I17" s="390"/>
      <c r="J17" s="3296"/>
      <c r="K17" s="1680"/>
      <c r="L17" s="297"/>
      <c r="M17" s="3474"/>
      <c r="N17" s="3474"/>
    </row>
    <row r="19" spans="2:14">
      <c r="B19" s="233" t="s">
        <v>1071</v>
      </c>
      <c r="C19" s="3475" t="s">
        <v>1072</v>
      </c>
      <c r="D19" s="3475"/>
      <c r="E19" s="3475"/>
      <c r="F19" s="3475"/>
      <c r="G19" s="3475"/>
      <c r="H19" s="3475"/>
      <c r="I19" s="3475"/>
      <c r="J19" s="3475"/>
      <c r="K19" s="3475"/>
      <c r="L19" s="3475"/>
      <c r="M19" s="3475"/>
      <c r="N19" s="3475"/>
    </row>
    <row r="20" spans="2:14">
      <c r="B20" s="233" t="s">
        <v>1073</v>
      </c>
      <c r="C20" s="3475"/>
      <c r="D20" s="3475"/>
      <c r="E20" s="3475"/>
      <c r="F20" s="3475"/>
      <c r="G20" s="3475"/>
      <c r="H20" s="3475"/>
      <c r="I20" s="3475"/>
      <c r="J20" s="3475"/>
      <c r="K20" s="3475"/>
      <c r="L20" s="3475"/>
      <c r="M20" s="3475"/>
      <c r="N20" s="3475"/>
    </row>
    <row r="21" spans="2:14">
      <c r="B21" s="233"/>
      <c r="C21" s="284" t="s">
        <v>1074</v>
      </c>
      <c r="D21" s="284"/>
      <c r="E21" s="284"/>
      <c r="F21" s="284"/>
      <c r="G21" s="284"/>
      <c r="H21" s="284"/>
      <c r="I21" s="284"/>
      <c r="J21" s="284"/>
      <c r="K21" s="284"/>
      <c r="L21" s="284"/>
      <c r="M21" s="284"/>
      <c r="N21" s="284"/>
    </row>
    <row r="22" spans="2:14">
      <c r="B22" s="233"/>
      <c r="C22" s="284" t="s">
        <v>1075</v>
      </c>
      <c r="D22" s="284"/>
      <c r="E22" s="284"/>
      <c r="F22" s="284"/>
      <c r="G22" s="284"/>
      <c r="H22" s="284"/>
      <c r="I22" s="284"/>
      <c r="J22" s="284"/>
      <c r="K22" s="284"/>
      <c r="L22" s="284"/>
      <c r="M22" s="284"/>
      <c r="N22" s="284"/>
    </row>
    <row r="23" spans="2:14">
      <c r="B23" s="233"/>
      <c r="C23" s="233"/>
      <c r="D23" s="233"/>
      <c r="E23" s="233"/>
      <c r="F23" s="233"/>
      <c r="G23" s="233"/>
      <c r="H23" s="233"/>
      <c r="I23" s="233"/>
      <c r="J23" s="233"/>
      <c r="K23" s="233"/>
      <c r="L23" s="233"/>
      <c r="M23" s="233"/>
      <c r="N23" s="233"/>
    </row>
    <row r="24" spans="2:14">
      <c r="C24" s="58" t="s">
        <v>1076</v>
      </c>
    </row>
    <row r="26" spans="2:14" ht="21" customHeight="1">
      <c r="H26" s="161" t="s">
        <v>389</v>
      </c>
      <c r="I26" s="3316" t="str">
        <f>本工事内容!$C$7</f>
        <v>市役所　太郎</v>
      </c>
      <c r="J26" s="3316"/>
      <c r="K26" s="3316"/>
      <c r="L26" s="3316"/>
      <c r="M26" s="3316"/>
    </row>
  </sheetData>
  <mergeCells count="56">
    <mergeCell ref="B4:D4"/>
    <mergeCell ref="B5:D5"/>
    <mergeCell ref="B6:D6"/>
    <mergeCell ref="E5:N5"/>
    <mergeCell ref="E4:N4"/>
    <mergeCell ref="E6:M6"/>
    <mergeCell ref="I26:M26"/>
    <mergeCell ref="M16:N16"/>
    <mergeCell ref="B17:C17"/>
    <mergeCell ref="D17:E17"/>
    <mergeCell ref="J17:K17"/>
    <mergeCell ref="M17:N17"/>
    <mergeCell ref="C19:N20"/>
    <mergeCell ref="M11:N11"/>
    <mergeCell ref="J16:K16"/>
    <mergeCell ref="J10:K10"/>
    <mergeCell ref="B16:C16"/>
    <mergeCell ref="D16:E16"/>
    <mergeCell ref="M15:N15"/>
    <mergeCell ref="M10:N10"/>
    <mergeCell ref="B11:C11"/>
    <mergeCell ref="D11:E11"/>
    <mergeCell ref="J11:K11"/>
    <mergeCell ref="B10:C10"/>
    <mergeCell ref="D10:E10"/>
    <mergeCell ref="B15:C15"/>
    <mergeCell ref="D15:E15"/>
    <mergeCell ref="J15:K15"/>
    <mergeCell ref="B14:C14"/>
    <mergeCell ref="I7:L7"/>
    <mergeCell ref="M7:N8"/>
    <mergeCell ref="J8:K8"/>
    <mergeCell ref="B9:C9"/>
    <mergeCell ref="D9:E9"/>
    <mergeCell ref="J9:K9"/>
    <mergeCell ref="M9:N9"/>
    <mergeCell ref="B7:C8"/>
    <mergeCell ref="D7:E8"/>
    <mergeCell ref="F7:F8"/>
    <mergeCell ref="G7:G8"/>
    <mergeCell ref="E1:L1"/>
    <mergeCell ref="B2:D2"/>
    <mergeCell ref="B3:D3"/>
    <mergeCell ref="E3:N3"/>
    <mergeCell ref="E2:N2"/>
    <mergeCell ref="D14:E14"/>
    <mergeCell ref="J14:K14"/>
    <mergeCell ref="M14:N14"/>
    <mergeCell ref="B12:C12"/>
    <mergeCell ref="D12:E12"/>
    <mergeCell ref="J12:K12"/>
    <mergeCell ref="M12:N12"/>
    <mergeCell ref="B13:C13"/>
    <mergeCell ref="D13:E13"/>
    <mergeCell ref="J13:K13"/>
    <mergeCell ref="M13:N13"/>
  </mergeCells>
  <phoneticPr fontId="1"/>
  <hyperlinks>
    <hyperlink ref="P1" location="'0一覧表'!C20" display="一覧表に戻る"/>
  </hyperlinks>
  <pageMargins left="0.54" right="0.46"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Q77"/>
  <sheetViews>
    <sheetView zoomScaleNormal="100" workbookViewId="0">
      <pane ySplit="2" topLeftCell="A3" activePane="bottomLeft" state="frozen"/>
      <selection pane="bottomLeft" activeCell="M77" sqref="M77:O77"/>
    </sheetView>
  </sheetViews>
  <sheetFormatPr defaultColWidth="8.875" defaultRowHeight="13.5"/>
  <cols>
    <col min="1" max="1" width="8.875" style="271"/>
    <col min="2" max="2" width="3.625" style="271" customWidth="1"/>
    <col min="3" max="3" width="9.625" style="271" customWidth="1"/>
    <col min="4" max="8" width="6.625" style="271" customWidth="1"/>
    <col min="9" max="9" width="3.625" style="271" customWidth="1"/>
    <col min="10" max="11" width="6.625" style="271" customWidth="1"/>
    <col min="12" max="12" width="3.625" style="271" customWidth="1"/>
    <col min="13" max="13" width="6.625" style="271" customWidth="1"/>
    <col min="14" max="14" width="3.625" style="271" customWidth="1"/>
    <col min="15" max="15" width="12.625" style="271" customWidth="1"/>
    <col min="16" max="16384" width="8.875" style="271"/>
  </cols>
  <sheetData>
    <row r="2" spans="2:17" ht="30" customHeight="1">
      <c r="B2" s="59" t="s">
        <v>1077</v>
      </c>
      <c r="C2" s="59"/>
      <c r="D2" s="59"/>
      <c r="E2" s="60"/>
      <c r="F2" s="60"/>
      <c r="G2" s="60"/>
      <c r="H2" s="60"/>
      <c r="I2" s="60"/>
      <c r="J2" s="60"/>
      <c r="K2" s="60"/>
      <c r="L2" s="60"/>
      <c r="M2" s="60"/>
      <c r="N2" s="60"/>
      <c r="O2" s="60"/>
      <c r="Q2" s="974" t="s">
        <v>1739</v>
      </c>
    </row>
    <row r="3" spans="2:17" ht="17.25">
      <c r="B3" s="292"/>
      <c r="C3" s="292"/>
      <c r="D3" s="292"/>
    </row>
    <row r="4" spans="2:17" ht="24.95" customHeight="1">
      <c r="C4" s="272"/>
      <c r="D4" s="272"/>
      <c r="L4" s="3523" t="s">
        <v>75</v>
      </c>
      <c r="M4" s="3524"/>
      <c r="N4" s="3524"/>
      <c r="O4" s="3524"/>
    </row>
    <row r="5" spans="2:17" ht="24.95" customHeight="1">
      <c r="B5" s="286"/>
      <c r="C5" s="286"/>
      <c r="D5" s="286"/>
    </row>
    <row r="6" spans="2:17" ht="24.95" customHeight="1">
      <c r="B6" s="562" t="s">
        <v>1363</v>
      </c>
      <c r="C6" s="272"/>
      <c r="D6" s="272"/>
    </row>
    <row r="7" spans="2:17" ht="24.95" customHeight="1">
      <c r="B7" s="286"/>
      <c r="C7" s="286"/>
      <c r="D7" s="286"/>
    </row>
    <row r="8" spans="2:17" ht="20.100000000000001" customHeight="1">
      <c r="C8" s="98"/>
      <c r="D8" s="98"/>
      <c r="G8" s="271" t="s">
        <v>1109</v>
      </c>
      <c r="I8" s="400" t="s">
        <v>1108</v>
      </c>
      <c r="J8" s="1770" t="str">
        <f>請負者詳細!$C$4</f>
        <v>一宮市尾西町木曽川1-1-1</v>
      </c>
      <c r="K8" s="1770"/>
      <c r="L8" s="1770"/>
      <c r="M8" s="1770"/>
      <c r="N8" s="1770"/>
      <c r="O8" s="1770"/>
    </row>
    <row r="9" spans="2:17" ht="20.100000000000001" customHeight="1">
      <c r="C9" s="98"/>
      <c r="D9" s="98"/>
      <c r="I9" s="400" t="s">
        <v>1078</v>
      </c>
      <c r="J9" s="1770" t="str">
        <f>請負者詳細!$C$2</f>
        <v>△△△△建設株式会社</v>
      </c>
      <c r="K9" s="1770"/>
      <c r="L9" s="1770"/>
      <c r="M9" s="1770"/>
      <c r="N9" s="1770"/>
      <c r="O9" s="1770"/>
    </row>
    <row r="10" spans="2:17" ht="20.100000000000001" customHeight="1">
      <c r="C10" s="98"/>
      <c r="D10" s="98"/>
      <c r="I10" s="400" t="s">
        <v>1110</v>
      </c>
      <c r="J10" s="392" t="str">
        <f>請負者詳細!$C$5</f>
        <v>代表取締役　○○　××</v>
      </c>
    </row>
    <row r="11" spans="2:17">
      <c r="B11" s="287"/>
      <c r="C11" s="287"/>
      <c r="D11" s="287"/>
    </row>
    <row r="12" spans="2:17">
      <c r="B12" s="287"/>
      <c r="C12" s="287"/>
      <c r="D12" s="287"/>
    </row>
    <row r="13" spans="2:17" ht="24.95" customHeight="1">
      <c r="C13" s="3519" t="s">
        <v>369</v>
      </c>
      <c r="D13" s="3104"/>
      <c r="E13" s="3520" t="str">
        <f>本工事内容!$C$5&amp;本工事内容!$D$5&amp;本工事内容!$E$5&amp;"　"&amp;本工事内容!$C$8</f>
        <v>都計第100号　○○○道路修繕工事2</v>
      </c>
      <c r="F13" s="1770"/>
      <c r="G13" s="1770"/>
      <c r="H13" s="1770"/>
      <c r="I13" s="1770"/>
      <c r="J13" s="1770"/>
      <c r="K13" s="1770"/>
      <c r="L13" s="1770"/>
      <c r="M13" s="1770"/>
      <c r="N13" s="1770"/>
      <c r="O13" s="1770"/>
    </row>
    <row r="14" spans="2:17" ht="24.95" customHeight="1">
      <c r="C14" s="403"/>
      <c r="D14" s="403"/>
      <c r="E14" s="98"/>
    </row>
    <row r="15" spans="2:17" ht="24.95" customHeight="1">
      <c r="C15" s="3519" t="s">
        <v>214</v>
      </c>
      <c r="D15" s="3104"/>
      <c r="E15" s="3520" t="str">
        <f>本工事内容!$C$10</f>
        <v>一宮22号線</v>
      </c>
      <c r="F15" s="1770"/>
      <c r="G15" s="1770"/>
      <c r="H15" s="1770"/>
      <c r="I15" s="1770"/>
      <c r="J15" s="1770"/>
      <c r="K15" s="1770"/>
      <c r="L15" s="1770"/>
      <c r="M15" s="1770"/>
      <c r="N15" s="1770"/>
      <c r="O15" s="1770"/>
    </row>
    <row r="16" spans="2:17" ht="24.95" customHeight="1">
      <c r="C16" s="403"/>
      <c r="D16" s="403"/>
      <c r="E16" s="98"/>
    </row>
    <row r="17" spans="2:15" ht="24.95" customHeight="1">
      <c r="C17" s="3519" t="s">
        <v>370</v>
      </c>
      <c r="D17" s="3104"/>
      <c r="E17" s="3520" t="str">
        <f>本工事内容!$C$9</f>
        <v>一宮市本町二丁目5番６号2</v>
      </c>
      <c r="F17" s="1770"/>
      <c r="G17" s="1770"/>
      <c r="H17" s="1770"/>
      <c r="I17" s="1770"/>
      <c r="J17" s="1770"/>
      <c r="K17" s="1770"/>
      <c r="L17" s="1770"/>
      <c r="M17" s="1770"/>
      <c r="N17" s="1770"/>
      <c r="O17" s="1770"/>
    </row>
    <row r="18" spans="2:15">
      <c r="B18" s="288"/>
      <c r="C18" s="288"/>
      <c r="D18" s="288"/>
    </row>
    <row r="19" spans="2:15" ht="25.15" customHeight="1">
      <c r="C19" s="3521">
        <f>本工事内容!$C$11</f>
        <v>44866</v>
      </c>
      <c r="D19" s="3522"/>
      <c r="E19" s="3522"/>
      <c r="F19" s="271" t="s">
        <v>1111</v>
      </c>
    </row>
    <row r="20" spans="2:15">
      <c r="B20" s="289"/>
      <c r="C20" s="289"/>
      <c r="D20" s="289"/>
    </row>
    <row r="21" spans="2:15">
      <c r="B21" s="405" t="s">
        <v>28</v>
      </c>
      <c r="C21" s="405"/>
      <c r="D21" s="405"/>
      <c r="E21" s="60"/>
      <c r="F21" s="60"/>
      <c r="G21" s="60"/>
      <c r="H21" s="60"/>
      <c r="I21" s="60"/>
      <c r="J21" s="60"/>
      <c r="K21" s="60"/>
      <c r="L21" s="60"/>
      <c r="M21" s="60"/>
      <c r="N21" s="60"/>
      <c r="O21" s="60"/>
    </row>
    <row r="22" spans="2:15">
      <c r="B22" s="405"/>
      <c r="C22" s="405"/>
      <c r="D22" s="405"/>
      <c r="E22" s="60"/>
      <c r="F22" s="60"/>
      <c r="G22" s="60"/>
      <c r="H22" s="60"/>
      <c r="I22" s="60"/>
      <c r="J22" s="60"/>
      <c r="K22" s="60"/>
      <c r="L22" s="60"/>
      <c r="M22" s="60"/>
      <c r="N22" s="60"/>
      <c r="O22" s="60"/>
    </row>
    <row r="23" spans="2:15" ht="13.5" customHeight="1">
      <c r="B23" s="3507" t="s">
        <v>1079</v>
      </c>
      <c r="C23" s="2909"/>
      <c r="D23" s="2909"/>
      <c r="E23" s="2909"/>
      <c r="F23" s="3512" t="s">
        <v>1080</v>
      </c>
      <c r="G23" s="2909"/>
      <c r="H23" s="2909"/>
      <c r="I23" s="2909"/>
      <c r="J23" s="406" t="s">
        <v>1081</v>
      </c>
      <c r="K23" s="3512" t="s">
        <v>1107</v>
      </c>
      <c r="L23" s="3513"/>
      <c r="M23" s="3512" t="s">
        <v>1083</v>
      </c>
      <c r="N23" s="2909"/>
      <c r="O23" s="2910"/>
    </row>
    <row r="24" spans="2:15" ht="20.100000000000001" customHeight="1">
      <c r="B24" s="3508"/>
      <c r="C24" s="1515"/>
      <c r="D24" s="1515"/>
      <c r="E24" s="1515"/>
      <c r="F24" s="3509"/>
      <c r="G24" s="1517"/>
      <c r="H24" s="1517"/>
      <c r="I24" s="1517"/>
      <c r="J24" s="396"/>
      <c r="K24" s="3487"/>
      <c r="L24" s="3488"/>
      <c r="M24" s="3487"/>
      <c r="N24" s="3510"/>
      <c r="O24" s="3511"/>
    </row>
    <row r="25" spans="2:15" ht="20.100000000000001" customHeight="1">
      <c r="B25" s="3508"/>
      <c r="C25" s="1515"/>
      <c r="D25" s="1515"/>
      <c r="E25" s="1515"/>
      <c r="F25" s="3509"/>
      <c r="G25" s="1517"/>
      <c r="H25" s="1517"/>
      <c r="I25" s="1517"/>
      <c r="J25" s="396"/>
      <c r="K25" s="3487"/>
      <c r="L25" s="3488"/>
      <c r="M25" s="3487"/>
      <c r="N25" s="3510"/>
      <c r="O25" s="3511"/>
    </row>
    <row r="26" spans="2:15" ht="20.100000000000001" customHeight="1">
      <c r="B26" s="3508"/>
      <c r="C26" s="1515"/>
      <c r="D26" s="1515"/>
      <c r="E26" s="1515"/>
      <c r="F26" s="3509"/>
      <c r="G26" s="1517"/>
      <c r="H26" s="1517"/>
      <c r="I26" s="1517"/>
      <c r="J26" s="396"/>
      <c r="K26" s="3487"/>
      <c r="L26" s="3488"/>
      <c r="M26" s="3487"/>
      <c r="N26" s="3510"/>
      <c r="O26" s="3511"/>
    </row>
    <row r="27" spans="2:15" ht="20.100000000000001" customHeight="1">
      <c r="B27" s="3508"/>
      <c r="C27" s="1515"/>
      <c r="D27" s="1515"/>
      <c r="E27" s="1515"/>
      <c r="F27" s="3509"/>
      <c r="G27" s="1517"/>
      <c r="H27" s="1517"/>
      <c r="I27" s="1517"/>
      <c r="J27" s="396"/>
      <c r="K27" s="3487"/>
      <c r="L27" s="3488"/>
      <c r="M27" s="3487"/>
      <c r="N27" s="3510"/>
      <c r="O27" s="3511"/>
    </row>
    <row r="28" spans="2:15" ht="20.100000000000001" customHeight="1">
      <c r="B28" s="3508"/>
      <c r="C28" s="1515"/>
      <c r="D28" s="1515"/>
      <c r="E28" s="1515"/>
      <c r="F28" s="3509"/>
      <c r="G28" s="1517"/>
      <c r="H28" s="1517"/>
      <c r="I28" s="1517"/>
      <c r="J28" s="396"/>
      <c r="K28" s="3487"/>
      <c r="L28" s="3488"/>
      <c r="M28" s="3487"/>
      <c r="N28" s="3510"/>
      <c r="O28" s="3511"/>
    </row>
    <row r="29" spans="2:15" ht="20.100000000000001" customHeight="1">
      <c r="B29" s="3508"/>
      <c r="C29" s="1515"/>
      <c r="D29" s="1515"/>
      <c r="E29" s="1515"/>
      <c r="F29" s="3509"/>
      <c r="G29" s="1517"/>
      <c r="H29" s="1517"/>
      <c r="I29" s="1517"/>
      <c r="J29" s="396"/>
      <c r="K29" s="3487"/>
      <c r="L29" s="3488"/>
      <c r="M29" s="3487"/>
      <c r="N29" s="3510"/>
      <c r="O29" s="3511"/>
    </row>
    <row r="30" spans="2:15" ht="20.100000000000001" customHeight="1">
      <c r="B30" s="3508"/>
      <c r="C30" s="1515"/>
      <c r="D30" s="1515"/>
      <c r="E30" s="1515"/>
      <c r="F30" s="3509"/>
      <c r="G30" s="1517"/>
      <c r="H30" s="1517"/>
      <c r="I30" s="1517"/>
      <c r="J30" s="396"/>
      <c r="K30" s="3487"/>
      <c r="L30" s="3488"/>
      <c r="M30" s="3487"/>
      <c r="N30" s="3510"/>
      <c r="O30" s="3511"/>
    </row>
    <row r="31" spans="2:15" ht="20.100000000000001" customHeight="1">
      <c r="B31" s="3508"/>
      <c r="C31" s="1515"/>
      <c r="D31" s="1515"/>
      <c r="E31" s="1515"/>
      <c r="F31" s="3509"/>
      <c r="G31" s="1517"/>
      <c r="H31" s="1517"/>
      <c r="I31" s="1517"/>
      <c r="J31" s="396"/>
      <c r="K31" s="3487"/>
      <c r="L31" s="3488"/>
      <c r="M31" s="3487"/>
      <c r="N31" s="3510"/>
      <c r="O31" s="3511"/>
    </row>
    <row r="32" spans="2:15" ht="20.100000000000001" customHeight="1">
      <c r="B32" s="3508"/>
      <c r="C32" s="1515"/>
      <c r="D32" s="1515"/>
      <c r="E32" s="1515"/>
      <c r="F32" s="3509"/>
      <c r="G32" s="1517"/>
      <c r="H32" s="1517"/>
      <c r="I32" s="1517"/>
      <c r="J32" s="396"/>
      <c r="K32" s="3487"/>
      <c r="L32" s="3488"/>
      <c r="M32" s="3487"/>
      <c r="N32" s="3510"/>
      <c r="O32" s="3511"/>
    </row>
    <row r="33" spans="2:15" ht="20.100000000000001" customHeight="1">
      <c r="B33" s="3508"/>
      <c r="C33" s="1515"/>
      <c r="D33" s="1515"/>
      <c r="E33" s="1515"/>
      <c r="F33" s="3509"/>
      <c r="G33" s="1517"/>
      <c r="H33" s="1517"/>
      <c r="I33" s="1517"/>
      <c r="J33" s="396"/>
      <c r="K33" s="3487"/>
      <c r="L33" s="3488"/>
      <c r="M33" s="3487"/>
      <c r="N33" s="3510"/>
      <c r="O33" s="3511"/>
    </row>
    <row r="34" spans="2:15" ht="20.100000000000001" customHeight="1">
      <c r="B34" s="3508"/>
      <c r="C34" s="1515"/>
      <c r="D34" s="1515"/>
      <c r="E34" s="1515"/>
      <c r="F34" s="3509"/>
      <c r="G34" s="1517"/>
      <c r="H34" s="1517"/>
      <c r="I34" s="1517"/>
      <c r="J34" s="396"/>
      <c r="K34" s="3487"/>
      <c r="L34" s="3488"/>
      <c r="M34" s="3487"/>
      <c r="N34" s="3510"/>
      <c r="O34" s="3511"/>
    </row>
    <row r="35" spans="2:15" ht="20.100000000000001" customHeight="1">
      <c r="B35" s="3508"/>
      <c r="C35" s="1515"/>
      <c r="D35" s="1515"/>
      <c r="E35" s="1515"/>
      <c r="F35" s="3509"/>
      <c r="G35" s="1517"/>
      <c r="H35" s="1517"/>
      <c r="I35" s="1517"/>
      <c r="J35" s="396"/>
      <c r="K35" s="3487"/>
      <c r="L35" s="3488"/>
      <c r="M35" s="3487"/>
      <c r="N35" s="3510"/>
      <c r="O35" s="3511"/>
    </row>
    <row r="36" spans="2:15" ht="20.100000000000001" customHeight="1">
      <c r="B36" s="3514"/>
      <c r="C36" s="3515"/>
      <c r="D36" s="3515"/>
      <c r="E36" s="3515"/>
      <c r="F36" s="3516"/>
      <c r="G36" s="1519"/>
      <c r="H36" s="1519"/>
      <c r="I36" s="1519"/>
      <c r="J36" s="398"/>
      <c r="K36" s="3502"/>
      <c r="L36" s="3503"/>
      <c r="M36" s="3502"/>
      <c r="N36" s="3517"/>
      <c r="O36" s="3518"/>
    </row>
    <row r="38" spans="2:15" ht="17.25">
      <c r="B38" s="293"/>
      <c r="C38" s="293"/>
      <c r="D38" s="293"/>
    </row>
    <row r="39" spans="2:15" ht="30" customHeight="1">
      <c r="B39" s="59" t="s">
        <v>1084</v>
      </c>
      <c r="C39" s="59"/>
      <c r="D39" s="59"/>
      <c r="E39" s="60"/>
      <c r="F39" s="60"/>
      <c r="G39" s="60"/>
      <c r="H39" s="60"/>
      <c r="I39" s="60"/>
      <c r="J39" s="60"/>
      <c r="K39" s="60"/>
      <c r="L39" s="60"/>
      <c r="M39" s="60"/>
      <c r="N39" s="60"/>
      <c r="O39" s="60"/>
    </row>
    <row r="40" spans="2:15" ht="17.25">
      <c r="B40" s="292"/>
      <c r="C40" s="292"/>
      <c r="D40" s="292"/>
    </row>
    <row r="41" spans="2:15" ht="24.95" customHeight="1">
      <c r="C41" s="272"/>
      <c r="D41" s="272"/>
      <c r="L41" s="3523" t="s">
        <v>75</v>
      </c>
      <c r="M41" s="3524"/>
      <c r="N41" s="3524"/>
      <c r="O41" s="3524"/>
    </row>
    <row r="42" spans="2:15" ht="24.95" customHeight="1">
      <c r="B42" s="286"/>
      <c r="C42" s="286"/>
      <c r="D42" s="286"/>
    </row>
    <row r="43" spans="2:15" ht="24.95" customHeight="1">
      <c r="B43" s="562" t="s">
        <v>1363</v>
      </c>
      <c r="C43" s="272"/>
      <c r="D43" s="272"/>
    </row>
    <row r="44" spans="2:15" ht="24.95" customHeight="1">
      <c r="B44" s="286"/>
      <c r="C44" s="286"/>
      <c r="D44" s="286"/>
    </row>
    <row r="45" spans="2:15" ht="20.100000000000001" customHeight="1">
      <c r="C45" s="98"/>
      <c r="D45" s="98"/>
      <c r="G45" s="271" t="s">
        <v>1109</v>
      </c>
      <c r="I45" s="400" t="s">
        <v>1108</v>
      </c>
      <c r="J45" s="1770" t="str">
        <f>請負者詳細!$C$4</f>
        <v>一宮市尾西町木曽川1-1-1</v>
      </c>
      <c r="K45" s="1770"/>
      <c r="L45" s="1770"/>
      <c r="M45" s="1770"/>
      <c r="N45" s="1770"/>
      <c r="O45" s="1770"/>
    </row>
    <row r="46" spans="2:15" ht="20.100000000000001" customHeight="1">
      <c r="C46" s="98"/>
      <c r="D46" s="98"/>
      <c r="I46" s="400" t="s">
        <v>1078</v>
      </c>
      <c r="J46" s="1770" t="str">
        <f>請負者詳細!$C$2</f>
        <v>△△△△建設株式会社</v>
      </c>
      <c r="K46" s="1770"/>
      <c r="L46" s="1770"/>
      <c r="M46" s="1770"/>
      <c r="N46" s="1770"/>
      <c r="O46" s="1770"/>
    </row>
    <row r="47" spans="2:15" ht="20.100000000000001" customHeight="1">
      <c r="C47" s="98"/>
      <c r="D47" s="98"/>
      <c r="I47" s="400" t="s">
        <v>1110</v>
      </c>
      <c r="J47" s="392" t="str">
        <f>請負者詳細!$C$5</f>
        <v>代表取締役　○○　××</v>
      </c>
      <c r="K47" s="402"/>
      <c r="L47" s="402"/>
      <c r="M47" s="402"/>
      <c r="N47" s="402"/>
      <c r="O47" s="402"/>
    </row>
    <row r="48" spans="2:15">
      <c r="B48" s="287"/>
      <c r="C48" s="287"/>
      <c r="D48" s="287"/>
    </row>
    <row r="49" spans="2:15">
      <c r="B49" s="287"/>
      <c r="C49" s="287"/>
      <c r="D49" s="287"/>
    </row>
    <row r="50" spans="2:15" ht="24.95" customHeight="1">
      <c r="C50" s="3519" t="s">
        <v>369</v>
      </c>
      <c r="D50" s="3104"/>
      <c r="E50" s="3520" t="str">
        <f>本工事内容!$C$5&amp;本工事内容!$D$5&amp;本工事内容!$E$5&amp;"　"&amp;本工事内容!$C$8</f>
        <v>都計第100号　○○○道路修繕工事2</v>
      </c>
      <c r="F50" s="1770"/>
      <c r="G50" s="1770"/>
      <c r="H50" s="1770"/>
      <c r="I50" s="1770"/>
      <c r="J50" s="1770"/>
      <c r="K50" s="1770"/>
      <c r="L50" s="1770"/>
      <c r="M50" s="1770"/>
      <c r="N50" s="1770"/>
      <c r="O50" s="1770"/>
    </row>
    <row r="51" spans="2:15" ht="24.95" customHeight="1">
      <c r="C51" s="403"/>
      <c r="D51" s="403"/>
      <c r="E51" s="98"/>
    </row>
    <row r="52" spans="2:15" ht="24.95" customHeight="1">
      <c r="C52" s="3519" t="s">
        <v>214</v>
      </c>
      <c r="D52" s="3104"/>
      <c r="E52" s="3520" t="str">
        <f>本工事内容!$C$10</f>
        <v>一宮22号線</v>
      </c>
      <c r="F52" s="1770"/>
      <c r="G52" s="1770"/>
      <c r="H52" s="1770"/>
      <c r="I52" s="1770"/>
      <c r="J52" s="1770"/>
      <c r="K52" s="1770"/>
      <c r="L52" s="1770"/>
      <c r="M52" s="1770"/>
      <c r="N52" s="1770"/>
      <c r="O52" s="1770"/>
    </row>
    <row r="53" spans="2:15" ht="24.95" customHeight="1">
      <c r="C53" s="403"/>
      <c r="D53" s="403"/>
      <c r="E53" s="98"/>
    </row>
    <row r="54" spans="2:15" ht="24.95" customHeight="1">
      <c r="C54" s="3519" t="s">
        <v>370</v>
      </c>
      <c r="D54" s="3104"/>
      <c r="E54" s="3520" t="str">
        <f>本工事内容!$C$9</f>
        <v>一宮市本町二丁目5番６号2</v>
      </c>
      <c r="F54" s="1770"/>
      <c r="G54" s="1770"/>
      <c r="H54" s="1770"/>
      <c r="I54" s="1770"/>
      <c r="J54" s="1770"/>
      <c r="K54" s="1770"/>
      <c r="L54" s="1770"/>
      <c r="M54" s="1770"/>
      <c r="N54" s="1770"/>
      <c r="O54" s="1770"/>
    </row>
    <row r="55" spans="2:15">
      <c r="B55" s="72"/>
      <c r="C55" s="72"/>
      <c r="D55" s="72"/>
    </row>
    <row r="56" spans="2:15" ht="25.15" customHeight="1">
      <c r="C56" s="3521" t="s">
        <v>1102</v>
      </c>
      <c r="D56" s="3522"/>
      <c r="E56" s="3522"/>
      <c r="F56" s="271" t="s">
        <v>1112</v>
      </c>
    </row>
    <row r="57" spans="2:15">
      <c r="B57" s="291"/>
      <c r="C57" s="291"/>
      <c r="D57" s="291"/>
    </row>
    <row r="58" spans="2:15">
      <c r="B58" s="52" t="s">
        <v>28</v>
      </c>
      <c r="C58" s="52"/>
      <c r="D58" s="52"/>
      <c r="E58" s="60"/>
      <c r="F58" s="60"/>
      <c r="G58" s="60"/>
      <c r="H58" s="60"/>
      <c r="I58" s="60"/>
      <c r="J58" s="60"/>
      <c r="K58" s="60"/>
      <c r="L58" s="60"/>
      <c r="M58" s="60"/>
      <c r="N58" s="60"/>
      <c r="O58" s="60"/>
    </row>
    <row r="59" spans="2:15">
      <c r="B59" s="73"/>
      <c r="C59" s="73"/>
      <c r="D59" s="73"/>
    </row>
    <row r="60" spans="2:15">
      <c r="B60" s="3483" t="s">
        <v>1079</v>
      </c>
      <c r="C60" s="1730"/>
      <c r="D60" s="3254"/>
      <c r="E60" s="3480" t="s">
        <v>1080</v>
      </c>
      <c r="F60" s="1730"/>
      <c r="G60" s="3254"/>
      <c r="H60" s="3498" t="s">
        <v>1081</v>
      </c>
      <c r="I60" s="3219" t="s">
        <v>1082</v>
      </c>
      <c r="J60" s="3220"/>
      <c r="K60" s="3220"/>
      <c r="L60" s="3220"/>
      <c r="M60" s="3220"/>
      <c r="N60" s="3494"/>
      <c r="O60" s="3478" t="s">
        <v>1083</v>
      </c>
    </row>
    <row r="61" spans="2:15">
      <c r="B61" s="3484"/>
      <c r="C61" s="3482"/>
      <c r="D61" s="3258"/>
      <c r="E61" s="3481"/>
      <c r="F61" s="3482"/>
      <c r="G61" s="3258"/>
      <c r="H61" s="3499"/>
      <c r="I61" s="2008" t="s">
        <v>1085</v>
      </c>
      <c r="J61" s="2009"/>
      <c r="K61" s="2008" t="s">
        <v>1086</v>
      </c>
      <c r="L61" s="2009"/>
      <c r="M61" s="2008" t="s">
        <v>1087</v>
      </c>
      <c r="N61" s="2009"/>
      <c r="O61" s="3479"/>
    </row>
    <row r="62" spans="2:15" ht="20.100000000000001" customHeight="1">
      <c r="B62" s="3492"/>
      <c r="C62" s="3493"/>
      <c r="D62" s="3486"/>
      <c r="E62" s="3495"/>
      <c r="F62" s="3493"/>
      <c r="G62" s="3486"/>
      <c r="H62" s="396"/>
      <c r="I62" s="3496"/>
      <c r="J62" s="3497"/>
      <c r="K62" s="3496"/>
      <c r="L62" s="3497"/>
      <c r="M62" s="3496"/>
      <c r="N62" s="3497"/>
      <c r="O62" s="397"/>
    </row>
    <row r="63" spans="2:15" ht="20.100000000000001" customHeight="1">
      <c r="B63" s="3485"/>
      <c r="C63" s="3486"/>
      <c r="D63" s="3486"/>
      <c r="E63" s="3487"/>
      <c r="F63" s="3488"/>
      <c r="G63" s="3488"/>
      <c r="H63" s="396"/>
      <c r="I63" s="3489"/>
      <c r="J63" s="3490"/>
      <c r="K63" s="3489"/>
      <c r="L63" s="3490"/>
      <c r="M63" s="3489"/>
      <c r="N63" s="3491"/>
      <c r="O63" s="397"/>
    </row>
    <row r="64" spans="2:15" ht="20.100000000000001" customHeight="1">
      <c r="B64" s="3485"/>
      <c r="C64" s="3486"/>
      <c r="D64" s="3486"/>
      <c r="E64" s="3487"/>
      <c r="F64" s="3488"/>
      <c r="G64" s="3488"/>
      <c r="H64" s="396"/>
      <c r="I64" s="3489"/>
      <c r="J64" s="3490"/>
      <c r="K64" s="3489"/>
      <c r="L64" s="3490"/>
      <c r="M64" s="3489"/>
      <c r="N64" s="3491"/>
      <c r="O64" s="397"/>
    </row>
    <row r="65" spans="2:15" ht="20.100000000000001" customHeight="1">
      <c r="B65" s="3485"/>
      <c r="C65" s="3486"/>
      <c r="D65" s="3486"/>
      <c r="E65" s="3487"/>
      <c r="F65" s="3488"/>
      <c r="G65" s="3488"/>
      <c r="H65" s="396"/>
      <c r="I65" s="3489"/>
      <c r="J65" s="3490"/>
      <c r="K65" s="3489"/>
      <c r="L65" s="3490"/>
      <c r="M65" s="3489"/>
      <c r="N65" s="3491"/>
      <c r="O65" s="397"/>
    </row>
    <row r="66" spans="2:15" ht="20.100000000000001" customHeight="1">
      <c r="B66" s="3485"/>
      <c r="C66" s="3486"/>
      <c r="D66" s="3486"/>
      <c r="E66" s="3487"/>
      <c r="F66" s="3488"/>
      <c r="G66" s="3488"/>
      <c r="H66" s="396"/>
      <c r="I66" s="3489"/>
      <c r="J66" s="3490"/>
      <c r="K66" s="3489"/>
      <c r="L66" s="3490"/>
      <c r="M66" s="3489"/>
      <c r="N66" s="3491"/>
      <c r="O66" s="397"/>
    </row>
    <row r="67" spans="2:15" ht="20.100000000000001" customHeight="1">
      <c r="B67" s="3485"/>
      <c r="C67" s="3486"/>
      <c r="D67" s="3486"/>
      <c r="E67" s="3487"/>
      <c r="F67" s="3488"/>
      <c r="G67" s="3488"/>
      <c r="H67" s="396"/>
      <c r="I67" s="3489"/>
      <c r="J67" s="3490"/>
      <c r="K67" s="3489"/>
      <c r="L67" s="3490"/>
      <c r="M67" s="3489"/>
      <c r="N67" s="3491"/>
      <c r="O67" s="397"/>
    </row>
    <row r="68" spans="2:15" ht="20.100000000000001" customHeight="1">
      <c r="B68" s="3485"/>
      <c r="C68" s="3486"/>
      <c r="D68" s="3486"/>
      <c r="E68" s="3487"/>
      <c r="F68" s="3488"/>
      <c r="G68" s="3488"/>
      <c r="H68" s="396"/>
      <c r="I68" s="3489"/>
      <c r="J68" s="3490"/>
      <c r="K68" s="3489"/>
      <c r="L68" s="3490"/>
      <c r="M68" s="3489"/>
      <c r="N68" s="3491"/>
      <c r="O68" s="397"/>
    </row>
    <row r="69" spans="2:15" ht="20.100000000000001" customHeight="1">
      <c r="B69" s="3485"/>
      <c r="C69" s="3486"/>
      <c r="D69" s="3486"/>
      <c r="E69" s="3487"/>
      <c r="F69" s="3488"/>
      <c r="G69" s="3488"/>
      <c r="H69" s="396"/>
      <c r="I69" s="3489"/>
      <c r="J69" s="3490"/>
      <c r="K69" s="3489"/>
      <c r="L69" s="3490"/>
      <c r="M69" s="3489"/>
      <c r="N69" s="3491"/>
      <c r="O69" s="397"/>
    </row>
    <row r="70" spans="2:15" ht="20.100000000000001" customHeight="1">
      <c r="B70" s="3485"/>
      <c r="C70" s="3486"/>
      <c r="D70" s="3486"/>
      <c r="E70" s="3487"/>
      <c r="F70" s="3488"/>
      <c r="G70" s="3488"/>
      <c r="H70" s="396"/>
      <c r="I70" s="3489"/>
      <c r="J70" s="3490"/>
      <c r="K70" s="3489"/>
      <c r="L70" s="3490"/>
      <c r="M70" s="3489"/>
      <c r="N70" s="3491"/>
      <c r="O70" s="397"/>
    </row>
    <row r="71" spans="2:15" ht="20.100000000000001" customHeight="1">
      <c r="B71" s="3485"/>
      <c r="C71" s="3486"/>
      <c r="D71" s="3486"/>
      <c r="E71" s="3487"/>
      <c r="F71" s="3488"/>
      <c r="G71" s="3488"/>
      <c r="H71" s="396"/>
      <c r="I71" s="3489"/>
      <c r="J71" s="3490"/>
      <c r="K71" s="3489"/>
      <c r="L71" s="3490"/>
      <c r="M71" s="3489"/>
      <c r="N71" s="3491"/>
      <c r="O71" s="397"/>
    </row>
    <row r="72" spans="2:15" ht="20.100000000000001" customHeight="1">
      <c r="B72" s="3485"/>
      <c r="C72" s="3486"/>
      <c r="D72" s="3486"/>
      <c r="E72" s="3487"/>
      <c r="F72" s="3488"/>
      <c r="G72" s="3488"/>
      <c r="H72" s="396"/>
      <c r="I72" s="3489"/>
      <c r="J72" s="3490"/>
      <c r="K72" s="3489"/>
      <c r="L72" s="3490"/>
      <c r="M72" s="3489"/>
      <c r="N72" s="3491"/>
      <c r="O72" s="397"/>
    </row>
    <row r="73" spans="2:15" ht="20.100000000000001" customHeight="1">
      <c r="B73" s="3500"/>
      <c r="C73" s="3501"/>
      <c r="D73" s="3501"/>
      <c r="E73" s="3502"/>
      <c r="F73" s="3503"/>
      <c r="G73" s="3503"/>
      <c r="H73" s="398"/>
      <c r="I73" s="3504"/>
      <c r="J73" s="3505"/>
      <c r="K73" s="3504"/>
      <c r="L73" s="3505"/>
      <c r="M73" s="3504"/>
      <c r="N73" s="3506"/>
      <c r="O73" s="399"/>
    </row>
    <row r="74" spans="2:15">
      <c r="B74" s="73"/>
      <c r="C74" s="73"/>
      <c r="D74" s="73"/>
    </row>
    <row r="75" spans="2:15" ht="20.100000000000001" customHeight="1">
      <c r="C75" s="290"/>
      <c r="D75" s="290"/>
      <c r="G75" s="381" t="s">
        <v>1088</v>
      </c>
    </row>
    <row r="76" spans="2:15">
      <c r="B76" s="73"/>
      <c r="C76" s="73"/>
      <c r="D76" s="73"/>
    </row>
    <row r="77" spans="2:15" ht="24.95" customHeight="1">
      <c r="C77" s="73"/>
      <c r="D77" s="73"/>
      <c r="L77" s="407" t="s">
        <v>1089</v>
      </c>
      <c r="M77" s="1770" t="str">
        <f>本工事内容!$C$7</f>
        <v>市役所　太郎</v>
      </c>
      <c r="N77" s="1592"/>
      <c r="O77" s="1592"/>
    </row>
  </sheetData>
  <mergeCells count="145">
    <mergeCell ref="M77:O77"/>
    <mergeCell ref="C52:D52"/>
    <mergeCell ref="E52:O52"/>
    <mergeCell ref="C54:D54"/>
    <mergeCell ref="E54:O54"/>
    <mergeCell ref="C56:E56"/>
    <mergeCell ref="L4:O4"/>
    <mergeCell ref="L41:O41"/>
    <mergeCell ref="J45:O45"/>
    <mergeCell ref="J46:O46"/>
    <mergeCell ref="C50:D50"/>
    <mergeCell ref="E50:O50"/>
    <mergeCell ref="C17:D17"/>
    <mergeCell ref="C19:E19"/>
    <mergeCell ref="E13:O13"/>
    <mergeCell ref="E15:O15"/>
    <mergeCell ref="E17:O17"/>
    <mergeCell ref="J9:O9"/>
    <mergeCell ref="J8:O8"/>
    <mergeCell ref="C13:D13"/>
    <mergeCell ref="C15:D15"/>
    <mergeCell ref="B35:E35"/>
    <mergeCell ref="F35:I35"/>
    <mergeCell ref="K35:L35"/>
    <mergeCell ref="M35:O35"/>
    <mergeCell ref="B36:E36"/>
    <mergeCell ref="F36:I36"/>
    <mergeCell ref="K36:L36"/>
    <mergeCell ref="M36:O36"/>
    <mergeCell ref="B33:E33"/>
    <mergeCell ref="F33:I33"/>
    <mergeCell ref="K33:L33"/>
    <mergeCell ref="M33:O33"/>
    <mergeCell ref="B34:E34"/>
    <mergeCell ref="F34:I34"/>
    <mergeCell ref="K34:L34"/>
    <mergeCell ref="M34:O34"/>
    <mergeCell ref="B31:E31"/>
    <mergeCell ref="F31:I31"/>
    <mergeCell ref="K31:L31"/>
    <mergeCell ref="M31:O31"/>
    <mergeCell ref="B32:E32"/>
    <mergeCell ref="F32:I32"/>
    <mergeCell ref="K32:L32"/>
    <mergeCell ref="M32:O32"/>
    <mergeCell ref="B29:E29"/>
    <mergeCell ref="F29:I29"/>
    <mergeCell ref="K29:L29"/>
    <mergeCell ref="M29:O29"/>
    <mergeCell ref="B30:E30"/>
    <mergeCell ref="F30:I30"/>
    <mergeCell ref="K30:L30"/>
    <mergeCell ref="M30:O30"/>
    <mergeCell ref="B27:E27"/>
    <mergeCell ref="F27:I27"/>
    <mergeCell ref="K27:L27"/>
    <mergeCell ref="M27:O27"/>
    <mergeCell ref="B28:E28"/>
    <mergeCell ref="F28:I28"/>
    <mergeCell ref="K28:L28"/>
    <mergeCell ref="M28:O28"/>
    <mergeCell ref="K25:L25"/>
    <mergeCell ref="M25:O25"/>
    <mergeCell ref="B26:E26"/>
    <mergeCell ref="F26:I26"/>
    <mergeCell ref="K26:L26"/>
    <mergeCell ref="M26:O26"/>
    <mergeCell ref="B23:E23"/>
    <mergeCell ref="B24:E24"/>
    <mergeCell ref="F24:I24"/>
    <mergeCell ref="B25:E25"/>
    <mergeCell ref="F25:I25"/>
    <mergeCell ref="M24:O24"/>
    <mergeCell ref="M23:O23"/>
    <mergeCell ref="K23:L23"/>
    <mergeCell ref="K24:L24"/>
    <mergeCell ref="F23:I23"/>
    <mergeCell ref="B73:D73"/>
    <mergeCell ref="E73:G73"/>
    <mergeCell ref="I73:J73"/>
    <mergeCell ref="K73:L73"/>
    <mergeCell ref="M73:N73"/>
    <mergeCell ref="B72:D72"/>
    <mergeCell ref="E72:G72"/>
    <mergeCell ref="I72:J72"/>
    <mergeCell ref="K72:L72"/>
    <mergeCell ref="M72:N72"/>
    <mergeCell ref="B71:D71"/>
    <mergeCell ref="E71:G71"/>
    <mergeCell ref="I71:J71"/>
    <mergeCell ref="K71:L71"/>
    <mergeCell ref="M71:N71"/>
    <mergeCell ref="B70:D70"/>
    <mergeCell ref="E70:G70"/>
    <mergeCell ref="I70:J70"/>
    <mergeCell ref="K70:L70"/>
    <mergeCell ref="M70:N70"/>
    <mergeCell ref="B69:D69"/>
    <mergeCell ref="E69:G69"/>
    <mergeCell ref="I69:J69"/>
    <mergeCell ref="K69:L69"/>
    <mergeCell ref="M69:N69"/>
    <mergeCell ref="B68:D68"/>
    <mergeCell ref="E68:G68"/>
    <mergeCell ref="I68:J68"/>
    <mergeCell ref="K68:L68"/>
    <mergeCell ref="M68:N68"/>
    <mergeCell ref="B67:D67"/>
    <mergeCell ref="E67:G67"/>
    <mergeCell ref="I67:J67"/>
    <mergeCell ref="K67:L67"/>
    <mergeCell ref="M67:N67"/>
    <mergeCell ref="B66:D66"/>
    <mergeCell ref="E66:G66"/>
    <mergeCell ref="I66:J66"/>
    <mergeCell ref="K66:L66"/>
    <mergeCell ref="M66:N66"/>
    <mergeCell ref="B65:D65"/>
    <mergeCell ref="E65:G65"/>
    <mergeCell ref="I65:J65"/>
    <mergeCell ref="K65:L65"/>
    <mergeCell ref="M65:N65"/>
    <mergeCell ref="B64:D64"/>
    <mergeCell ref="E64:G64"/>
    <mergeCell ref="I64:J64"/>
    <mergeCell ref="K64:L64"/>
    <mergeCell ref="M64:N64"/>
    <mergeCell ref="O60:O61"/>
    <mergeCell ref="I61:J61"/>
    <mergeCell ref="K61:L61"/>
    <mergeCell ref="M61:N61"/>
    <mergeCell ref="E60:G61"/>
    <mergeCell ref="B60:D61"/>
    <mergeCell ref="B63:D63"/>
    <mergeCell ref="E63:G63"/>
    <mergeCell ref="I63:J63"/>
    <mergeCell ref="K63:L63"/>
    <mergeCell ref="M63:N63"/>
    <mergeCell ref="B62:D62"/>
    <mergeCell ref="I60:N60"/>
    <mergeCell ref="E62:G62"/>
    <mergeCell ref="I62:J62"/>
    <mergeCell ref="K62:L62"/>
    <mergeCell ref="M62:N62"/>
    <mergeCell ref="H60:H61"/>
  </mergeCells>
  <phoneticPr fontId="1"/>
  <conditionalFormatting sqref="C56">
    <cfRule type="expression" dxfId="32" priority="1">
      <formula>ISNUMBER($C56)=FALSE</formula>
    </cfRule>
  </conditionalFormatting>
  <hyperlinks>
    <hyperlink ref="Q2" location="'0一覧表'!C21" display="一覧表に戻る"/>
  </hyperlinks>
  <pageMargins left="0.70866141732283472" right="0.38" top="0.74803149606299213" bottom="0.74803149606299213" header="0.31496062992125984" footer="0.31496062992125984"/>
  <pageSetup paperSize="9" orientation="portrait" r:id="rId1"/>
  <rowBreaks count="1" manualBreakCount="1">
    <brk id="38" min="1"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P58"/>
  <sheetViews>
    <sheetView zoomScaleNormal="100" workbookViewId="0">
      <pane ySplit="2" topLeftCell="A3" activePane="bottomLeft" state="frozen"/>
      <selection pane="bottomLeft" activeCell="G16" sqref="G16:M16"/>
    </sheetView>
  </sheetViews>
  <sheetFormatPr defaultColWidth="9" defaultRowHeight="13.5"/>
  <cols>
    <col min="1" max="1" width="9" style="58"/>
    <col min="2" max="2" width="4.5" style="58" customWidth="1"/>
    <col min="3" max="3" width="3.625" style="58" customWidth="1"/>
    <col min="4" max="4" width="7.625" style="58" customWidth="1"/>
    <col min="5" max="5" width="8.625" style="58" customWidth="1"/>
    <col min="6" max="6" width="3.625" style="58" customWidth="1"/>
    <col min="7" max="7" width="5.625" style="58" customWidth="1"/>
    <col min="8" max="8" width="8.125" style="58" customWidth="1"/>
    <col min="9" max="9" width="7.625" style="58" customWidth="1"/>
    <col min="10" max="11" width="9.625" style="58" customWidth="1"/>
    <col min="12" max="12" width="8.125" style="58" customWidth="1"/>
    <col min="13" max="14" width="9.625" style="58" customWidth="1"/>
    <col min="15" max="16384" width="9" style="58"/>
  </cols>
  <sheetData>
    <row r="2" spans="2:16" ht="30" customHeight="1">
      <c r="B2" s="59" t="s">
        <v>1113</v>
      </c>
      <c r="C2" s="60"/>
      <c r="D2" s="60"/>
      <c r="E2" s="60"/>
      <c r="F2" s="60"/>
      <c r="G2" s="60"/>
      <c r="H2" s="60"/>
      <c r="I2" s="60"/>
      <c r="J2" s="60"/>
      <c r="K2" s="60"/>
      <c r="L2" s="60"/>
      <c r="M2" s="60"/>
      <c r="N2" s="60"/>
      <c r="P2" s="967" t="s">
        <v>1739</v>
      </c>
    </row>
    <row r="3" spans="2:16" ht="17.25">
      <c r="B3" s="292"/>
      <c r="C3" s="271"/>
      <c r="D3" s="271"/>
      <c r="E3" s="271"/>
      <c r="F3" s="271"/>
      <c r="G3" s="271"/>
      <c r="H3" s="271"/>
      <c r="I3" s="271"/>
      <c r="J3" s="271"/>
    </row>
    <row r="4" spans="2:16" ht="20.100000000000001" customHeight="1">
      <c r="C4" s="271"/>
      <c r="D4" s="271"/>
      <c r="E4" s="271"/>
      <c r="F4" s="271"/>
      <c r="G4" s="271"/>
      <c r="H4" s="271"/>
      <c r="I4" s="271"/>
      <c r="J4" s="271"/>
      <c r="N4" s="404" t="s">
        <v>75</v>
      </c>
    </row>
    <row r="5" spans="2:16" ht="24.95" customHeight="1">
      <c r="B5" s="272"/>
      <c r="C5" s="271"/>
      <c r="D5" s="271"/>
      <c r="E5" s="271"/>
      <c r="F5" s="271"/>
      <c r="G5" s="271"/>
      <c r="H5" s="271"/>
      <c r="I5" s="271"/>
      <c r="J5" s="271"/>
    </row>
    <row r="6" spans="2:16" ht="20.100000000000001" customHeight="1">
      <c r="B6" s="562" t="s">
        <v>1363</v>
      </c>
      <c r="C6" s="271"/>
      <c r="D6" s="271"/>
      <c r="E6" s="271"/>
      <c r="F6" s="271"/>
      <c r="G6" s="271"/>
      <c r="H6" s="271"/>
      <c r="I6" s="271"/>
      <c r="J6" s="271"/>
    </row>
    <row r="7" spans="2:16" ht="24.95" customHeight="1">
      <c r="B7" s="286"/>
      <c r="C7" s="271"/>
      <c r="D7" s="271"/>
      <c r="E7" s="271"/>
      <c r="F7" s="271"/>
      <c r="G7" s="271"/>
      <c r="H7" s="271"/>
      <c r="I7" s="271"/>
      <c r="J7" s="271"/>
    </row>
    <row r="8" spans="2:16" ht="20.100000000000001" customHeight="1">
      <c r="C8" s="271"/>
      <c r="D8" s="271"/>
      <c r="E8" s="271"/>
      <c r="F8" s="271"/>
      <c r="G8" s="271"/>
      <c r="H8" s="271"/>
      <c r="I8" s="271"/>
      <c r="J8" s="415" t="s">
        <v>1114</v>
      </c>
      <c r="K8" s="1770" t="str">
        <f>請負者詳細!$C$2</f>
        <v>△△△△建設株式会社</v>
      </c>
      <c r="L8" s="1770"/>
      <c r="M8" s="1770"/>
      <c r="N8" s="1770"/>
    </row>
    <row r="9" spans="2:16" ht="9.75" customHeight="1">
      <c r="C9" s="271"/>
      <c r="D9" s="271"/>
      <c r="E9" s="271"/>
      <c r="F9" s="271"/>
      <c r="G9" s="271"/>
      <c r="H9" s="271"/>
      <c r="I9" s="271"/>
      <c r="J9" s="415"/>
      <c r="K9" s="376"/>
      <c r="L9" s="376"/>
      <c r="M9" s="376"/>
      <c r="N9" s="376"/>
    </row>
    <row r="10" spans="2:16" ht="20.100000000000001" customHeight="1">
      <c r="C10" s="271"/>
      <c r="D10" s="271"/>
      <c r="E10" s="271"/>
      <c r="F10" s="271"/>
      <c r="G10" s="271"/>
      <c r="H10" s="271"/>
      <c r="I10" s="271"/>
      <c r="J10" s="500" t="s">
        <v>1115</v>
      </c>
      <c r="K10" s="1770" t="str">
        <f>本工事内容!$C$19</f>
        <v>○○　××</v>
      </c>
      <c r="L10" s="1770"/>
      <c r="M10" s="1770"/>
      <c r="N10" s="1770"/>
    </row>
    <row r="11" spans="2:16" ht="24.95" customHeight="1">
      <c r="B11" s="287"/>
      <c r="C11" s="271"/>
      <c r="D11" s="271"/>
      <c r="E11" s="271"/>
      <c r="F11" s="271"/>
      <c r="G11" s="271"/>
      <c r="H11" s="271"/>
      <c r="I11" s="271"/>
      <c r="J11" s="271"/>
    </row>
    <row r="12" spans="2:16" ht="20.100000000000001" customHeight="1">
      <c r="C12" s="272" t="s">
        <v>1116</v>
      </c>
      <c r="D12" s="271"/>
      <c r="E12" s="271"/>
      <c r="F12" s="271"/>
      <c r="G12" s="271"/>
      <c r="H12" s="271"/>
      <c r="I12" s="271"/>
      <c r="J12" s="271"/>
    </row>
    <row r="13" spans="2:16" ht="20.100000000000001" customHeight="1">
      <c r="B13" s="272"/>
      <c r="C13" s="271"/>
      <c r="D13" s="271"/>
      <c r="E13" s="271"/>
      <c r="F13" s="271"/>
      <c r="G13" s="271"/>
      <c r="H13" s="271"/>
      <c r="I13" s="271"/>
      <c r="J13" s="271"/>
    </row>
    <row r="14" spans="2:16" ht="30" customHeight="1">
      <c r="C14" s="401">
        <v>1</v>
      </c>
      <c r="D14" s="1572" t="s">
        <v>1127</v>
      </c>
      <c r="E14" s="1572"/>
      <c r="F14" s="271"/>
      <c r="G14" s="1534" t="str">
        <f>本工事内容!$C$5&amp;本工事内容!$D$5&amp;本工事内容!$E$5&amp;"　"&amp;本工事内容!$C$8</f>
        <v>都計第100号　○○○道路修繕工事2</v>
      </c>
      <c r="H14" s="1549"/>
      <c r="I14" s="1549"/>
      <c r="J14" s="1549"/>
      <c r="K14" s="1549"/>
      <c r="L14" s="1549"/>
      <c r="M14" s="1549"/>
    </row>
    <row r="15" spans="2:16" ht="30" customHeight="1">
      <c r="C15" s="401"/>
      <c r="D15" s="271"/>
      <c r="E15" s="271"/>
      <c r="F15" s="271"/>
      <c r="G15" s="271"/>
      <c r="H15" s="271"/>
      <c r="I15" s="271"/>
      <c r="J15" s="271"/>
    </row>
    <row r="16" spans="2:16" ht="30" customHeight="1">
      <c r="C16" s="401">
        <v>2</v>
      </c>
      <c r="D16" s="1572" t="s">
        <v>1128</v>
      </c>
      <c r="E16" s="1572"/>
      <c r="F16" s="271"/>
      <c r="G16" s="1534" t="str">
        <f>本工事内容!$C$10</f>
        <v>一宮22号線</v>
      </c>
      <c r="H16" s="1549"/>
      <c r="I16" s="1549"/>
      <c r="J16" s="1549"/>
      <c r="K16" s="1549"/>
      <c r="L16" s="1549"/>
      <c r="M16" s="1549"/>
    </row>
    <row r="17" spans="2:14" ht="30" customHeight="1">
      <c r="C17" s="401"/>
      <c r="D17" s="271"/>
      <c r="E17" s="271"/>
      <c r="F17" s="271"/>
      <c r="G17" s="271"/>
      <c r="H17" s="271"/>
      <c r="I17" s="271"/>
      <c r="J17" s="271"/>
    </row>
    <row r="18" spans="2:14" ht="30" customHeight="1">
      <c r="C18" s="401">
        <v>3</v>
      </c>
      <c r="D18" s="1572" t="s">
        <v>1129</v>
      </c>
      <c r="E18" s="1572"/>
      <c r="F18" s="271"/>
      <c r="G18" s="1534" t="str">
        <f>本工事内容!$C$9</f>
        <v>一宮市本町二丁目5番６号2</v>
      </c>
      <c r="H18" s="1549"/>
      <c r="I18" s="1549"/>
      <c r="J18" s="1549"/>
      <c r="K18" s="1549"/>
      <c r="L18" s="1549"/>
      <c r="M18" s="1549"/>
    </row>
    <row r="19" spans="2:14" ht="30" customHeight="1">
      <c r="C19" s="401"/>
      <c r="D19" s="271"/>
      <c r="E19" s="271"/>
      <c r="F19" s="271"/>
      <c r="G19" s="271"/>
      <c r="H19" s="271"/>
      <c r="I19" s="271"/>
      <c r="J19" s="271"/>
    </row>
    <row r="20" spans="2:14" ht="30" customHeight="1">
      <c r="C20" s="401">
        <v>4</v>
      </c>
      <c r="D20" s="1572" t="s">
        <v>1130</v>
      </c>
      <c r="E20" s="1572"/>
      <c r="F20" s="271"/>
      <c r="G20" s="1534"/>
      <c r="H20" s="1549"/>
      <c r="I20" s="1549"/>
      <c r="J20" s="1549"/>
      <c r="K20" s="1549"/>
      <c r="L20" s="1549"/>
      <c r="M20" s="1549"/>
    </row>
    <row r="21" spans="2:14" ht="30" customHeight="1">
      <c r="C21" s="401"/>
      <c r="D21" s="271"/>
      <c r="E21" s="271"/>
      <c r="F21" s="271"/>
      <c r="G21" s="271"/>
      <c r="H21" s="271"/>
      <c r="I21" s="271"/>
      <c r="J21" s="271"/>
    </row>
    <row r="22" spans="2:14" ht="30" customHeight="1">
      <c r="C22" s="401">
        <v>5</v>
      </c>
      <c r="D22" s="1572" t="s">
        <v>1131</v>
      </c>
      <c r="E22" s="1572"/>
      <c r="F22" s="271"/>
      <c r="G22" s="271" t="s">
        <v>1132</v>
      </c>
      <c r="H22" s="271"/>
      <c r="I22" s="271"/>
      <c r="J22" s="271"/>
    </row>
    <row r="23" spans="2:14">
      <c r="B23" s="288"/>
      <c r="C23" s="271"/>
      <c r="D23" s="271"/>
      <c r="E23" s="271"/>
      <c r="F23" s="271"/>
      <c r="G23" s="271"/>
      <c r="H23" s="271"/>
      <c r="I23" s="271"/>
      <c r="J23" s="271"/>
    </row>
    <row r="24" spans="2:14">
      <c r="B24" s="408" t="s">
        <v>1117</v>
      </c>
      <c r="C24" s="271"/>
      <c r="D24" s="271"/>
      <c r="E24" s="271"/>
      <c r="F24" s="271"/>
      <c r="G24" s="271"/>
      <c r="H24" s="271"/>
      <c r="I24" s="271"/>
      <c r="J24" s="271"/>
    </row>
    <row r="25" spans="2:14" ht="30" customHeight="1">
      <c r="B25" s="279" t="s">
        <v>1118</v>
      </c>
      <c r="C25" s="60"/>
      <c r="D25" s="60"/>
      <c r="E25" s="60"/>
      <c r="F25" s="60"/>
      <c r="G25" s="60"/>
      <c r="H25" s="60"/>
      <c r="I25" s="60"/>
      <c r="J25" s="60"/>
      <c r="K25" s="60"/>
      <c r="L25" s="60"/>
      <c r="M25" s="60"/>
      <c r="N25" s="60"/>
    </row>
    <row r="26" spans="2:14">
      <c r="B26" s="272"/>
      <c r="C26" s="272"/>
      <c r="D26" s="272"/>
      <c r="E26" s="271"/>
      <c r="F26" s="271"/>
      <c r="G26" s="271"/>
      <c r="H26" s="271"/>
      <c r="I26" s="271"/>
      <c r="J26" s="271"/>
      <c r="K26" s="271"/>
      <c r="L26" s="271"/>
      <c r="M26" s="271"/>
      <c r="N26" s="271"/>
    </row>
    <row r="27" spans="2:14" ht="20.100000000000001" customHeight="1">
      <c r="B27" s="3529" t="s">
        <v>1119</v>
      </c>
      <c r="C27" s="2997"/>
      <c r="D27" s="2998"/>
      <c r="E27" s="3531" t="s">
        <v>432</v>
      </c>
      <c r="F27" s="2998"/>
      <c r="G27" s="3534" t="s">
        <v>1120</v>
      </c>
      <c r="H27" s="3498" t="s">
        <v>1133</v>
      </c>
      <c r="I27" s="3534" t="s">
        <v>1121</v>
      </c>
      <c r="J27" s="3534" t="s">
        <v>1122</v>
      </c>
      <c r="K27" s="3534" t="s">
        <v>1123</v>
      </c>
      <c r="L27" s="3534" t="s">
        <v>1124</v>
      </c>
      <c r="M27" s="3535"/>
      <c r="N27" s="3532" t="s">
        <v>481</v>
      </c>
    </row>
    <row r="28" spans="2:14" ht="20.100000000000001" customHeight="1">
      <c r="B28" s="3530"/>
      <c r="C28" s="2928"/>
      <c r="D28" s="2929"/>
      <c r="E28" s="3152"/>
      <c r="F28" s="2929"/>
      <c r="G28" s="3536"/>
      <c r="H28" s="3536"/>
      <c r="I28" s="3536"/>
      <c r="J28" s="3536"/>
      <c r="K28" s="3536"/>
      <c r="L28" s="409" t="s">
        <v>1125</v>
      </c>
      <c r="M28" s="409" t="s">
        <v>1126</v>
      </c>
      <c r="N28" s="3533"/>
    </row>
    <row r="29" spans="2:14" ht="22.5" customHeight="1">
      <c r="B29" s="3525"/>
      <c r="C29" s="3526"/>
      <c r="D29" s="3527"/>
      <c r="E29" s="3528"/>
      <c r="F29" s="3527"/>
      <c r="G29" s="409"/>
      <c r="H29" s="409"/>
      <c r="I29" s="409"/>
      <c r="J29" s="409"/>
      <c r="K29" s="409"/>
      <c r="L29" s="412"/>
      <c r="M29" s="412"/>
      <c r="N29" s="410"/>
    </row>
    <row r="30" spans="2:14" ht="22.5" customHeight="1">
      <c r="B30" s="3525"/>
      <c r="C30" s="3526"/>
      <c r="D30" s="3527"/>
      <c r="E30" s="3528"/>
      <c r="F30" s="3527"/>
      <c r="G30" s="409"/>
      <c r="H30" s="409"/>
      <c r="I30" s="409"/>
      <c r="J30" s="409"/>
      <c r="K30" s="409"/>
      <c r="L30" s="412"/>
      <c r="M30" s="412"/>
      <c r="N30" s="410"/>
    </row>
    <row r="31" spans="2:14" ht="22.5" customHeight="1">
      <c r="B31" s="3525"/>
      <c r="C31" s="3526"/>
      <c r="D31" s="3527"/>
      <c r="E31" s="3528"/>
      <c r="F31" s="3527"/>
      <c r="G31" s="409"/>
      <c r="H31" s="409"/>
      <c r="I31" s="409"/>
      <c r="J31" s="409"/>
      <c r="K31" s="409"/>
      <c r="L31" s="412"/>
      <c r="M31" s="412"/>
      <c r="N31" s="410"/>
    </row>
    <row r="32" spans="2:14" ht="22.5" customHeight="1">
      <c r="B32" s="3525"/>
      <c r="C32" s="3526"/>
      <c r="D32" s="3527"/>
      <c r="E32" s="3528"/>
      <c r="F32" s="3527"/>
      <c r="G32" s="409"/>
      <c r="H32" s="409"/>
      <c r="I32" s="409"/>
      <c r="J32" s="409"/>
      <c r="K32" s="409"/>
      <c r="L32" s="412"/>
      <c r="M32" s="412"/>
      <c r="N32" s="410"/>
    </row>
    <row r="33" spans="2:14" ht="22.5" customHeight="1">
      <c r="B33" s="3525"/>
      <c r="C33" s="3526"/>
      <c r="D33" s="3527"/>
      <c r="E33" s="3528"/>
      <c r="F33" s="3527"/>
      <c r="G33" s="409"/>
      <c r="H33" s="409"/>
      <c r="I33" s="409"/>
      <c r="J33" s="409"/>
      <c r="K33" s="409"/>
      <c r="L33" s="412"/>
      <c r="M33" s="412"/>
      <c r="N33" s="410"/>
    </row>
    <row r="34" spans="2:14" ht="22.5" customHeight="1">
      <c r="B34" s="3525"/>
      <c r="C34" s="3526"/>
      <c r="D34" s="3527"/>
      <c r="E34" s="3528"/>
      <c r="F34" s="3527"/>
      <c r="G34" s="409"/>
      <c r="H34" s="409"/>
      <c r="I34" s="409"/>
      <c r="J34" s="409"/>
      <c r="K34" s="409"/>
      <c r="L34" s="412"/>
      <c r="M34" s="412"/>
      <c r="N34" s="410"/>
    </row>
    <row r="35" spans="2:14" ht="22.5" customHeight="1">
      <c r="B35" s="3525"/>
      <c r="C35" s="3526"/>
      <c r="D35" s="3527"/>
      <c r="E35" s="3528"/>
      <c r="F35" s="3527"/>
      <c r="G35" s="409"/>
      <c r="H35" s="409"/>
      <c r="I35" s="409"/>
      <c r="J35" s="409"/>
      <c r="K35" s="409"/>
      <c r="L35" s="412"/>
      <c r="M35" s="412"/>
      <c r="N35" s="410"/>
    </row>
    <row r="36" spans="2:14" ht="22.5" customHeight="1">
      <c r="B36" s="3525"/>
      <c r="C36" s="3526"/>
      <c r="D36" s="3527"/>
      <c r="E36" s="3528"/>
      <c r="F36" s="3527"/>
      <c r="G36" s="409"/>
      <c r="H36" s="409"/>
      <c r="I36" s="409"/>
      <c r="J36" s="409"/>
      <c r="K36" s="409"/>
      <c r="L36" s="412"/>
      <c r="M36" s="412"/>
      <c r="N36" s="410"/>
    </row>
    <row r="37" spans="2:14" ht="22.5" customHeight="1">
      <c r="B37" s="3525"/>
      <c r="C37" s="3526"/>
      <c r="D37" s="3527"/>
      <c r="E37" s="3528"/>
      <c r="F37" s="3527"/>
      <c r="G37" s="409"/>
      <c r="H37" s="409"/>
      <c r="I37" s="409"/>
      <c r="J37" s="409"/>
      <c r="K37" s="409"/>
      <c r="L37" s="412"/>
      <c r="M37" s="412"/>
      <c r="N37" s="410"/>
    </row>
    <row r="38" spans="2:14" ht="22.5" customHeight="1">
      <c r="B38" s="3525"/>
      <c r="C38" s="3526"/>
      <c r="D38" s="3527"/>
      <c r="E38" s="3528"/>
      <c r="F38" s="3527"/>
      <c r="G38" s="409"/>
      <c r="H38" s="409"/>
      <c r="I38" s="409"/>
      <c r="J38" s="409"/>
      <c r="K38" s="409"/>
      <c r="L38" s="412"/>
      <c r="M38" s="412"/>
      <c r="N38" s="410"/>
    </row>
    <row r="39" spans="2:14" ht="22.5" customHeight="1">
      <c r="B39" s="3525"/>
      <c r="C39" s="3526"/>
      <c r="D39" s="3527"/>
      <c r="E39" s="3528"/>
      <c r="F39" s="3527"/>
      <c r="G39" s="409"/>
      <c r="H39" s="409"/>
      <c r="I39" s="409"/>
      <c r="J39" s="409"/>
      <c r="K39" s="409"/>
      <c r="L39" s="412"/>
      <c r="M39" s="412"/>
      <c r="N39" s="410"/>
    </row>
    <row r="40" spans="2:14" ht="22.5" customHeight="1">
      <c r="B40" s="3525"/>
      <c r="C40" s="3526"/>
      <c r="D40" s="3527"/>
      <c r="E40" s="3528"/>
      <c r="F40" s="3527"/>
      <c r="G40" s="409"/>
      <c r="H40" s="409"/>
      <c r="I40" s="409"/>
      <c r="J40" s="409"/>
      <c r="K40" s="409"/>
      <c r="L40" s="412"/>
      <c r="M40" s="412"/>
      <c r="N40" s="410"/>
    </row>
    <row r="41" spans="2:14" ht="22.5" customHeight="1">
      <c r="B41" s="3525"/>
      <c r="C41" s="3526"/>
      <c r="D41" s="3527"/>
      <c r="E41" s="3528"/>
      <c r="F41" s="3527"/>
      <c r="G41" s="409"/>
      <c r="H41" s="409"/>
      <c r="I41" s="409"/>
      <c r="J41" s="409"/>
      <c r="K41" s="409"/>
      <c r="L41" s="412"/>
      <c r="M41" s="412"/>
      <c r="N41" s="410"/>
    </row>
    <row r="42" spans="2:14" ht="22.5" customHeight="1">
      <c r="B42" s="3525"/>
      <c r="C42" s="3526"/>
      <c r="D42" s="3527"/>
      <c r="E42" s="3528"/>
      <c r="F42" s="3527"/>
      <c r="G42" s="409"/>
      <c r="H42" s="409"/>
      <c r="I42" s="409"/>
      <c r="J42" s="409"/>
      <c r="K42" s="409"/>
      <c r="L42" s="412"/>
      <c r="M42" s="412"/>
      <c r="N42" s="410"/>
    </row>
    <row r="43" spans="2:14" ht="22.5" customHeight="1">
      <c r="B43" s="3525"/>
      <c r="C43" s="3526"/>
      <c r="D43" s="3527"/>
      <c r="E43" s="3528"/>
      <c r="F43" s="3527"/>
      <c r="G43" s="409"/>
      <c r="H43" s="409"/>
      <c r="I43" s="409"/>
      <c r="J43" s="409"/>
      <c r="K43" s="409"/>
      <c r="L43" s="412"/>
      <c r="M43" s="412"/>
      <c r="N43" s="410"/>
    </row>
    <row r="44" spans="2:14" ht="22.5" customHeight="1">
      <c r="B44" s="3525"/>
      <c r="C44" s="3526"/>
      <c r="D44" s="3527"/>
      <c r="E44" s="3528"/>
      <c r="F44" s="3527"/>
      <c r="G44" s="409"/>
      <c r="H44" s="409"/>
      <c r="I44" s="409"/>
      <c r="J44" s="409"/>
      <c r="K44" s="409"/>
      <c r="L44" s="412"/>
      <c r="M44" s="412"/>
      <c r="N44" s="410"/>
    </row>
    <row r="45" spans="2:14" ht="22.5" customHeight="1">
      <c r="B45" s="3525"/>
      <c r="C45" s="3526"/>
      <c r="D45" s="3527"/>
      <c r="E45" s="3528"/>
      <c r="F45" s="3527"/>
      <c r="G45" s="409"/>
      <c r="H45" s="409"/>
      <c r="I45" s="409"/>
      <c r="J45" s="409"/>
      <c r="K45" s="409"/>
      <c r="L45" s="412"/>
      <c r="M45" s="412"/>
      <c r="N45" s="410"/>
    </row>
    <row r="46" spans="2:14" ht="22.5" customHeight="1">
      <c r="B46" s="3525"/>
      <c r="C46" s="3526"/>
      <c r="D46" s="3527"/>
      <c r="E46" s="3528"/>
      <c r="F46" s="3527"/>
      <c r="G46" s="409"/>
      <c r="H46" s="409"/>
      <c r="I46" s="409"/>
      <c r="J46" s="409"/>
      <c r="K46" s="409"/>
      <c r="L46" s="412"/>
      <c r="M46" s="412"/>
      <c r="N46" s="410"/>
    </row>
    <row r="47" spans="2:14" ht="22.5" customHeight="1">
      <c r="B47" s="3525"/>
      <c r="C47" s="3526"/>
      <c r="D47" s="3527"/>
      <c r="E47" s="3528"/>
      <c r="F47" s="3527"/>
      <c r="G47" s="409"/>
      <c r="H47" s="409"/>
      <c r="I47" s="409"/>
      <c r="J47" s="409"/>
      <c r="K47" s="409"/>
      <c r="L47" s="412"/>
      <c r="M47" s="412"/>
      <c r="N47" s="410"/>
    </row>
    <row r="48" spans="2:14" ht="22.5" customHeight="1">
      <c r="B48" s="3525"/>
      <c r="C48" s="3526"/>
      <c r="D48" s="3527"/>
      <c r="E48" s="3528"/>
      <c r="F48" s="3527"/>
      <c r="G48" s="409"/>
      <c r="H48" s="409"/>
      <c r="I48" s="409"/>
      <c r="J48" s="409"/>
      <c r="K48" s="409"/>
      <c r="L48" s="412"/>
      <c r="M48" s="412"/>
      <c r="N48" s="410"/>
    </row>
    <row r="49" spans="2:14" ht="22.5" customHeight="1">
      <c r="B49" s="3525"/>
      <c r="C49" s="3526"/>
      <c r="D49" s="3527"/>
      <c r="E49" s="3528"/>
      <c r="F49" s="3527"/>
      <c r="G49" s="409"/>
      <c r="H49" s="409"/>
      <c r="I49" s="409"/>
      <c r="J49" s="409"/>
      <c r="K49" s="409"/>
      <c r="L49" s="412"/>
      <c r="M49" s="412"/>
      <c r="N49" s="410"/>
    </row>
    <row r="50" spans="2:14" ht="22.5" customHeight="1">
      <c r="B50" s="3525"/>
      <c r="C50" s="3526"/>
      <c r="D50" s="3527"/>
      <c r="E50" s="3528"/>
      <c r="F50" s="3527"/>
      <c r="G50" s="409"/>
      <c r="H50" s="409"/>
      <c r="I50" s="409"/>
      <c r="J50" s="409"/>
      <c r="K50" s="409"/>
      <c r="L50" s="412"/>
      <c r="M50" s="412"/>
      <c r="N50" s="410"/>
    </row>
    <row r="51" spans="2:14" ht="22.5" customHeight="1">
      <c r="B51" s="3525"/>
      <c r="C51" s="3526"/>
      <c r="D51" s="3527"/>
      <c r="E51" s="3528"/>
      <c r="F51" s="3527"/>
      <c r="G51" s="409"/>
      <c r="H51" s="409"/>
      <c r="I51" s="409"/>
      <c r="J51" s="409"/>
      <c r="K51" s="409"/>
      <c r="L51" s="412"/>
      <c r="M51" s="412"/>
      <c r="N51" s="410"/>
    </row>
    <row r="52" spans="2:14" ht="22.5" customHeight="1">
      <c r="B52" s="3525"/>
      <c r="C52" s="3526"/>
      <c r="D52" s="3527"/>
      <c r="E52" s="3528"/>
      <c r="F52" s="3527"/>
      <c r="G52" s="409"/>
      <c r="H52" s="409"/>
      <c r="I52" s="409"/>
      <c r="J52" s="409"/>
      <c r="K52" s="409"/>
      <c r="L52" s="412"/>
      <c r="M52" s="412"/>
      <c r="N52" s="410"/>
    </row>
    <row r="53" spans="2:14" ht="22.5" customHeight="1">
      <c r="B53" s="3525"/>
      <c r="C53" s="3526"/>
      <c r="D53" s="3527"/>
      <c r="E53" s="3528"/>
      <c r="F53" s="3527"/>
      <c r="G53" s="409"/>
      <c r="H53" s="409"/>
      <c r="I53" s="409"/>
      <c r="J53" s="409"/>
      <c r="K53" s="409"/>
      <c r="L53" s="412"/>
      <c r="M53" s="412"/>
      <c r="N53" s="410"/>
    </row>
    <row r="54" spans="2:14" ht="22.5" customHeight="1">
      <c r="B54" s="3525"/>
      <c r="C54" s="3526"/>
      <c r="D54" s="3527"/>
      <c r="E54" s="3528"/>
      <c r="F54" s="3527"/>
      <c r="G54" s="409"/>
      <c r="H54" s="409"/>
      <c r="I54" s="409"/>
      <c r="J54" s="409"/>
      <c r="K54" s="409"/>
      <c r="L54" s="412"/>
      <c r="M54" s="412"/>
      <c r="N54" s="410"/>
    </row>
    <row r="55" spans="2:14" ht="22.5" customHeight="1">
      <c r="B55" s="3525"/>
      <c r="C55" s="3526"/>
      <c r="D55" s="3527"/>
      <c r="E55" s="3528"/>
      <c r="F55" s="3527"/>
      <c r="G55" s="409"/>
      <c r="H55" s="409"/>
      <c r="I55" s="409"/>
      <c r="J55" s="409"/>
      <c r="K55" s="409"/>
      <c r="L55" s="412"/>
      <c r="M55" s="412"/>
      <c r="N55" s="410"/>
    </row>
    <row r="56" spans="2:14" ht="22.5" customHeight="1">
      <c r="B56" s="3525"/>
      <c r="C56" s="3526"/>
      <c r="D56" s="3527"/>
      <c r="E56" s="3528"/>
      <c r="F56" s="3527"/>
      <c r="G56" s="409"/>
      <c r="H56" s="409"/>
      <c r="I56" s="409"/>
      <c r="J56" s="409"/>
      <c r="K56" s="409"/>
      <c r="L56" s="412"/>
      <c r="M56" s="412"/>
      <c r="N56" s="410"/>
    </row>
    <row r="57" spans="2:14" ht="22.5" customHeight="1">
      <c r="B57" s="3525"/>
      <c r="C57" s="3526"/>
      <c r="D57" s="3527"/>
      <c r="E57" s="3528"/>
      <c r="F57" s="3527"/>
      <c r="G57" s="409"/>
      <c r="H57" s="409"/>
      <c r="I57" s="409"/>
      <c r="J57" s="409"/>
      <c r="K57" s="409"/>
      <c r="L57" s="412"/>
      <c r="M57" s="412"/>
      <c r="N57" s="410"/>
    </row>
    <row r="58" spans="2:14" ht="22.5" customHeight="1">
      <c r="B58" s="3537"/>
      <c r="C58" s="3538"/>
      <c r="D58" s="3539"/>
      <c r="E58" s="3540"/>
      <c r="F58" s="3539"/>
      <c r="G58" s="414"/>
      <c r="H58" s="414"/>
      <c r="I58" s="414"/>
      <c r="J58" s="414"/>
      <c r="K58" s="414"/>
      <c r="L58" s="413"/>
      <c r="M58" s="413"/>
      <c r="N58" s="411"/>
    </row>
  </sheetData>
  <mergeCells count="80">
    <mergeCell ref="K8:N8"/>
    <mergeCell ref="K10:N10"/>
    <mergeCell ref="G14:M14"/>
    <mergeCell ref="G16:M16"/>
    <mergeCell ref="G18:M18"/>
    <mergeCell ref="B56:D56"/>
    <mergeCell ref="E56:F56"/>
    <mergeCell ref="B57:D57"/>
    <mergeCell ref="E57:F57"/>
    <mergeCell ref="B58:D58"/>
    <mergeCell ref="E58:F58"/>
    <mergeCell ref="B53:D53"/>
    <mergeCell ref="E53:F53"/>
    <mergeCell ref="B54:D54"/>
    <mergeCell ref="E54:F54"/>
    <mergeCell ref="B55:D55"/>
    <mergeCell ref="E55:F55"/>
    <mergeCell ref="B50:D50"/>
    <mergeCell ref="E50:F50"/>
    <mergeCell ref="B51:D51"/>
    <mergeCell ref="E51:F51"/>
    <mergeCell ref="B52:D52"/>
    <mergeCell ref="E52:F52"/>
    <mergeCell ref="B47:D47"/>
    <mergeCell ref="E47:F47"/>
    <mergeCell ref="B48:D48"/>
    <mergeCell ref="E48:F48"/>
    <mergeCell ref="B49:D49"/>
    <mergeCell ref="E49:F49"/>
    <mergeCell ref="B44:D44"/>
    <mergeCell ref="E44:F44"/>
    <mergeCell ref="B45:D45"/>
    <mergeCell ref="E45:F45"/>
    <mergeCell ref="B46:D46"/>
    <mergeCell ref="E46:F46"/>
    <mergeCell ref="B41:D41"/>
    <mergeCell ref="E41:F41"/>
    <mergeCell ref="B42:D42"/>
    <mergeCell ref="E42:F42"/>
    <mergeCell ref="B43:D43"/>
    <mergeCell ref="E43:F43"/>
    <mergeCell ref="B38:D38"/>
    <mergeCell ref="E38:F38"/>
    <mergeCell ref="B39:D39"/>
    <mergeCell ref="E39:F39"/>
    <mergeCell ref="B40:D40"/>
    <mergeCell ref="E40:F40"/>
    <mergeCell ref="B35:D35"/>
    <mergeCell ref="E35:F35"/>
    <mergeCell ref="B36:D36"/>
    <mergeCell ref="E36:F36"/>
    <mergeCell ref="B37:D37"/>
    <mergeCell ref="E37:F37"/>
    <mergeCell ref="B32:D32"/>
    <mergeCell ref="E32:F32"/>
    <mergeCell ref="B33:D33"/>
    <mergeCell ref="E33:F33"/>
    <mergeCell ref="B34:D34"/>
    <mergeCell ref="E34:F34"/>
    <mergeCell ref="N27:N28"/>
    <mergeCell ref="B29:D29"/>
    <mergeCell ref="E29:F29"/>
    <mergeCell ref="B30:D30"/>
    <mergeCell ref="E30:F30"/>
    <mergeCell ref="L27:M27"/>
    <mergeCell ref="H27:H28"/>
    <mergeCell ref="G27:G28"/>
    <mergeCell ref="I27:I28"/>
    <mergeCell ref="J27:J28"/>
    <mergeCell ref="K27:K28"/>
    <mergeCell ref="B31:D31"/>
    <mergeCell ref="E31:F31"/>
    <mergeCell ref="D14:E14"/>
    <mergeCell ref="B27:D28"/>
    <mergeCell ref="E27:F28"/>
    <mergeCell ref="G20:M20"/>
    <mergeCell ref="D22:E22"/>
    <mergeCell ref="D20:E20"/>
    <mergeCell ref="D18:E18"/>
    <mergeCell ref="D16:E16"/>
  </mergeCells>
  <phoneticPr fontId="1"/>
  <conditionalFormatting sqref="G20">
    <cfRule type="containsBlanks" dxfId="31" priority="1">
      <formula>LEN(TRIM(G20))=0</formula>
    </cfRule>
  </conditionalFormatting>
  <hyperlinks>
    <hyperlink ref="P2" location="'0一覧表'!C22" display="一覧表に戻る"/>
  </hyperlinks>
  <pageMargins left="0.6692913385826772" right="0.19685039370078741" top="0.74803149606299213" bottom="0.74803149606299213" header="0.31496062992125984" footer="0.31496062992125984"/>
  <pageSetup paperSize="9" orientation="portrait" r:id="rId1"/>
  <rowBreaks count="1" manualBreakCount="1">
    <brk id="23" min="1" max="1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W76"/>
  <sheetViews>
    <sheetView zoomScaleNormal="100" workbookViewId="0">
      <selection activeCell="W2" sqref="W2"/>
    </sheetView>
  </sheetViews>
  <sheetFormatPr defaultColWidth="9.5" defaultRowHeight="13.5"/>
  <cols>
    <col min="1" max="1" width="5" style="35" customWidth="1"/>
    <col min="2" max="21" width="4.375" style="35" customWidth="1"/>
    <col min="22" max="16384" width="9.5" style="35"/>
  </cols>
  <sheetData>
    <row r="2" spans="2:23" ht="30" customHeight="1">
      <c r="B2" s="1785" t="s">
        <v>72</v>
      </c>
      <c r="C2" s="1785"/>
      <c r="D2" s="1785"/>
      <c r="E2" s="1785"/>
      <c r="F2" s="1785"/>
      <c r="G2" s="1785"/>
      <c r="H2" s="1785"/>
      <c r="I2" s="1785"/>
      <c r="J2" s="1785"/>
      <c r="K2" s="1785"/>
      <c r="L2" s="1785"/>
      <c r="M2" s="1785"/>
      <c r="N2" s="1785"/>
      <c r="O2" s="1785"/>
      <c r="P2" s="1785"/>
      <c r="Q2" s="1785"/>
      <c r="R2" s="1785"/>
      <c r="S2" s="1785"/>
      <c r="T2" s="1785"/>
      <c r="U2" s="1785"/>
      <c r="W2" s="967" t="s">
        <v>1739</v>
      </c>
    </row>
    <row r="3" spans="2:23" ht="25.9" customHeight="1">
      <c r="B3" s="1776" t="s">
        <v>73</v>
      </c>
      <c r="C3" s="1778"/>
      <c r="D3" s="1777"/>
      <c r="E3" s="438" t="s">
        <v>1499</v>
      </c>
      <c r="F3" s="437" t="s">
        <v>1500</v>
      </c>
      <c r="G3" s="436"/>
      <c r="H3" s="436" t="s">
        <v>1501</v>
      </c>
      <c r="I3" s="437" t="s">
        <v>1502</v>
      </c>
      <c r="J3" s="437"/>
      <c r="K3" s="1776" t="s">
        <v>74</v>
      </c>
      <c r="L3" s="1778"/>
      <c r="M3" s="1777"/>
      <c r="N3" s="1778" t="s">
        <v>75</v>
      </c>
      <c r="O3" s="1778"/>
      <c r="P3" s="1778"/>
      <c r="Q3" s="1778"/>
      <c r="R3" s="1778"/>
      <c r="S3" s="1778"/>
      <c r="T3" s="1778"/>
      <c r="U3" s="1777"/>
      <c r="V3" s="659"/>
    </row>
    <row r="4" spans="2:23" ht="19.899999999999999" customHeight="1">
      <c r="B4" s="1786" t="s">
        <v>216</v>
      </c>
      <c r="C4" s="1787"/>
      <c r="D4" s="1788"/>
      <c r="E4" s="808" t="s">
        <v>1503</v>
      </c>
      <c r="F4" s="809" t="s">
        <v>1504</v>
      </c>
      <c r="G4" s="810" t="s">
        <v>1505</v>
      </c>
      <c r="H4" s="809" t="s">
        <v>1506</v>
      </c>
      <c r="I4" s="810" t="s">
        <v>1546</v>
      </c>
      <c r="J4" s="809" t="s">
        <v>1507</v>
      </c>
      <c r="K4" s="810" t="s">
        <v>1508</v>
      </c>
      <c r="L4" s="811" t="s">
        <v>1509</v>
      </c>
      <c r="M4" s="810" t="s">
        <v>1510</v>
      </c>
      <c r="N4" s="811" t="s">
        <v>1511</v>
      </c>
      <c r="O4" s="810" t="s">
        <v>1547</v>
      </c>
      <c r="P4" s="811" t="s">
        <v>1513</v>
      </c>
      <c r="Q4" s="811"/>
      <c r="R4" s="814"/>
      <c r="S4" s="663"/>
      <c r="T4" s="657"/>
      <c r="U4" s="36"/>
      <c r="V4" s="37"/>
    </row>
    <row r="5" spans="2:23" ht="19.899999999999999" customHeight="1">
      <c r="B5" s="1786"/>
      <c r="C5" s="1787"/>
      <c r="D5" s="1788"/>
      <c r="E5" s="439" t="s">
        <v>1514</v>
      </c>
      <c r="F5" s="1789" t="s">
        <v>1515</v>
      </c>
      <c r="G5" s="1790"/>
      <c r="H5" s="1783"/>
      <c r="I5" s="1784"/>
      <c r="J5" s="1784"/>
      <c r="K5" s="1784"/>
      <c r="L5" s="1784"/>
      <c r="M5" s="1784"/>
      <c r="N5" s="1784"/>
      <c r="O5" s="1784"/>
      <c r="P5" s="1784"/>
      <c r="Q5" s="1784"/>
      <c r="R5" s="1784"/>
      <c r="S5" s="1784"/>
      <c r="T5" s="1784"/>
      <c r="U5" s="36" t="s">
        <v>191</v>
      </c>
      <c r="V5" s="37"/>
    </row>
    <row r="6" spans="2:23" ht="19.899999999999999" customHeight="1">
      <c r="B6" s="1776" t="s">
        <v>76</v>
      </c>
      <c r="C6" s="1778"/>
      <c r="D6" s="1777"/>
      <c r="E6" s="1795" t="str">
        <f>本工事内容!$C$5&amp;本工事内容!$D$5&amp;本工事内容!$E$5&amp;"　"&amp;本工事内容!$C$8</f>
        <v>都計第100号　○○○道路修繕工事2</v>
      </c>
      <c r="F6" s="1795"/>
      <c r="G6" s="1795"/>
      <c r="H6" s="1795"/>
      <c r="I6" s="1795"/>
      <c r="J6" s="1795"/>
      <c r="K6" s="1795"/>
      <c r="L6" s="1795"/>
      <c r="M6" s="1795"/>
      <c r="N6" s="1795"/>
      <c r="O6" s="1795"/>
      <c r="P6" s="1795"/>
      <c r="Q6" s="1795"/>
      <c r="R6" s="1795"/>
      <c r="S6" s="1795"/>
      <c r="T6" s="656"/>
      <c r="U6" s="38"/>
      <c r="V6" s="37"/>
    </row>
    <row r="7" spans="2:23" ht="19.899999999999999" customHeight="1">
      <c r="B7" s="1796" t="str">
        <f>"請負者："&amp;請負者詳細!$C$2</f>
        <v>請負者：△△△△建設株式会社</v>
      </c>
      <c r="C7" s="1797"/>
      <c r="D7" s="1797"/>
      <c r="E7" s="1797"/>
      <c r="F7" s="1797"/>
      <c r="G7" s="1797"/>
      <c r="H7" s="1797"/>
      <c r="I7" s="1797"/>
      <c r="J7" s="1797"/>
      <c r="K7" s="1797"/>
      <c r="L7" s="1797"/>
      <c r="M7" s="1797"/>
      <c r="N7" s="1797"/>
      <c r="O7" s="1797"/>
      <c r="P7" s="1797"/>
      <c r="Q7" s="1797"/>
      <c r="R7" s="1797"/>
      <c r="S7" s="1797"/>
      <c r="T7" s="374"/>
      <c r="U7" s="36"/>
    </row>
    <row r="8" spans="2:23" ht="19.899999999999999" customHeight="1">
      <c r="B8" s="1791" t="s">
        <v>179</v>
      </c>
      <c r="C8" s="1792"/>
      <c r="D8" s="1792"/>
      <c r="E8" s="1792"/>
      <c r="F8" s="1792"/>
      <c r="G8" s="1792"/>
      <c r="H8" s="1792"/>
      <c r="I8" s="1792"/>
      <c r="J8" s="1792"/>
      <c r="K8" s="1792"/>
      <c r="L8" s="1792"/>
      <c r="M8" s="1792"/>
      <c r="N8" s="1792"/>
      <c r="O8" s="1792"/>
      <c r="P8" s="1792"/>
      <c r="Q8" s="1792"/>
      <c r="R8" s="1792"/>
      <c r="S8" s="1792"/>
      <c r="T8" s="1792"/>
      <c r="U8" s="1793"/>
    </row>
    <row r="9" spans="2:23" ht="19.899999999999999" customHeight="1">
      <c r="B9" s="1765" t="s">
        <v>1134</v>
      </c>
      <c r="C9" s="1766"/>
      <c r="D9" s="1766"/>
      <c r="E9" s="1766"/>
      <c r="F9" s="1766"/>
      <c r="G9" s="1766"/>
      <c r="H9" s="1766"/>
      <c r="I9" s="1766"/>
      <c r="J9" s="1766"/>
      <c r="K9" s="1766"/>
      <c r="L9" s="1766"/>
      <c r="M9" s="1766"/>
      <c r="N9" s="1766"/>
      <c r="O9" s="1766"/>
      <c r="P9" s="1766"/>
      <c r="Q9" s="1766"/>
      <c r="R9" s="1766"/>
      <c r="S9" s="1766"/>
      <c r="T9" s="1766"/>
      <c r="U9" s="1794"/>
    </row>
    <row r="10" spans="2:23" ht="19.899999999999999" customHeight="1">
      <c r="B10" s="1765"/>
      <c r="C10" s="1766"/>
      <c r="D10" s="1766"/>
      <c r="E10" s="1766"/>
      <c r="F10" s="1766"/>
      <c r="G10" s="1766"/>
      <c r="H10" s="1766"/>
      <c r="I10" s="1766"/>
      <c r="J10" s="1766"/>
      <c r="K10" s="1766"/>
      <c r="L10" s="1766"/>
      <c r="M10" s="1766"/>
      <c r="N10" s="1766"/>
      <c r="O10" s="1766"/>
      <c r="P10" s="1766"/>
      <c r="Q10" s="1766"/>
      <c r="R10" s="1766"/>
      <c r="S10" s="1766"/>
      <c r="T10" s="1767"/>
      <c r="U10" s="1768"/>
    </row>
    <row r="11" spans="2:23" ht="19.899999999999999" customHeight="1">
      <c r="B11" s="1765" t="s">
        <v>1135</v>
      </c>
      <c r="C11" s="1766"/>
      <c r="D11" s="1766"/>
      <c r="E11" s="1766"/>
      <c r="F11" s="1766"/>
      <c r="G11" s="1766"/>
      <c r="H11" s="1766"/>
      <c r="I11" s="1766"/>
      <c r="J11" s="1766"/>
      <c r="K11" s="1766"/>
      <c r="L11" s="1766"/>
      <c r="M11" s="1766"/>
      <c r="N11" s="1766"/>
      <c r="O11" s="1766"/>
      <c r="P11" s="1766"/>
      <c r="Q11" s="1766"/>
      <c r="R11" s="1766"/>
      <c r="S11" s="1766"/>
      <c r="T11" s="1767"/>
      <c r="U11" s="1768"/>
    </row>
    <row r="12" spans="2:23" ht="19.899999999999999" customHeight="1">
      <c r="B12" s="1765"/>
      <c r="C12" s="1766"/>
      <c r="D12" s="1766"/>
      <c r="E12" s="1766"/>
      <c r="F12" s="1766"/>
      <c r="G12" s="1766"/>
      <c r="H12" s="1766"/>
      <c r="I12" s="1766"/>
      <c r="J12" s="1766"/>
      <c r="K12" s="1766"/>
      <c r="L12" s="1766"/>
      <c r="M12" s="1766"/>
      <c r="N12" s="1766"/>
      <c r="O12" s="1766"/>
      <c r="P12" s="1766"/>
      <c r="Q12" s="1766"/>
      <c r="R12" s="1766"/>
      <c r="S12" s="1766"/>
      <c r="T12" s="1767"/>
      <c r="U12" s="1768"/>
    </row>
    <row r="13" spans="2:23" ht="19.899999999999999" customHeight="1">
      <c r="B13" s="1765"/>
      <c r="C13" s="1766"/>
      <c r="D13" s="1766"/>
      <c r="E13" s="1766"/>
      <c r="F13" s="1766"/>
      <c r="G13" s="1766"/>
      <c r="H13" s="1766"/>
      <c r="I13" s="1766"/>
      <c r="J13" s="1766"/>
      <c r="K13" s="1766"/>
      <c r="L13" s="1766"/>
      <c r="M13" s="1766"/>
      <c r="N13" s="1766"/>
      <c r="O13" s="1766"/>
      <c r="P13" s="1766"/>
      <c r="Q13" s="1766"/>
      <c r="R13" s="1766"/>
      <c r="S13" s="1766"/>
      <c r="T13" s="1767"/>
      <c r="U13" s="1768"/>
    </row>
    <row r="14" spans="2:23" ht="19.899999999999999" customHeight="1">
      <c r="B14" s="1765"/>
      <c r="C14" s="1766"/>
      <c r="D14" s="1766"/>
      <c r="E14" s="1766"/>
      <c r="F14" s="1766"/>
      <c r="G14" s="1766"/>
      <c r="H14" s="1766"/>
      <c r="I14" s="1766"/>
      <c r="J14" s="1766"/>
      <c r="K14" s="1766"/>
      <c r="L14" s="1766"/>
      <c r="M14" s="1766"/>
      <c r="N14" s="1766"/>
      <c r="O14" s="1766"/>
      <c r="P14" s="1766"/>
      <c r="Q14" s="1766"/>
      <c r="R14" s="1766"/>
      <c r="S14" s="1766"/>
      <c r="T14" s="1767"/>
      <c r="U14" s="1768"/>
    </row>
    <row r="15" spans="2:23" ht="19.899999999999999" customHeight="1">
      <c r="B15" s="1765"/>
      <c r="C15" s="1766"/>
      <c r="D15" s="1766"/>
      <c r="E15" s="1766"/>
      <c r="F15" s="1766"/>
      <c r="G15" s="1766"/>
      <c r="H15" s="1766"/>
      <c r="I15" s="1766"/>
      <c r="J15" s="1766"/>
      <c r="K15" s="1766"/>
      <c r="L15" s="1766"/>
      <c r="M15" s="1766"/>
      <c r="N15" s="1766"/>
      <c r="O15" s="1766"/>
      <c r="P15" s="1766"/>
      <c r="Q15" s="1766"/>
      <c r="R15" s="1766"/>
      <c r="S15" s="1766"/>
      <c r="T15" s="1767"/>
      <c r="U15" s="1768"/>
    </row>
    <row r="16" spans="2:23" ht="19.899999999999999" customHeight="1">
      <c r="B16" s="1765"/>
      <c r="C16" s="1766"/>
      <c r="D16" s="1766"/>
      <c r="E16" s="1766"/>
      <c r="F16" s="1766"/>
      <c r="G16" s="1766"/>
      <c r="H16" s="1766"/>
      <c r="I16" s="1766"/>
      <c r="J16" s="1766"/>
      <c r="K16" s="1766"/>
      <c r="L16" s="1766"/>
      <c r="M16" s="1766"/>
      <c r="N16" s="1766"/>
      <c r="O16" s="1766"/>
      <c r="P16" s="1766"/>
      <c r="Q16" s="1766"/>
      <c r="R16" s="1766"/>
      <c r="S16" s="1766"/>
      <c r="T16" s="1767"/>
      <c r="U16" s="1768"/>
    </row>
    <row r="17" spans="2:21" ht="19.899999999999999" customHeight="1">
      <c r="B17" s="1765"/>
      <c r="C17" s="1766"/>
      <c r="D17" s="1766"/>
      <c r="E17" s="1766"/>
      <c r="F17" s="1766"/>
      <c r="G17" s="1766"/>
      <c r="H17" s="1766"/>
      <c r="I17" s="1766"/>
      <c r="J17" s="1766"/>
      <c r="K17" s="1766"/>
      <c r="L17" s="1766"/>
      <c r="M17" s="1766"/>
      <c r="N17" s="1766"/>
      <c r="O17" s="1766"/>
      <c r="P17" s="1766"/>
      <c r="Q17" s="1766"/>
      <c r="R17" s="1766"/>
      <c r="S17" s="1766"/>
      <c r="T17" s="1767"/>
      <c r="U17" s="1768"/>
    </row>
    <row r="18" spans="2:21" ht="19.899999999999999" customHeight="1">
      <c r="B18" s="1765"/>
      <c r="C18" s="1766"/>
      <c r="D18" s="1766"/>
      <c r="E18" s="1766"/>
      <c r="F18" s="1766"/>
      <c r="G18" s="1766"/>
      <c r="H18" s="1766"/>
      <c r="I18" s="1766"/>
      <c r="J18" s="1766"/>
      <c r="K18" s="1766"/>
      <c r="L18" s="1766"/>
      <c r="M18" s="1766"/>
      <c r="N18" s="1766"/>
      <c r="O18" s="1766"/>
      <c r="P18" s="1766"/>
      <c r="Q18" s="1766"/>
      <c r="R18" s="1766"/>
      <c r="S18" s="1766"/>
      <c r="T18" s="1767"/>
      <c r="U18" s="1768"/>
    </row>
    <row r="19" spans="2:21" ht="19.899999999999999" customHeight="1">
      <c r="B19" s="1765"/>
      <c r="C19" s="1766"/>
      <c r="D19" s="1766"/>
      <c r="E19" s="1766"/>
      <c r="F19" s="1766"/>
      <c r="G19" s="1766"/>
      <c r="H19" s="1766"/>
      <c r="I19" s="1766"/>
      <c r="J19" s="1766"/>
      <c r="K19" s="1766"/>
      <c r="L19" s="1766"/>
      <c r="M19" s="1766"/>
      <c r="N19" s="1766"/>
      <c r="O19" s="1766"/>
      <c r="P19" s="1766"/>
      <c r="Q19" s="1766"/>
      <c r="R19" s="1766"/>
      <c r="S19" s="1766"/>
      <c r="T19" s="1767"/>
      <c r="U19" s="1768"/>
    </row>
    <row r="20" spans="2:21" ht="19.899999999999999" customHeight="1">
      <c r="B20" s="1765"/>
      <c r="C20" s="1766"/>
      <c r="D20" s="1766"/>
      <c r="E20" s="1766"/>
      <c r="F20" s="1766"/>
      <c r="G20" s="1766"/>
      <c r="H20" s="1766"/>
      <c r="I20" s="1766"/>
      <c r="J20" s="1766"/>
      <c r="K20" s="1766"/>
      <c r="L20" s="1766"/>
      <c r="M20" s="1766"/>
      <c r="N20" s="1766"/>
      <c r="O20" s="1766"/>
      <c r="P20" s="1766"/>
      <c r="Q20" s="1766"/>
      <c r="R20" s="1766"/>
      <c r="S20" s="1766"/>
      <c r="T20" s="1767"/>
      <c r="U20" s="1768"/>
    </row>
    <row r="21" spans="2:21" ht="19.899999999999999" customHeight="1">
      <c r="B21" s="1765"/>
      <c r="C21" s="1766"/>
      <c r="D21" s="1766"/>
      <c r="E21" s="1766"/>
      <c r="F21" s="1766"/>
      <c r="G21" s="1766"/>
      <c r="H21" s="1766"/>
      <c r="I21" s="1766"/>
      <c r="J21" s="1766"/>
      <c r="K21" s="1766"/>
      <c r="L21" s="1766"/>
      <c r="M21" s="1766"/>
      <c r="N21" s="1766"/>
      <c r="O21" s="1766"/>
      <c r="P21" s="1766"/>
      <c r="Q21" s="1766"/>
      <c r="R21" s="1766"/>
      <c r="S21" s="1766"/>
      <c r="T21" s="1767"/>
      <c r="U21" s="1768"/>
    </row>
    <row r="22" spans="2:21" ht="19.899999999999999" customHeight="1">
      <c r="B22" s="1765"/>
      <c r="C22" s="1766"/>
      <c r="D22" s="1766"/>
      <c r="E22" s="1766"/>
      <c r="F22" s="1766"/>
      <c r="G22" s="1766"/>
      <c r="H22" s="1766"/>
      <c r="I22" s="1766"/>
      <c r="J22" s="1766"/>
      <c r="K22" s="1766"/>
      <c r="L22" s="1766"/>
      <c r="M22" s="1766"/>
      <c r="N22" s="1766"/>
      <c r="O22" s="1766"/>
      <c r="P22" s="1766"/>
      <c r="Q22" s="1766"/>
      <c r="R22" s="1766"/>
      <c r="S22" s="1766"/>
      <c r="T22" s="1767"/>
      <c r="U22" s="1768"/>
    </row>
    <row r="23" spans="2:21" ht="19.899999999999999" customHeight="1">
      <c r="B23" s="1765"/>
      <c r="C23" s="1766"/>
      <c r="D23" s="1766"/>
      <c r="E23" s="1766"/>
      <c r="F23" s="1766"/>
      <c r="G23" s="1766"/>
      <c r="H23" s="1766"/>
      <c r="I23" s="1766"/>
      <c r="J23" s="1766"/>
      <c r="K23" s="1766"/>
      <c r="L23" s="1766"/>
      <c r="M23" s="1766"/>
      <c r="N23" s="1766"/>
      <c r="O23" s="1766"/>
      <c r="P23" s="1766"/>
      <c r="Q23" s="1766"/>
      <c r="R23" s="1766"/>
      <c r="S23" s="1766"/>
      <c r="T23" s="1767"/>
      <c r="U23" s="1768"/>
    </row>
    <row r="24" spans="2:21" ht="19.899999999999999" customHeight="1">
      <c r="B24" s="25"/>
      <c r="C24" s="27" t="s">
        <v>186</v>
      </c>
      <c r="D24" s="26"/>
      <c r="E24" s="26" t="s">
        <v>185</v>
      </c>
      <c r="F24" s="26"/>
      <c r="G24" s="26"/>
      <c r="H24" s="26"/>
      <c r="I24" s="26"/>
      <c r="J24" s="26"/>
      <c r="K24" s="26"/>
      <c r="L24" s="26"/>
      <c r="M24" s="26"/>
      <c r="N24" s="26"/>
      <c r="O24" s="26"/>
      <c r="P24" s="26"/>
      <c r="Q24" s="26"/>
      <c r="R24" s="26"/>
      <c r="S24" s="26"/>
      <c r="T24" s="26"/>
      <c r="U24" s="41"/>
    </row>
    <row r="25" spans="2:21" ht="19.899999999999999" customHeight="1">
      <c r="B25" s="1762" t="s">
        <v>172</v>
      </c>
      <c r="C25" s="1762" t="s">
        <v>180</v>
      </c>
      <c r="D25" s="34" t="s">
        <v>77</v>
      </c>
      <c r="E25" s="34"/>
      <c r="F25" s="34"/>
      <c r="G25" s="34"/>
      <c r="H25" s="34"/>
      <c r="I25" s="34"/>
      <c r="J25" s="34"/>
      <c r="K25" s="34"/>
      <c r="L25" s="34"/>
      <c r="M25" s="34"/>
      <c r="N25" s="34"/>
      <c r="O25" s="34"/>
      <c r="P25" s="34"/>
      <c r="Q25" s="34"/>
      <c r="R25" s="34"/>
      <c r="S25" s="34"/>
      <c r="T25" s="32"/>
      <c r="U25" s="43"/>
    </row>
    <row r="26" spans="2:21" ht="19.899999999999999" customHeight="1">
      <c r="B26" s="1763"/>
      <c r="C26" s="1763"/>
      <c r="D26" s="375" t="s">
        <v>193</v>
      </c>
      <c r="E26" s="375"/>
      <c r="F26" s="375"/>
      <c r="G26" s="375"/>
      <c r="H26" s="1769"/>
      <c r="I26" s="1770"/>
      <c r="J26" s="1770"/>
      <c r="K26" s="1770"/>
      <c r="L26" s="1770"/>
      <c r="M26" s="1770"/>
      <c r="N26" s="1770"/>
      <c r="O26" s="1770"/>
      <c r="P26" s="1770"/>
      <c r="Q26" s="383" t="s">
        <v>191</v>
      </c>
      <c r="R26" s="375"/>
      <c r="S26" s="375"/>
      <c r="T26" s="382"/>
      <c r="U26" s="36"/>
    </row>
    <row r="27" spans="2:21" ht="19.899999999999999" customHeight="1">
      <c r="B27" s="1763"/>
      <c r="C27" s="1763"/>
      <c r="D27" s="1759"/>
      <c r="E27" s="1759"/>
      <c r="F27" s="1759"/>
      <c r="G27" s="1759"/>
      <c r="H27" s="1759"/>
      <c r="I27" s="1759"/>
      <c r="J27" s="1759"/>
      <c r="K27" s="1759"/>
      <c r="L27" s="1759"/>
      <c r="M27" s="1759"/>
      <c r="N27" s="1759"/>
      <c r="O27" s="1759"/>
      <c r="P27" s="1759"/>
      <c r="Q27" s="1759"/>
      <c r="R27" s="1759"/>
      <c r="S27" s="1759"/>
      <c r="T27" s="374"/>
      <c r="U27" s="36"/>
    </row>
    <row r="28" spans="2:21" ht="19.899999999999999" customHeight="1">
      <c r="B28" s="1763"/>
      <c r="C28" s="1763"/>
      <c r="D28" s="1760" t="s">
        <v>75</v>
      </c>
      <c r="E28" s="1760"/>
      <c r="F28" s="1760"/>
      <c r="G28" s="1760"/>
      <c r="H28" s="1760"/>
      <c r="I28" s="1760"/>
      <c r="J28" s="1760"/>
      <c r="K28" s="1760"/>
      <c r="L28" s="1760"/>
      <c r="M28" s="1760"/>
      <c r="N28" s="1760"/>
      <c r="O28" s="1760"/>
      <c r="P28" s="1760"/>
      <c r="Q28" s="1760"/>
      <c r="R28" s="1760"/>
      <c r="S28" s="1760"/>
      <c r="T28" s="1760"/>
      <c r="U28" s="1761"/>
    </row>
    <row r="29" spans="2:21" ht="19.899999999999999" customHeight="1">
      <c r="B29" s="1763"/>
      <c r="C29" s="1762" t="s">
        <v>79</v>
      </c>
      <c r="D29" s="33" t="s">
        <v>218</v>
      </c>
      <c r="E29" s="34"/>
      <c r="F29" s="34"/>
      <c r="G29" s="34"/>
      <c r="H29" s="34"/>
      <c r="I29" s="34"/>
      <c r="J29" s="34"/>
      <c r="K29" s="34"/>
      <c r="L29" s="34"/>
      <c r="M29" s="34"/>
      <c r="N29" s="34"/>
      <c r="O29" s="34"/>
      <c r="P29" s="34"/>
      <c r="Q29" s="34"/>
      <c r="R29" s="34"/>
      <c r="S29" s="34"/>
      <c r="T29" s="32"/>
      <c r="U29" s="43"/>
    </row>
    <row r="30" spans="2:21" ht="19.899999999999999" customHeight="1">
      <c r="B30" s="1763"/>
      <c r="C30" s="1763"/>
      <c r="D30" s="375" t="s">
        <v>193</v>
      </c>
      <c r="E30" s="375"/>
      <c r="F30" s="375"/>
      <c r="G30" s="375"/>
      <c r="H30" s="1769"/>
      <c r="I30" s="1770"/>
      <c r="J30" s="1770"/>
      <c r="K30" s="1770"/>
      <c r="L30" s="1770"/>
      <c r="M30" s="1770"/>
      <c r="N30" s="1770"/>
      <c r="O30" s="1770"/>
      <c r="P30" s="1770"/>
      <c r="Q30" s="383" t="s">
        <v>191</v>
      </c>
      <c r="R30" s="375"/>
      <c r="S30" s="375"/>
      <c r="T30" s="382"/>
      <c r="U30" s="36"/>
    </row>
    <row r="31" spans="2:21" ht="19.899999999999999" customHeight="1">
      <c r="B31" s="1763"/>
      <c r="C31" s="1763"/>
      <c r="D31" s="1774"/>
      <c r="E31" s="1775"/>
      <c r="F31" s="1775"/>
      <c r="G31" s="1775"/>
      <c r="H31" s="1775"/>
      <c r="I31" s="1775"/>
      <c r="J31" s="1775"/>
      <c r="K31" s="1775"/>
      <c r="L31" s="1775"/>
      <c r="M31" s="1775"/>
      <c r="N31" s="1775"/>
      <c r="O31" s="1775"/>
      <c r="P31" s="1775"/>
      <c r="Q31" s="1775"/>
      <c r="R31" s="1775"/>
      <c r="S31" s="1775"/>
      <c r="T31" s="372"/>
      <c r="U31" s="36"/>
    </row>
    <row r="32" spans="2:21" ht="19.899999999999999" customHeight="1">
      <c r="B32" s="1764"/>
      <c r="C32" s="1764"/>
      <c r="D32" s="1771" t="s">
        <v>173</v>
      </c>
      <c r="E32" s="1772"/>
      <c r="F32" s="1772"/>
      <c r="G32" s="1772"/>
      <c r="H32" s="1772"/>
      <c r="I32" s="1772"/>
      <c r="J32" s="1772"/>
      <c r="K32" s="1772"/>
      <c r="L32" s="1772"/>
      <c r="M32" s="1772"/>
      <c r="N32" s="1772"/>
      <c r="O32" s="1772"/>
      <c r="P32" s="1772"/>
      <c r="Q32" s="1772"/>
      <c r="R32" s="1772"/>
      <c r="S32" s="1772"/>
      <c r="T32" s="1772"/>
      <c r="U32" s="1773"/>
    </row>
    <row r="33" spans="2:21" ht="19.899999999999999" customHeight="1">
      <c r="B33" s="44"/>
      <c r="D33" s="45"/>
      <c r="E33" s="45"/>
      <c r="F33" s="46"/>
      <c r="G33" s="46"/>
    </row>
    <row r="34" spans="2:21" ht="13.15" customHeight="1">
      <c r="B34" s="374"/>
      <c r="C34" s="28"/>
      <c r="D34" s="2894" t="s">
        <v>181</v>
      </c>
      <c r="E34" s="2895"/>
      <c r="F34" s="2898" t="s">
        <v>182</v>
      </c>
      <c r="G34" s="2895"/>
      <c r="J34" s="374"/>
      <c r="K34" s="374"/>
      <c r="L34" s="374"/>
      <c r="M34" s="374"/>
      <c r="N34" s="374"/>
      <c r="O34" s="374"/>
      <c r="P34" s="2900" t="s">
        <v>183</v>
      </c>
      <c r="Q34" s="2901"/>
      <c r="R34" s="2904" t="s">
        <v>184</v>
      </c>
      <c r="S34" s="2905"/>
      <c r="T34" s="2904" t="s">
        <v>174</v>
      </c>
      <c r="U34" s="1648"/>
    </row>
    <row r="35" spans="2:21">
      <c r="B35" s="374"/>
      <c r="C35" s="374"/>
      <c r="D35" s="2896"/>
      <c r="E35" s="2897"/>
      <c r="F35" s="2899"/>
      <c r="G35" s="2897"/>
      <c r="J35" s="374"/>
      <c r="K35" s="374"/>
      <c r="L35" s="374"/>
      <c r="M35" s="374"/>
      <c r="N35" s="374"/>
      <c r="O35" s="374"/>
      <c r="P35" s="2902"/>
      <c r="Q35" s="2903"/>
      <c r="R35" s="2906"/>
      <c r="S35" s="2907"/>
      <c r="T35" s="1644"/>
      <c r="U35" s="1650"/>
    </row>
    <row r="36" spans="2:21">
      <c r="B36" s="374"/>
      <c r="C36" s="374"/>
      <c r="D36" s="369"/>
      <c r="E36" s="371"/>
      <c r="F36" s="370"/>
      <c r="G36" s="371"/>
      <c r="J36" s="374"/>
      <c r="K36" s="374"/>
      <c r="L36" s="1759"/>
      <c r="M36" s="374"/>
      <c r="N36" s="374"/>
      <c r="O36" s="374"/>
      <c r="P36" s="369"/>
      <c r="Q36" s="371"/>
      <c r="R36" s="369"/>
      <c r="S36" s="371"/>
      <c r="T36" s="377"/>
      <c r="U36" s="49"/>
    </row>
    <row r="37" spans="2:21">
      <c r="B37" s="374"/>
      <c r="C37" s="374"/>
      <c r="D37" s="369"/>
      <c r="E37" s="371"/>
      <c r="F37" s="370"/>
      <c r="G37" s="371"/>
      <c r="J37" s="374"/>
      <c r="K37" s="374"/>
      <c r="L37" s="1759"/>
      <c r="M37" s="374"/>
      <c r="N37" s="374"/>
      <c r="O37" s="374"/>
      <c r="P37" s="369"/>
      <c r="Q37" s="371"/>
      <c r="R37" s="369"/>
      <c r="S37" s="371"/>
      <c r="T37" s="369"/>
      <c r="U37" s="50"/>
    </row>
    <row r="38" spans="2:21">
      <c r="B38" s="374"/>
      <c r="C38" s="374"/>
      <c r="D38" s="378"/>
      <c r="E38" s="379"/>
      <c r="F38" s="380"/>
      <c r="G38" s="379"/>
      <c r="J38" s="374"/>
      <c r="K38" s="374"/>
      <c r="L38" s="1759"/>
      <c r="M38" s="374"/>
      <c r="N38" s="374"/>
      <c r="O38" s="374"/>
      <c r="P38" s="378"/>
      <c r="Q38" s="379"/>
      <c r="R38" s="378"/>
      <c r="S38" s="379"/>
      <c r="T38" s="378"/>
      <c r="U38" s="51"/>
    </row>
    <row r="40" spans="2:21" ht="30" customHeight="1">
      <c r="B40" s="1785" t="s">
        <v>72</v>
      </c>
      <c r="C40" s="1785"/>
      <c r="D40" s="1785"/>
      <c r="E40" s="1785"/>
      <c r="F40" s="1785"/>
      <c r="G40" s="1785"/>
      <c r="H40" s="1785"/>
      <c r="I40" s="1785"/>
      <c r="J40" s="1785"/>
      <c r="K40" s="1785"/>
      <c r="L40" s="1785"/>
      <c r="M40" s="1785"/>
      <c r="N40" s="1785"/>
      <c r="O40" s="1785"/>
      <c r="P40" s="1785"/>
      <c r="Q40" s="1785"/>
      <c r="R40" s="1785"/>
      <c r="S40" s="1785"/>
      <c r="T40" s="1785"/>
      <c r="U40" s="1785"/>
    </row>
    <row r="41" spans="2:21" ht="25.9" customHeight="1">
      <c r="B41" s="1776" t="s">
        <v>73</v>
      </c>
      <c r="C41" s="1778"/>
      <c r="D41" s="1777"/>
      <c r="E41" s="438" t="s">
        <v>1743</v>
      </c>
      <c r="F41" s="437" t="s">
        <v>1500</v>
      </c>
      <c r="G41" s="436"/>
      <c r="H41" s="436" t="s">
        <v>1744</v>
      </c>
      <c r="I41" s="437" t="s">
        <v>1502</v>
      </c>
      <c r="J41" s="437"/>
      <c r="K41" s="1776" t="s">
        <v>74</v>
      </c>
      <c r="L41" s="1778"/>
      <c r="M41" s="1777"/>
      <c r="N41" s="1778" t="s">
        <v>75</v>
      </c>
      <c r="O41" s="1778"/>
      <c r="P41" s="1778"/>
      <c r="Q41" s="1778"/>
      <c r="R41" s="1778"/>
      <c r="S41" s="1778"/>
      <c r="T41" s="1778"/>
      <c r="U41" s="1777"/>
    </row>
    <row r="42" spans="2:21" ht="19.899999999999999" customHeight="1">
      <c r="B42" s="1786" t="s">
        <v>216</v>
      </c>
      <c r="C42" s="1787"/>
      <c r="D42" s="1788"/>
      <c r="E42" s="808" t="s">
        <v>1503</v>
      </c>
      <c r="F42" s="813" t="s">
        <v>1504</v>
      </c>
      <c r="G42" s="810" t="s">
        <v>1505</v>
      </c>
      <c r="H42" s="813" t="s">
        <v>1506</v>
      </c>
      <c r="I42" s="810" t="s">
        <v>1741</v>
      </c>
      <c r="J42" s="813" t="s">
        <v>1507</v>
      </c>
      <c r="K42" s="810" t="s">
        <v>1508</v>
      </c>
      <c r="L42" s="811" t="s">
        <v>1509</v>
      </c>
      <c r="M42" s="810" t="s">
        <v>1510</v>
      </c>
      <c r="N42" s="811" t="s">
        <v>1511</v>
      </c>
      <c r="O42" s="810" t="s">
        <v>1742</v>
      </c>
      <c r="P42" s="811" t="s">
        <v>1513</v>
      </c>
      <c r="Q42" s="811"/>
      <c r="R42" s="814"/>
      <c r="S42" s="795"/>
      <c r="T42" s="797"/>
      <c r="U42" s="36"/>
    </row>
    <row r="43" spans="2:21" ht="19.899999999999999" customHeight="1">
      <c r="B43" s="1786"/>
      <c r="C43" s="1787"/>
      <c r="D43" s="1788"/>
      <c r="E43" s="439" t="s">
        <v>1514</v>
      </c>
      <c r="F43" s="1789" t="s">
        <v>1515</v>
      </c>
      <c r="G43" s="1790"/>
      <c r="H43" s="1783"/>
      <c r="I43" s="1784"/>
      <c r="J43" s="1784"/>
      <c r="K43" s="1784"/>
      <c r="L43" s="1784"/>
      <c r="M43" s="1784"/>
      <c r="N43" s="1784"/>
      <c r="O43" s="1784"/>
      <c r="P43" s="1784"/>
      <c r="Q43" s="1784"/>
      <c r="R43" s="1784"/>
      <c r="S43" s="1784"/>
      <c r="T43" s="1784"/>
      <c r="U43" s="36" t="s">
        <v>191</v>
      </c>
    </row>
    <row r="44" spans="2:21" ht="19.899999999999999" customHeight="1">
      <c r="B44" s="1776" t="s">
        <v>76</v>
      </c>
      <c r="C44" s="1778"/>
      <c r="D44" s="1777"/>
      <c r="E44" s="3541"/>
      <c r="F44" s="3541"/>
      <c r="G44" s="3541"/>
      <c r="H44" s="3541"/>
      <c r="I44" s="3541"/>
      <c r="J44" s="3541"/>
      <c r="K44" s="3541"/>
      <c r="L44" s="3541"/>
      <c r="M44" s="3541"/>
      <c r="N44" s="3541"/>
      <c r="O44" s="3541"/>
      <c r="P44" s="3541"/>
      <c r="Q44" s="3541"/>
      <c r="R44" s="3541"/>
      <c r="S44" s="3541"/>
      <c r="T44" s="373"/>
      <c r="U44" s="38"/>
    </row>
    <row r="45" spans="2:21" ht="19.899999999999999" customHeight="1">
      <c r="B45" s="1796" t="str">
        <f>"請負者："&amp;請負者詳細!$C$2</f>
        <v>請負者：△△△△建設株式会社</v>
      </c>
      <c r="C45" s="1797"/>
      <c r="D45" s="1797"/>
      <c r="E45" s="1797"/>
      <c r="F45" s="1797"/>
      <c r="G45" s="1797"/>
      <c r="H45" s="1797"/>
      <c r="I45" s="1797"/>
      <c r="J45" s="1797"/>
      <c r="K45" s="1797"/>
      <c r="L45" s="1797"/>
      <c r="M45" s="1797"/>
      <c r="N45" s="1797"/>
      <c r="O45" s="1797"/>
      <c r="P45" s="1797"/>
      <c r="Q45" s="1797"/>
      <c r="R45" s="1797"/>
      <c r="S45" s="1797"/>
      <c r="T45" s="374"/>
      <c r="U45" s="36"/>
    </row>
    <row r="46" spans="2:21" ht="19.899999999999999" customHeight="1">
      <c r="B46" s="1791" t="s">
        <v>179</v>
      </c>
      <c r="C46" s="1792"/>
      <c r="D46" s="1792"/>
      <c r="E46" s="1792"/>
      <c r="F46" s="1792"/>
      <c r="G46" s="1792"/>
      <c r="H46" s="1792"/>
      <c r="I46" s="1792"/>
      <c r="J46" s="1792"/>
      <c r="K46" s="1792"/>
      <c r="L46" s="1792"/>
      <c r="M46" s="1792"/>
      <c r="N46" s="1792"/>
      <c r="O46" s="1792"/>
      <c r="P46" s="1792"/>
      <c r="Q46" s="1792"/>
      <c r="R46" s="1792"/>
      <c r="S46" s="1792"/>
      <c r="T46" s="1792"/>
      <c r="U46" s="1793"/>
    </row>
    <row r="47" spans="2:21" ht="19.899999999999999" customHeight="1">
      <c r="B47" s="1765" t="s">
        <v>1136</v>
      </c>
      <c r="C47" s="1766"/>
      <c r="D47" s="1766"/>
      <c r="E47" s="1766"/>
      <c r="F47" s="1766"/>
      <c r="G47" s="1766"/>
      <c r="H47" s="1766"/>
      <c r="I47" s="1766"/>
      <c r="J47" s="1766"/>
      <c r="K47" s="1766"/>
      <c r="L47" s="1766"/>
      <c r="M47" s="1766"/>
      <c r="N47" s="1766"/>
      <c r="O47" s="1766"/>
      <c r="P47" s="1766"/>
      <c r="Q47" s="1766"/>
      <c r="R47" s="1766"/>
      <c r="S47" s="1766"/>
      <c r="T47" s="1766"/>
      <c r="U47" s="1794"/>
    </row>
    <row r="48" spans="2:21" ht="19.899999999999999" customHeight="1">
      <c r="B48" s="1765"/>
      <c r="C48" s="1766"/>
      <c r="D48" s="1766"/>
      <c r="E48" s="1766"/>
      <c r="F48" s="1766"/>
      <c r="G48" s="1766"/>
      <c r="H48" s="1766"/>
      <c r="I48" s="1766"/>
      <c r="J48" s="1766"/>
      <c r="K48" s="1766"/>
      <c r="L48" s="1766"/>
      <c r="M48" s="1766"/>
      <c r="N48" s="1766"/>
      <c r="O48" s="1766"/>
      <c r="P48" s="1766"/>
      <c r="Q48" s="1766"/>
      <c r="R48" s="1766"/>
      <c r="S48" s="1766"/>
      <c r="T48" s="1767"/>
      <c r="U48" s="1768"/>
    </row>
    <row r="49" spans="2:21" ht="19.899999999999999" customHeight="1">
      <c r="B49" s="1765" t="s">
        <v>1135</v>
      </c>
      <c r="C49" s="1766"/>
      <c r="D49" s="1766"/>
      <c r="E49" s="1766"/>
      <c r="F49" s="1766"/>
      <c r="G49" s="1766"/>
      <c r="H49" s="1766"/>
      <c r="I49" s="1766"/>
      <c r="J49" s="1766"/>
      <c r="K49" s="1766"/>
      <c r="L49" s="1766"/>
      <c r="M49" s="1766"/>
      <c r="N49" s="1766"/>
      <c r="O49" s="1766"/>
      <c r="P49" s="1766"/>
      <c r="Q49" s="1766"/>
      <c r="R49" s="1766"/>
      <c r="S49" s="1766"/>
      <c r="T49" s="1767"/>
      <c r="U49" s="1768"/>
    </row>
    <row r="50" spans="2:21" ht="19.899999999999999" customHeight="1">
      <c r="B50" s="1765"/>
      <c r="C50" s="1766"/>
      <c r="D50" s="1766"/>
      <c r="E50" s="1766"/>
      <c r="F50" s="1766"/>
      <c r="G50" s="1766"/>
      <c r="H50" s="1766"/>
      <c r="I50" s="1766"/>
      <c r="J50" s="1766"/>
      <c r="K50" s="1766"/>
      <c r="L50" s="1766"/>
      <c r="M50" s="1766"/>
      <c r="N50" s="1766"/>
      <c r="O50" s="1766"/>
      <c r="P50" s="1766"/>
      <c r="Q50" s="1766"/>
      <c r="R50" s="1766"/>
      <c r="S50" s="1766"/>
      <c r="T50" s="1767"/>
      <c r="U50" s="1768"/>
    </row>
    <row r="51" spans="2:21" ht="19.899999999999999" customHeight="1">
      <c r="B51" s="1765"/>
      <c r="C51" s="1766"/>
      <c r="D51" s="1766"/>
      <c r="E51" s="1766"/>
      <c r="F51" s="1766"/>
      <c r="G51" s="1766"/>
      <c r="H51" s="1766"/>
      <c r="I51" s="1766"/>
      <c r="J51" s="1766"/>
      <c r="K51" s="1766"/>
      <c r="L51" s="1766"/>
      <c r="M51" s="1766"/>
      <c r="N51" s="1766"/>
      <c r="O51" s="1766"/>
      <c r="P51" s="1766"/>
      <c r="Q51" s="1766"/>
      <c r="R51" s="1766"/>
      <c r="S51" s="1766"/>
      <c r="T51" s="1767"/>
      <c r="U51" s="1768"/>
    </row>
    <row r="52" spans="2:21" ht="19.899999999999999" customHeight="1">
      <c r="B52" s="1765"/>
      <c r="C52" s="1766"/>
      <c r="D52" s="1766"/>
      <c r="E52" s="1766"/>
      <c r="F52" s="1766"/>
      <c r="G52" s="1766"/>
      <c r="H52" s="1766"/>
      <c r="I52" s="1766"/>
      <c r="J52" s="1766"/>
      <c r="K52" s="1766"/>
      <c r="L52" s="1766"/>
      <c r="M52" s="1766"/>
      <c r="N52" s="1766"/>
      <c r="O52" s="1766"/>
      <c r="P52" s="1766"/>
      <c r="Q52" s="1766"/>
      <c r="R52" s="1766"/>
      <c r="S52" s="1766"/>
      <c r="T52" s="1767"/>
      <c r="U52" s="1768"/>
    </row>
    <row r="53" spans="2:21" ht="19.899999999999999" customHeight="1">
      <c r="B53" s="1765"/>
      <c r="C53" s="1766"/>
      <c r="D53" s="1766"/>
      <c r="E53" s="1766"/>
      <c r="F53" s="1766"/>
      <c r="G53" s="1766"/>
      <c r="H53" s="1766"/>
      <c r="I53" s="1766"/>
      <c r="J53" s="1766"/>
      <c r="K53" s="1766"/>
      <c r="L53" s="1766"/>
      <c r="M53" s="1766"/>
      <c r="N53" s="1766"/>
      <c r="O53" s="1766"/>
      <c r="P53" s="1766"/>
      <c r="Q53" s="1766"/>
      <c r="R53" s="1766"/>
      <c r="S53" s="1766"/>
      <c r="T53" s="1767"/>
      <c r="U53" s="1768"/>
    </row>
    <row r="54" spans="2:21" ht="19.899999999999999" customHeight="1">
      <c r="B54" s="1765"/>
      <c r="C54" s="1766"/>
      <c r="D54" s="1766"/>
      <c r="E54" s="1766"/>
      <c r="F54" s="1766"/>
      <c r="G54" s="1766"/>
      <c r="H54" s="1766"/>
      <c r="I54" s="1766"/>
      <c r="J54" s="1766"/>
      <c r="K54" s="1766"/>
      <c r="L54" s="1766"/>
      <c r="M54" s="1766"/>
      <c r="N54" s="1766"/>
      <c r="O54" s="1766"/>
      <c r="P54" s="1766"/>
      <c r="Q54" s="1766"/>
      <c r="R54" s="1766"/>
      <c r="S54" s="1766"/>
      <c r="T54" s="1767"/>
      <c r="U54" s="1768"/>
    </row>
    <row r="55" spans="2:21" ht="19.899999999999999" customHeight="1">
      <c r="B55" s="1765"/>
      <c r="C55" s="1766"/>
      <c r="D55" s="1766"/>
      <c r="E55" s="1766"/>
      <c r="F55" s="1766"/>
      <c r="G55" s="1766"/>
      <c r="H55" s="1766"/>
      <c r="I55" s="1766"/>
      <c r="J55" s="1766"/>
      <c r="K55" s="1766"/>
      <c r="L55" s="1766"/>
      <c r="M55" s="1766"/>
      <c r="N55" s="1766"/>
      <c r="O55" s="1766"/>
      <c r="P55" s="1766"/>
      <c r="Q55" s="1766"/>
      <c r="R55" s="1766"/>
      <c r="S55" s="1766"/>
      <c r="T55" s="1767"/>
      <c r="U55" s="1768"/>
    </row>
    <row r="56" spans="2:21" ht="19.899999999999999" customHeight="1">
      <c r="B56" s="1765"/>
      <c r="C56" s="1766"/>
      <c r="D56" s="1766"/>
      <c r="E56" s="1766"/>
      <c r="F56" s="1766"/>
      <c r="G56" s="1766"/>
      <c r="H56" s="1766"/>
      <c r="I56" s="1766"/>
      <c r="J56" s="1766"/>
      <c r="K56" s="1766"/>
      <c r="L56" s="1766"/>
      <c r="M56" s="1766"/>
      <c r="N56" s="1766"/>
      <c r="O56" s="1766"/>
      <c r="P56" s="1766"/>
      <c r="Q56" s="1766"/>
      <c r="R56" s="1766"/>
      <c r="S56" s="1766"/>
      <c r="T56" s="1767"/>
      <c r="U56" s="1768"/>
    </row>
    <row r="57" spans="2:21" ht="19.899999999999999" customHeight="1">
      <c r="B57" s="1765"/>
      <c r="C57" s="1766"/>
      <c r="D57" s="1766"/>
      <c r="E57" s="1766"/>
      <c r="F57" s="1766"/>
      <c r="G57" s="1766"/>
      <c r="H57" s="1766"/>
      <c r="I57" s="1766"/>
      <c r="J57" s="1766"/>
      <c r="K57" s="1766"/>
      <c r="L57" s="1766"/>
      <c r="M57" s="1766"/>
      <c r="N57" s="1766"/>
      <c r="O57" s="1766"/>
      <c r="P57" s="1766"/>
      <c r="Q57" s="1766"/>
      <c r="R57" s="1766"/>
      <c r="S57" s="1766"/>
      <c r="T57" s="1767"/>
      <c r="U57" s="1768"/>
    </row>
    <row r="58" spans="2:21" ht="19.899999999999999" customHeight="1">
      <c r="B58" s="1765"/>
      <c r="C58" s="1766"/>
      <c r="D58" s="1766"/>
      <c r="E58" s="1766"/>
      <c r="F58" s="1766"/>
      <c r="G58" s="1766"/>
      <c r="H58" s="1766"/>
      <c r="I58" s="1766"/>
      <c r="J58" s="1766"/>
      <c r="K58" s="1766"/>
      <c r="L58" s="1766"/>
      <c r="M58" s="1766"/>
      <c r="N58" s="1766"/>
      <c r="O58" s="1766"/>
      <c r="P58" s="1766"/>
      <c r="Q58" s="1766"/>
      <c r="R58" s="1766"/>
      <c r="S58" s="1766"/>
      <c r="T58" s="1767"/>
      <c r="U58" s="1768"/>
    </row>
    <row r="59" spans="2:21" ht="19.899999999999999" customHeight="1">
      <c r="B59" s="1765"/>
      <c r="C59" s="1766"/>
      <c r="D59" s="1766"/>
      <c r="E59" s="1766"/>
      <c r="F59" s="1766"/>
      <c r="G59" s="1766"/>
      <c r="H59" s="1766"/>
      <c r="I59" s="1766"/>
      <c r="J59" s="1766"/>
      <c r="K59" s="1766"/>
      <c r="L59" s="1766"/>
      <c r="M59" s="1766"/>
      <c r="N59" s="1766"/>
      <c r="O59" s="1766"/>
      <c r="P59" s="1766"/>
      <c r="Q59" s="1766"/>
      <c r="R59" s="1766"/>
      <c r="S59" s="1766"/>
      <c r="T59" s="1767"/>
      <c r="U59" s="1768"/>
    </row>
    <row r="60" spans="2:21" ht="19.899999999999999" customHeight="1">
      <c r="B60" s="1765"/>
      <c r="C60" s="1766"/>
      <c r="D60" s="1766"/>
      <c r="E60" s="1766"/>
      <c r="F60" s="1766"/>
      <c r="G60" s="1766"/>
      <c r="H60" s="1766"/>
      <c r="I60" s="1766"/>
      <c r="J60" s="1766"/>
      <c r="K60" s="1766"/>
      <c r="L60" s="1766"/>
      <c r="M60" s="1766"/>
      <c r="N60" s="1766"/>
      <c r="O60" s="1766"/>
      <c r="P60" s="1766"/>
      <c r="Q60" s="1766"/>
      <c r="R60" s="1766"/>
      <c r="S60" s="1766"/>
      <c r="T60" s="1767"/>
      <c r="U60" s="1768"/>
    </row>
    <row r="61" spans="2:21" ht="19.899999999999999" customHeight="1">
      <c r="B61" s="1765"/>
      <c r="C61" s="1766"/>
      <c r="D61" s="1766"/>
      <c r="E61" s="1766"/>
      <c r="F61" s="1766"/>
      <c r="G61" s="1766"/>
      <c r="H61" s="1766"/>
      <c r="I61" s="1766"/>
      <c r="J61" s="1766"/>
      <c r="K61" s="1766"/>
      <c r="L61" s="1766"/>
      <c r="M61" s="1766"/>
      <c r="N61" s="1766"/>
      <c r="O61" s="1766"/>
      <c r="P61" s="1766"/>
      <c r="Q61" s="1766"/>
      <c r="R61" s="1766"/>
      <c r="S61" s="1766"/>
      <c r="T61" s="1767"/>
      <c r="U61" s="1768"/>
    </row>
    <row r="62" spans="2:21" ht="19.899999999999999" customHeight="1">
      <c r="B62" s="25"/>
      <c r="C62" s="27" t="s">
        <v>186</v>
      </c>
      <c r="D62" s="26"/>
      <c r="E62" s="26" t="s">
        <v>185</v>
      </c>
      <c r="F62" s="26"/>
      <c r="G62" s="26"/>
      <c r="H62" s="26"/>
      <c r="I62" s="26"/>
      <c r="J62" s="26"/>
      <c r="K62" s="26"/>
      <c r="L62" s="26"/>
      <c r="M62" s="26"/>
      <c r="N62" s="26"/>
      <c r="O62" s="26"/>
      <c r="P62" s="26"/>
      <c r="Q62" s="26"/>
      <c r="R62" s="26"/>
      <c r="S62" s="26"/>
      <c r="T62" s="26"/>
      <c r="U62" s="41"/>
    </row>
    <row r="63" spans="2:21" ht="19.899999999999999" customHeight="1">
      <c r="B63" s="1762" t="s">
        <v>172</v>
      </c>
      <c r="C63" s="1762" t="s">
        <v>180</v>
      </c>
      <c r="D63" s="34" t="s">
        <v>77</v>
      </c>
      <c r="E63" s="34"/>
      <c r="F63" s="34"/>
      <c r="G63" s="34"/>
      <c r="H63" s="34"/>
      <c r="I63" s="34"/>
      <c r="J63" s="34"/>
      <c r="K63" s="34"/>
      <c r="L63" s="34"/>
      <c r="M63" s="34"/>
      <c r="N63" s="34"/>
      <c r="O63" s="34"/>
      <c r="P63" s="34"/>
      <c r="Q63" s="34"/>
      <c r="R63" s="34"/>
      <c r="S63" s="34"/>
      <c r="T63" s="32"/>
      <c r="U63" s="43"/>
    </row>
    <row r="64" spans="2:21" ht="19.899999999999999" customHeight="1">
      <c r="B64" s="1763"/>
      <c r="C64" s="1763"/>
      <c r="D64" s="375" t="s">
        <v>193</v>
      </c>
      <c r="E64" s="375"/>
      <c r="F64" s="375"/>
      <c r="G64" s="375"/>
      <c r="H64" s="1769"/>
      <c r="I64" s="1770"/>
      <c r="J64" s="1770"/>
      <c r="K64" s="1770"/>
      <c r="L64" s="1770"/>
      <c r="M64" s="1770"/>
      <c r="N64" s="1770"/>
      <c r="O64" s="1770"/>
      <c r="P64" s="1770"/>
      <c r="Q64" s="383" t="s">
        <v>191</v>
      </c>
      <c r="R64" s="375"/>
      <c r="S64" s="375"/>
      <c r="T64" s="382"/>
      <c r="U64" s="36"/>
    </row>
    <row r="65" spans="2:21" ht="19.899999999999999" customHeight="1">
      <c r="B65" s="1763"/>
      <c r="C65" s="1763"/>
      <c r="D65" s="1759"/>
      <c r="E65" s="1759"/>
      <c r="F65" s="1759"/>
      <c r="G65" s="1759"/>
      <c r="H65" s="1759"/>
      <c r="I65" s="1759"/>
      <c r="J65" s="1759"/>
      <c r="K65" s="1759"/>
      <c r="L65" s="1759"/>
      <c r="M65" s="1759"/>
      <c r="N65" s="1759"/>
      <c r="O65" s="1759"/>
      <c r="P65" s="1759"/>
      <c r="Q65" s="1759"/>
      <c r="R65" s="1759"/>
      <c r="S65" s="1759"/>
      <c r="T65" s="374"/>
      <c r="U65" s="36"/>
    </row>
    <row r="66" spans="2:21" ht="19.899999999999999" customHeight="1">
      <c r="B66" s="1763"/>
      <c r="C66" s="1763"/>
      <c r="D66" s="1760" t="s">
        <v>75</v>
      </c>
      <c r="E66" s="1760"/>
      <c r="F66" s="1760"/>
      <c r="G66" s="1760"/>
      <c r="H66" s="1760"/>
      <c r="I66" s="1760"/>
      <c r="J66" s="1760"/>
      <c r="K66" s="1760"/>
      <c r="L66" s="1760"/>
      <c r="M66" s="1760"/>
      <c r="N66" s="1760"/>
      <c r="O66" s="1760"/>
      <c r="P66" s="1760"/>
      <c r="Q66" s="1760"/>
      <c r="R66" s="1760"/>
      <c r="S66" s="1760"/>
      <c r="T66" s="1760"/>
      <c r="U66" s="1761"/>
    </row>
    <row r="67" spans="2:21" ht="19.899999999999999" customHeight="1">
      <c r="B67" s="1763"/>
      <c r="C67" s="1762" t="s">
        <v>79</v>
      </c>
      <c r="D67" s="33" t="s">
        <v>218</v>
      </c>
      <c r="E67" s="34"/>
      <c r="F67" s="34"/>
      <c r="G67" s="34"/>
      <c r="H67" s="34"/>
      <c r="I67" s="34"/>
      <c r="J67" s="34"/>
      <c r="K67" s="34"/>
      <c r="L67" s="34"/>
      <c r="M67" s="34"/>
      <c r="N67" s="34"/>
      <c r="O67" s="34"/>
      <c r="P67" s="34"/>
      <c r="Q67" s="34"/>
      <c r="R67" s="34"/>
      <c r="S67" s="34"/>
      <c r="T67" s="32"/>
      <c r="U67" s="43"/>
    </row>
    <row r="68" spans="2:21" ht="19.899999999999999" customHeight="1">
      <c r="B68" s="1763"/>
      <c r="C68" s="1763"/>
      <c r="D68" s="375" t="s">
        <v>193</v>
      </c>
      <c r="E68" s="375"/>
      <c r="F68" s="375"/>
      <c r="G68" s="375"/>
      <c r="H68" s="1769"/>
      <c r="I68" s="1770"/>
      <c r="J68" s="1770"/>
      <c r="K68" s="1770"/>
      <c r="L68" s="1770"/>
      <c r="M68" s="1770"/>
      <c r="N68" s="1770"/>
      <c r="O68" s="1770"/>
      <c r="P68" s="1770"/>
      <c r="Q68" s="383" t="s">
        <v>191</v>
      </c>
      <c r="R68" s="375"/>
      <c r="S68" s="375"/>
      <c r="T68" s="382"/>
      <c r="U68" s="36"/>
    </row>
    <row r="69" spans="2:21" ht="19.899999999999999" customHeight="1">
      <c r="B69" s="1763"/>
      <c r="C69" s="1763"/>
      <c r="D69" s="1774"/>
      <c r="E69" s="1775"/>
      <c r="F69" s="1775"/>
      <c r="G69" s="1775"/>
      <c r="H69" s="1775"/>
      <c r="I69" s="1775"/>
      <c r="J69" s="1775"/>
      <c r="K69" s="1775"/>
      <c r="L69" s="1775"/>
      <c r="M69" s="1775"/>
      <c r="N69" s="1775"/>
      <c r="O69" s="1775"/>
      <c r="P69" s="1775"/>
      <c r="Q69" s="1775"/>
      <c r="R69" s="1775"/>
      <c r="S69" s="1775"/>
      <c r="T69" s="372"/>
      <c r="U69" s="36"/>
    </row>
    <row r="70" spans="2:21" ht="19.899999999999999" customHeight="1">
      <c r="B70" s="1764"/>
      <c r="C70" s="1764"/>
      <c r="D70" s="1771" t="s">
        <v>173</v>
      </c>
      <c r="E70" s="1772"/>
      <c r="F70" s="1772"/>
      <c r="G70" s="1772"/>
      <c r="H70" s="1772"/>
      <c r="I70" s="1772"/>
      <c r="J70" s="1772"/>
      <c r="K70" s="1772"/>
      <c r="L70" s="1772"/>
      <c r="M70" s="1772"/>
      <c r="N70" s="1772"/>
      <c r="O70" s="1772"/>
      <c r="P70" s="1772"/>
      <c r="Q70" s="1772"/>
      <c r="R70" s="1772"/>
      <c r="S70" s="1772"/>
      <c r="T70" s="1772"/>
      <c r="U70" s="1773"/>
    </row>
    <row r="71" spans="2:21" ht="19.899999999999999" customHeight="1">
      <c r="B71" s="44"/>
      <c r="D71" s="45"/>
      <c r="E71" s="45"/>
      <c r="F71" s="46"/>
      <c r="G71" s="46"/>
    </row>
    <row r="72" spans="2:21" ht="13.15" customHeight="1">
      <c r="B72" s="374"/>
      <c r="C72" s="28"/>
      <c r="D72" s="2894" t="s">
        <v>181</v>
      </c>
      <c r="E72" s="2895"/>
      <c r="F72" s="2898" t="s">
        <v>182</v>
      </c>
      <c r="G72" s="2895"/>
      <c r="J72" s="374"/>
      <c r="K72" s="374"/>
      <c r="L72" s="374"/>
      <c r="M72" s="374"/>
      <c r="N72" s="374"/>
      <c r="O72" s="374"/>
      <c r="P72" s="2900" t="s">
        <v>183</v>
      </c>
      <c r="Q72" s="2901"/>
      <c r="R72" s="2904" t="s">
        <v>184</v>
      </c>
      <c r="S72" s="2905"/>
      <c r="T72" s="2904" t="s">
        <v>174</v>
      </c>
      <c r="U72" s="1648"/>
    </row>
    <row r="73" spans="2:21">
      <c r="B73" s="374"/>
      <c r="C73" s="374"/>
      <c r="D73" s="2896"/>
      <c r="E73" s="2897"/>
      <c r="F73" s="2899"/>
      <c r="G73" s="2897"/>
      <c r="J73" s="374"/>
      <c r="K73" s="374"/>
      <c r="L73" s="374"/>
      <c r="M73" s="374"/>
      <c r="N73" s="374"/>
      <c r="O73" s="374"/>
      <c r="P73" s="2902"/>
      <c r="Q73" s="2903"/>
      <c r="R73" s="2906"/>
      <c r="S73" s="2907"/>
      <c r="T73" s="1644"/>
      <c r="U73" s="1650"/>
    </row>
    <row r="74" spans="2:21">
      <c r="B74" s="374"/>
      <c r="C74" s="374"/>
      <c r="D74" s="369"/>
      <c r="E74" s="371"/>
      <c r="F74" s="370"/>
      <c r="G74" s="371"/>
      <c r="J74" s="374"/>
      <c r="K74" s="374"/>
      <c r="L74" s="1759"/>
      <c r="M74" s="374"/>
      <c r="N74" s="374"/>
      <c r="O74" s="374"/>
      <c r="P74" s="369"/>
      <c r="Q74" s="371"/>
      <c r="R74" s="369"/>
      <c r="S74" s="371"/>
      <c r="T74" s="377"/>
      <c r="U74" s="49"/>
    </row>
    <row r="75" spans="2:21">
      <c r="B75" s="374"/>
      <c r="C75" s="374"/>
      <c r="D75" s="369"/>
      <c r="E75" s="371"/>
      <c r="F75" s="370"/>
      <c r="G75" s="371"/>
      <c r="J75" s="374"/>
      <c r="K75" s="374"/>
      <c r="L75" s="1759"/>
      <c r="M75" s="374"/>
      <c r="N75" s="374"/>
      <c r="O75" s="374"/>
      <c r="P75" s="369"/>
      <c r="Q75" s="371"/>
      <c r="R75" s="369"/>
      <c r="S75" s="371"/>
      <c r="T75" s="369"/>
      <c r="U75" s="50"/>
    </row>
    <row r="76" spans="2:21">
      <c r="B76" s="374"/>
      <c r="C76" s="374"/>
      <c r="D76" s="378"/>
      <c r="E76" s="379"/>
      <c r="F76" s="380"/>
      <c r="G76" s="379"/>
      <c r="J76" s="374"/>
      <c r="K76" s="374"/>
      <c r="L76" s="1759"/>
      <c r="M76" s="374"/>
      <c r="N76" s="374"/>
      <c r="O76" s="374"/>
      <c r="P76" s="378"/>
      <c r="Q76" s="379"/>
      <c r="R76" s="378"/>
      <c r="S76" s="379"/>
      <c r="T76" s="378"/>
      <c r="U76" s="51"/>
    </row>
  </sheetData>
  <mergeCells count="82">
    <mergeCell ref="B60:U60"/>
    <mergeCell ref="B49:U49"/>
    <mergeCell ref="B50:U50"/>
    <mergeCell ref="B51:U51"/>
    <mergeCell ref="B52:U52"/>
    <mergeCell ref="B53:U53"/>
    <mergeCell ref="B55:U55"/>
    <mergeCell ref="B56:U56"/>
    <mergeCell ref="B57:U57"/>
    <mergeCell ref="B58:U58"/>
    <mergeCell ref="B59:U59"/>
    <mergeCell ref="B54:U54"/>
    <mergeCell ref="T72:U73"/>
    <mergeCell ref="L74:L76"/>
    <mergeCell ref="B61:U61"/>
    <mergeCell ref="B63:B70"/>
    <mergeCell ref="C63:C66"/>
    <mergeCell ref="H64:P64"/>
    <mergeCell ref="D65:S65"/>
    <mergeCell ref="D66:U66"/>
    <mergeCell ref="C67:C70"/>
    <mergeCell ref="H68:P68"/>
    <mergeCell ref="D69:S69"/>
    <mergeCell ref="D70:U70"/>
    <mergeCell ref="D72:E73"/>
    <mergeCell ref="F72:G73"/>
    <mergeCell ref="P72:Q73"/>
    <mergeCell ref="R72:S73"/>
    <mergeCell ref="B48:U48"/>
    <mergeCell ref="B40:U40"/>
    <mergeCell ref="B41:D41"/>
    <mergeCell ref="K41:M41"/>
    <mergeCell ref="N41:U41"/>
    <mergeCell ref="B42:D43"/>
    <mergeCell ref="H43:T43"/>
    <mergeCell ref="B44:D44"/>
    <mergeCell ref="E44:S44"/>
    <mergeCell ref="B45:S45"/>
    <mergeCell ref="B46:U46"/>
    <mergeCell ref="B47:U47"/>
    <mergeCell ref="B15:U15"/>
    <mergeCell ref="B16:U16"/>
    <mergeCell ref="D34:E35"/>
    <mergeCell ref="F34:G35"/>
    <mergeCell ref="P34:Q35"/>
    <mergeCell ref="R34:S35"/>
    <mergeCell ref="T34:U35"/>
    <mergeCell ref="B17:U17"/>
    <mergeCell ref="B18:U18"/>
    <mergeCell ref="B19:U19"/>
    <mergeCell ref="B20:U20"/>
    <mergeCell ref="B21:U21"/>
    <mergeCell ref="B22:U22"/>
    <mergeCell ref="B10:U10"/>
    <mergeCell ref="B2:U2"/>
    <mergeCell ref="B3:D3"/>
    <mergeCell ref="K3:M3"/>
    <mergeCell ref="N3:U3"/>
    <mergeCell ref="B4:D5"/>
    <mergeCell ref="H5:T5"/>
    <mergeCell ref="B6:D6"/>
    <mergeCell ref="E6:S6"/>
    <mergeCell ref="B7:S7"/>
    <mergeCell ref="B8:U8"/>
    <mergeCell ref="B9:U9"/>
    <mergeCell ref="F5:G5"/>
    <mergeCell ref="B11:U11"/>
    <mergeCell ref="B12:U12"/>
    <mergeCell ref="B13:U13"/>
    <mergeCell ref="B14:U14"/>
    <mergeCell ref="F43:G43"/>
    <mergeCell ref="L36:L38"/>
    <mergeCell ref="B23:U23"/>
    <mergeCell ref="B25:B32"/>
    <mergeCell ref="C25:C28"/>
    <mergeCell ref="H26:P26"/>
    <mergeCell ref="D27:S27"/>
    <mergeCell ref="D28:U28"/>
    <mergeCell ref="C29:C32"/>
    <mergeCell ref="H30:P30"/>
    <mergeCell ref="D31:S31"/>
    <mergeCell ref="D32:U32"/>
  </mergeCells>
  <phoneticPr fontId="1"/>
  <hyperlinks>
    <hyperlink ref="W2" location="'0一覧表'!C23" display="一覧表に戻る"/>
  </hyperlinks>
  <pageMargins left="0.70866141732283472" right="0.70866141732283472" top="0.74803149606299213" bottom="0.74803149606299213" header="0.31496062992125984" footer="0.31496062992125984"/>
  <pageSetup paperSize="9" orientation="portrait" r:id="rId1"/>
  <rowBreaks count="1" manualBreakCount="1">
    <brk id="39" min="1"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751"/>
  <sheetViews>
    <sheetView zoomScale="85" zoomScaleNormal="85" workbookViewId="0">
      <selection activeCell="D3" sqref="D3"/>
    </sheetView>
  </sheetViews>
  <sheetFormatPr defaultRowHeight="13.5"/>
  <cols>
    <col min="1" max="1" width="8.875" style="1051"/>
    <col min="2" max="2" width="10.875" customWidth="1"/>
    <col min="3" max="3" width="25.5" customWidth="1"/>
    <col min="4" max="5" width="15.375" customWidth="1"/>
    <col min="7" max="7" width="8.875" style="1051"/>
    <col min="8" max="8" width="8.875" style="1094"/>
  </cols>
  <sheetData>
    <row r="1" spans="1:7">
      <c r="A1" s="1051">
        <v>1</v>
      </c>
    </row>
    <row r="2" spans="1:7">
      <c r="A2" s="1051">
        <v>2</v>
      </c>
      <c r="B2" s="884">
        <v>1</v>
      </c>
      <c r="C2" s="880" t="s">
        <v>1620</v>
      </c>
      <c r="D2" s="880" t="s">
        <v>1772</v>
      </c>
      <c r="E2" s="881"/>
      <c r="G2" s="1051" t="str">
        <f t="shared" ref="G2:G30" si="0">""&amp;VLOOKUP(A1,B:C,2)</f>
        <v>○○　××</v>
      </c>
    </row>
    <row r="3" spans="1:7">
      <c r="A3" s="1051">
        <v>3</v>
      </c>
      <c r="B3" s="537" t="s">
        <v>1267</v>
      </c>
      <c r="C3" s="910">
        <v>27153</v>
      </c>
      <c r="D3" s="540"/>
      <c r="E3" s="883"/>
      <c r="G3" s="1051" t="str">
        <f t="shared" si="0"/>
        <v>○○　△△</v>
      </c>
    </row>
    <row r="4" spans="1:7">
      <c r="A4" s="1051">
        <v>4</v>
      </c>
      <c r="B4" s="537" t="s">
        <v>885</v>
      </c>
      <c r="C4" s="911" t="s">
        <v>1621</v>
      </c>
      <c r="D4" s="882"/>
      <c r="E4" s="883"/>
      <c r="G4" s="1051" t="str">
        <f t="shared" si="0"/>
        <v/>
      </c>
    </row>
    <row r="5" spans="1:7">
      <c r="A5" s="1051">
        <v>5</v>
      </c>
      <c r="B5" s="537" t="s">
        <v>1584</v>
      </c>
      <c r="C5" s="911" t="s">
        <v>1627</v>
      </c>
      <c r="D5" s="882"/>
      <c r="E5" s="883"/>
      <c r="G5" s="1051" t="str">
        <f t="shared" si="0"/>
        <v/>
      </c>
    </row>
    <row r="6" spans="1:7">
      <c r="A6" s="1051">
        <v>6</v>
      </c>
      <c r="B6" s="537" t="s">
        <v>1609</v>
      </c>
      <c r="C6" s="911" t="s">
        <v>1622</v>
      </c>
      <c r="D6" s="882"/>
      <c r="E6" s="883"/>
      <c r="G6" s="1051" t="str">
        <f t="shared" si="0"/>
        <v/>
      </c>
    </row>
    <row r="7" spans="1:7">
      <c r="A7" s="1051">
        <v>7</v>
      </c>
      <c r="B7" s="537" t="s">
        <v>1313</v>
      </c>
      <c r="C7" s="911" t="s">
        <v>1623</v>
      </c>
      <c r="D7" s="882"/>
      <c r="E7" s="883"/>
      <c r="G7" s="1051" t="str">
        <f t="shared" si="0"/>
        <v/>
      </c>
    </row>
    <row r="8" spans="1:7">
      <c r="A8" s="1051">
        <v>8</v>
      </c>
      <c r="B8" s="537"/>
      <c r="C8" s="732" t="s">
        <v>1586</v>
      </c>
      <c r="D8" s="732" t="s">
        <v>1587</v>
      </c>
      <c r="E8" s="505"/>
      <c r="G8" s="1051" t="str">
        <f t="shared" si="0"/>
        <v/>
      </c>
    </row>
    <row r="9" spans="1:7">
      <c r="A9" s="1051">
        <v>9</v>
      </c>
      <c r="B9" s="537" t="s">
        <v>1585</v>
      </c>
      <c r="C9" s="538" t="s">
        <v>1624</v>
      </c>
      <c r="D9" s="538" t="s">
        <v>1625</v>
      </c>
      <c r="E9" s="505"/>
      <c r="G9" s="1051" t="str">
        <f t="shared" si="0"/>
        <v/>
      </c>
    </row>
    <row r="10" spans="1:7">
      <c r="A10" s="1051">
        <v>10</v>
      </c>
      <c r="B10" s="537" t="s">
        <v>1588</v>
      </c>
      <c r="C10" s="538" t="s">
        <v>1626</v>
      </c>
      <c r="D10" s="538"/>
      <c r="E10" s="505"/>
      <c r="G10" s="1051" t="str">
        <f t="shared" si="0"/>
        <v/>
      </c>
    </row>
    <row r="11" spans="1:7">
      <c r="A11" s="1051">
        <v>11</v>
      </c>
      <c r="B11" s="537" t="s">
        <v>1589</v>
      </c>
      <c r="C11" s="732" t="s">
        <v>1590</v>
      </c>
      <c r="D11" s="732" t="s">
        <v>1591</v>
      </c>
      <c r="E11" s="505"/>
      <c r="G11" s="1051" t="str">
        <f t="shared" si="0"/>
        <v/>
      </c>
    </row>
    <row r="12" spans="1:7">
      <c r="A12" s="1051">
        <v>12</v>
      </c>
      <c r="B12" s="878" t="s">
        <v>1592</v>
      </c>
      <c r="C12" s="538" t="s">
        <v>1628</v>
      </c>
      <c r="D12" s="538" t="s">
        <v>1629</v>
      </c>
      <c r="E12" s="505"/>
      <c r="G12" s="1051" t="str">
        <f t="shared" si="0"/>
        <v/>
      </c>
    </row>
    <row r="13" spans="1:7">
      <c r="A13" s="1051">
        <v>13</v>
      </c>
      <c r="B13" s="878" t="s">
        <v>1593</v>
      </c>
      <c r="C13" s="538"/>
      <c r="D13" s="538"/>
      <c r="E13" s="505"/>
      <c r="G13" s="1051" t="str">
        <f t="shared" si="0"/>
        <v/>
      </c>
    </row>
    <row r="14" spans="1:7">
      <c r="A14" s="1051">
        <v>14</v>
      </c>
      <c r="B14" s="878" t="s">
        <v>1594</v>
      </c>
      <c r="C14" s="538"/>
      <c r="D14" s="538"/>
      <c r="E14" s="505"/>
      <c r="G14" s="1051" t="str">
        <f t="shared" si="0"/>
        <v/>
      </c>
    </row>
    <row r="15" spans="1:7">
      <c r="A15" s="1051">
        <v>15</v>
      </c>
      <c r="B15" s="878" t="s">
        <v>1595</v>
      </c>
      <c r="C15" s="538"/>
      <c r="D15" s="538"/>
      <c r="E15" s="505"/>
      <c r="G15" s="1051" t="str">
        <f t="shared" si="0"/>
        <v/>
      </c>
    </row>
    <row r="16" spans="1:7">
      <c r="A16" s="1051">
        <v>16</v>
      </c>
      <c r="B16" s="537" t="s">
        <v>1596</v>
      </c>
      <c r="C16" s="732" t="s">
        <v>889</v>
      </c>
      <c r="D16" s="732" t="s">
        <v>1597</v>
      </c>
      <c r="E16" s="733" t="s">
        <v>1598</v>
      </c>
      <c r="G16" s="1051" t="str">
        <f t="shared" si="0"/>
        <v/>
      </c>
    </row>
    <row r="17" spans="1:7">
      <c r="A17" s="1051">
        <v>17</v>
      </c>
      <c r="B17" s="878" t="s">
        <v>1599</v>
      </c>
      <c r="C17" s="538" t="s">
        <v>1630</v>
      </c>
      <c r="D17" s="526">
        <v>44652</v>
      </c>
      <c r="E17" s="912">
        <v>44926</v>
      </c>
      <c r="G17" s="1051" t="str">
        <f t="shared" si="0"/>
        <v/>
      </c>
    </row>
    <row r="18" spans="1:7">
      <c r="A18" s="1051">
        <v>18</v>
      </c>
      <c r="B18" s="878" t="s">
        <v>1600</v>
      </c>
      <c r="C18" s="538"/>
      <c r="D18" s="526"/>
      <c r="E18" s="912"/>
      <c r="G18" s="1051" t="str">
        <f t="shared" si="0"/>
        <v/>
      </c>
    </row>
    <row r="19" spans="1:7">
      <c r="A19" s="1051">
        <v>19</v>
      </c>
      <c r="B19" s="878" t="s">
        <v>1601</v>
      </c>
      <c r="C19" s="538"/>
      <c r="D19" s="526"/>
      <c r="E19" s="912"/>
      <c r="G19" s="1051" t="str">
        <f t="shared" si="0"/>
        <v/>
      </c>
    </row>
    <row r="20" spans="1:7">
      <c r="A20" s="1051">
        <v>20</v>
      </c>
      <c r="B20" s="878" t="s">
        <v>1602</v>
      </c>
      <c r="C20" s="538"/>
      <c r="D20" s="526"/>
      <c r="E20" s="912"/>
      <c r="G20" s="1051" t="str">
        <f t="shared" si="0"/>
        <v/>
      </c>
    </row>
    <row r="21" spans="1:7">
      <c r="A21" s="1051">
        <v>21</v>
      </c>
      <c r="B21" s="878" t="s">
        <v>1603</v>
      </c>
      <c r="C21" s="538"/>
      <c r="D21" s="526"/>
      <c r="E21" s="912"/>
      <c r="G21" s="1051" t="str">
        <f t="shared" si="0"/>
        <v/>
      </c>
    </row>
    <row r="22" spans="1:7">
      <c r="A22" s="1051">
        <v>22</v>
      </c>
      <c r="B22" s="878" t="s">
        <v>1604</v>
      </c>
      <c r="C22" s="538"/>
      <c r="D22" s="526"/>
      <c r="E22" s="912"/>
      <c r="G22" s="1051" t="str">
        <f t="shared" si="0"/>
        <v/>
      </c>
    </row>
    <row r="23" spans="1:7">
      <c r="A23" s="1051">
        <v>23</v>
      </c>
      <c r="B23" s="878" t="s">
        <v>1605</v>
      </c>
      <c r="C23" s="538"/>
      <c r="D23" s="526"/>
      <c r="E23" s="912"/>
      <c r="G23" s="1051" t="str">
        <f t="shared" si="0"/>
        <v/>
      </c>
    </row>
    <row r="24" spans="1:7">
      <c r="A24" s="1051">
        <v>24</v>
      </c>
      <c r="B24" s="878" t="s">
        <v>1606</v>
      </c>
      <c r="C24" s="538"/>
      <c r="D24" s="526"/>
      <c r="E24" s="912"/>
      <c r="G24" s="1051" t="str">
        <f t="shared" si="0"/>
        <v/>
      </c>
    </row>
    <row r="25" spans="1:7">
      <c r="A25" s="1051">
        <v>25</v>
      </c>
      <c r="B25" s="878" t="s">
        <v>1607</v>
      </c>
      <c r="C25" s="538"/>
      <c r="D25" s="526"/>
      <c r="E25" s="912"/>
      <c r="G25" s="1051" t="str">
        <f t="shared" si="0"/>
        <v/>
      </c>
    </row>
    <row r="26" spans="1:7">
      <c r="A26" s="1051">
        <v>26</v>
      </c>
      <c r="B26" s="879" t="s">
        <v>1608</v>
      </c>
      <c r="C26" s="539"/>
      <c r="D26" s="527"/>
      <c r="E26" s="913"/>
      <c r="G26" s="1051" t="str">
        <f t="shared" si="0"/>
        <v/>
      </c>
    </row>
    <row r="27" spans="1:7">
      <c r="A27" s="1051">
        <v>27</v>
      </c>
      <c r="B27" s="884">
        <v>2</v>
      </c>
      <c r="C27" s="880" t="s">
        <v>1752</v>
      </c>
      <c r="D27" s="880" t="s">
        <v>1772</v>
      </c>
      <c r="E27" s="881"/>
      <c r="G27" s="1051" t="str">
        <f t="shared" si="0"/>
        <v/>
      </c>
    </row>
    <row r="28" spans="1:7">
      <c r="A28" s="1051">
        <v>28</v>
      </c>
      <c r="B28" s="537" t="s">
        <v>1267</v>
      </c>
      <c r="C28" s="910">
        <v>39755</v>
      </c>
      <c r="D28" s="540"/>
      <c r="E28" s="883"/>
      <c r="G28" s="1051" t="str">
        <f t="shared" si="0"/>
        <v/>
      </c>
    </row>
    <row r="29" spans="1:7">
      <c r="A29" s="1051">
        <v>29</v>
      </c>
      <c r="B29" s="537" t="s">
        <v>885</v>
      </c>
      <c r="C29" s="911" t="s">
        <v>1761</v>
      </c>
      <c r="D29" s="882"/>
      <c r="E29" s="883"/>
      <c r="G29" s="1051" t="str">
        <f t="shared" si="0"/>
        <v/>
      </c>
    </row>
    <row r="30" spans="1:7">
      <c r="A30" s="1051">
        <v>30</v>
      </c>
      <c r="B30" s="537" t="s">
        <v>1584</v>
      </c>
      <c r="C30" s="911" t="s">
        <v>1762</v>
      </c>
      <c r="D30" s="882"/>
      <c r="E30" s="883"/>
      <c r="G30" s="1051" t="str">
        <f t="shared" si="0"/>
        <v/>
      </c>
    </row>
    <row r="31" spans="1:7">
      <c r="A31" s="1051">
        <v>31</v>
      </c>
      <c r="B31" s="537" t="s">
        <v>1609</v>
      </c>
      <c r="C31" s="911" t="s">
        <v>1753</v>
      </c>
      <c r="D31" s="882"/>
      <c r="E31" s="883"/>
    </row>
    <row r="32" spans="1:7">
      <c r="A32" s="1051">
        <v>32</v>
      </c>
      <c r="B32" s="537" t="s">
        <v>1313</v>
      </c>
      <c r="C32" s="911" t="s">
        <v>1754</v>
      </c>
      <c r="D32" s="882"/>
      <c r="E32" s="883"/>
    </row>
    <row r="33" spans="1:5">
      <c r="A33" s="1051">
        <v>33</v>
      </c>
      <c r="B33" s="537"/>
      <c r="C33" s="804" t="s">
        <v>1586</v>
      </c>
      <c r="D33" s="804" t="s">
        <v>1587</v>
      </c>
      <c r="E33" s="505"/>
    </row>
    <row r="34" spans="1:5">
      <c r="A34" s="1051">
        <v>34</v>
      </c>
      <c r="B34" s="537" t="s">
        <v>1585</v>
      </c>
      <c r="C34" s="538" t="s">
        <v>1755</v>
      </c>
      <c r="D34" s="538" t="s">
        <v>1756</v>
      </c>
      <c r="E34" s="505"/>
    </row>
    <row r="35" spans="1:5">
      <c r="A35" s="1051">
        <v>35</v>
      </c>
      <c r="B35" s="537" t="s">
        <v>1588</v>
      </c>
      <c r="C35" s="538" t="s">
        <v>1757</v>
      </c>
      <c r="D35" s="538"/>
      <c r="E35" s="505"/>
    </row>
    <row r="36" spans="1:5">
      <c r="A36" s="1051">
        <v>36</v>
      </c>
      <c r="B36" s="537" t="s">
        <v>1589</v>
      </c>
      <c r="C36" s="804" t="s">
        <v>1590</v>
      </c>
      <c r="D36" s="804" t="s">
        <v>1591</v>
      </c>
      <c r="E36" s="505"/>
    </row>
    <row r="37" spans="1:5">
      <c r="A37" s="1051">
        <v>37</v>
      </c>
      <c r="B37" s="878" t="s">
        <v>1592</v>
      </c>
      <c r="C37" s="538" t="s">
        <v>1758</v>
      </c>
      <c r="D37" s="538" t="s">
        <v>1759</v>
      </c>
      <c r="E37" s="505"/>
    </row>
    <row r="38" spans="1:5">
      <c r="A38" s="1051">
        <v>38</v>
      </c>
      <c r="B38" s="878" t="s">
        <v>1593</v>
      </c>
      <c r="C38" s="538"/>
      <c r="D38" s="538"/>
      <c r="E38" s="505"/>
    </row>
    <row r="39" spans="1:5">
      <c r="A39" s="1051">
        <v>39</v>
      </c>
      <c r="B39" s="878" t="s">
        <v>1594</v>
      </c>
      <c r="C39" s="538"/>
      <c r="D39" s="538"/>
      <c r="E39" s="505"/>
    </row>
    <row r="40" spans="1:5">
      <c r="A40" s="1051">
        <v>40</v>
      </c>
      <c r="B40" s="878" t="s">
        <v>1595</v>
      </c>
      <c r="C40" s="538"/>
      <c r="D40" s="538"/>
      <c r="E40" s="505"/>
    </row>
    <row r="41" spans="1:5">
      <c r="A41" s="1051">
        <v>41</v>
      </c>
      <c r="B41" s="537" t="s">
        <v>1596</v>
      </c>
      <c r="C41" s="804" t="s">
        <v>889</v>
      </c>
      <c r="D41" s="804" t="s">
        <v>1597</v>
      </c>
      <c r="E41" s="805" t="s">
        <v>1598</v>
      </c>
    </row>
    <row r="42" spans="1:5">
      <c r="A42" s="1051">
        <v>42</v>
      </c>
      <c r="B42" s="878" t="s">
        <v>1599</v>
      </c>
      <c r="C42" s="538" t="s">
        <v>1760</v>
      </c>
      <c r="D42" s="526">
        <v>44287</v>
      </c>
      <c r="E42" s="912">
        <v>44651</v>
      </c>
    </row>
    <row r="43" spans="1:5">
      <c r="A43" s="1051">
        <v>43</v>
      </c>
      <c r="B43" s="878" t="s">
        <v>1600</v>
      </c>
      <c r="C43" s="538"/>
      <c r="D43" s="526"/>
      <c r="E43" s="912"/>
    </row>
    <row r="44" spans="1:5">
      <c r="A44" s="1051">
        <v>44</v>
      </c>
      <c r="B44" s="878" t="s">
        <v>1601</v>
      </c>
      <c r="C44" s="538"/>
      <c r="D44" s="526"/>
      <c r="E44" s="912"/>
    </row>
    <row r="45" spans="1:5">
      <c r="A45" s="1051">
        <v>45</v>
      </c>
      <c r="B45" s="878" t="s">
        <v>1602</v>
      </c>
      <c r="C45" s="538"/>
      <c r="D45" s="526"/>
      <c r="E45" s="912"/>
    </row>
    <row r="46" spans="1:5">
      <c r="A46" s="1051">
        <v>46</v>
      </c>
      <c r="B46" s="878" t="s">
        <v>1603</v>
      </c>
      <c r="C46" s="538"/>
      <c r="D46" s="526"/>
      <c r="E46" s="912"/>
    </row>
    <row r="47" spans="1:5">
      <c r="A47" s="1051">
        <v>47</v>
      </c>
      <c r="B47" s="878" t="s">
        <v>1604</v>
      </c>
      <c r="C47" s="538"/>
      <c r="D47" s="526"/>
      <c r="E47" s="912"/>
    </row>
    <row r="48" spans="1:5">
      <c r="A48" s="1051">
        <v>48</v>
      </c>
      <c r="B48" s="878" t="s">
        <v>1605</v>
      </c>
      <c r="C48" s="538"/>
      <c r="D48" s="526"/>
      <c r="E48" s="912"/>
    </row>
    <row r="49" spans="1:5">
      <c r="A49" s="1051">
        <v>49</v>
      </c>
      <c r="B49" s="878" t="s">
        <v>1606</v>
      </c>
      <c r="C49" s="538"/>
      <c r="D49" s="526"/>
      <c r="E49" s="912"/>
    </row>
    <row r="50" spans="1:5">
      <c r="A50" s="1051">
        <v>50</v>
      </c>
      <c r="B50" s="878" t="s">
        <v>1607</v>
      </c>
      <c r="C50" s="538"/>
      <c r="D50" s="526"/>
      <c r="E50" s="912"/>
    </row>
    <row r="51" spans="1:5">
      <c r="A51" s="1051">
        <v>51</v>
      </c>
      <c r="B51" s="879" t="s">
        <v>1608</v>
      </c>
      <c r="C51" s="539"/>
      <c r="D51" s="527"/>
      <c r="E51" s="913"/>
    </row>
    <row r="52" spans="1:5">
      <c r="A52" s="1051">
        <v>52</v>
      </c>
      <c r="B52" s="884">
        <v>3</v>
      </c>
      <c r="C52" s="880"/>
      <c r="D52" s="880" t="s">
        <v>1772</v>
      </c>
      <c r="E52" s="881"/>
    </row>
    <row r="53" spans="1:5">
      <c r="A53" s="1051">
        <v>53</v>
      </c>
      <c r="B53" s="537" t="s">
        <v>1267</v>
      </c>
      <c r="C53" s="910"/>
      <c r="D53" s="540"/>
      <c r="E53" s="883"/>
    </row>
    <row r="54" spans="1:5">
      <c r="A54" s="1051">
        <v>54</v>
      </c>
      <c r="B54" s="537" t="s">
        <v>885</v>
      </c>
      <c r="C54" s="911"/>
      <c r="D54" s="882"/>
      <c r="E54" s="883"/>
    </row>
    <row r="55" spans="1:5">
      <c r="A55" s="1051">
        <v>55</v>
      </c>
      <c r="B55" s="537" t="s">
        <v>1584</v>
      </c>
      <c r="C55" s="911"/>
      <c r="D55" s="882"/>
      <c r="E55" s="883"/>
    </row>
    <row r="56" spans="1:5">
      <c r="A56" s="1051">
        <v>56</v>
      </c>
      <c r="B56" s="537" t="s">
        <v>1609</v>
      </c>
      <c r="C56" s="911"/>
      <c r="D56" s="882"/>
      <c r="E56" s="883"/>
    </row>
    <row r="57" spans="1:5">
      <c r="A57" s="1051">
        <v>57</v>
      </c>
      <c r="B57" s="537" t="s">
        <v>1313</v>
      </c>
      <c r="C57" s="911"/>
      <c r="D57" s="882"/>
      <c r="E57" s="883"/>
    </row>
    <row r="58" spans="1:5">
      <c r="A58" s="1051">
        <v>58</v>
      </c>
      <c r="B58" s="537"/>
      <c r="C58" s="804" t="s">
        <v>1586</v>
      </c>
      <c r="D58" s="804" t="s">
        <v>1587</v>
      </c>
      <c r="E58" s="505"/>
    </row>
    <row r="59" spans="1:5">
      <c r="A59" s="1051">
        <v>59</v>
      </c>
      <c r="B59" s="537" t="s">
        <v>1585</v>
      </c>
      <c r="C59" s="538"/>
      <c r="D59" s="538"/>
      <c r="E59" s="505"/>
    </row>
    <row r="60" spans="1:5">
      <c r="A60" s="1051">
        <v>60</v>
      </c>
      <c r="B60" s="537" t="s">
        <v>1588</v>
      </c>
      <c r="C60" s="538"/>
      <c r="D60" s="538"/>
      <c r="E60" s="505"/>
    </row>
    <row r="61" spans="1:5">
      <c r="A61" s="1051">
        <v>61</v>
      </c>
      <c r="B61" s="537" t="s">
        <v>1589</v>
      </c>
      <c r="C61" s="804" t="s">
        <v>1590</v>
      </c>
      <c r="D61" s="804" t="s">
        <v>1591</v>
      </c>
      <c r="E61" s="505"/>
    </row>
    <row r="62" spans="1:5">
      <c r="A62" s="1051">
        <v>62</v>
      </c>
      <c r="B62" s="878" t="s">
        <v>1592</v>
      </c>
      <c r="C62" s="538"/>
      <c r="D62" s="538"/>
      <c r="E62" s="505"/>
    </row>
    <row r="63" spans="1:5">
      <c r="A63" s="1051">
        <v>63</v>
      </c>
      <c r="B63" s="878" t="s">
        <v>1593</v>
      </c>
      <c r="C63" s="538"/>
      <c r="D63" s="538"/>
      <c r="E63" s="505"/>
    </row>
    <row r="64" spans="1:5">
      <c r="A64" s="1051">
        <v>64</v>
      </c>
      <c r="B64" s="878" t="s">
        <v>1594</v>
      </c>
      <c r="C64" s="538"/>
      <c r="D64" s="538"/>
      <c r="E64" s="505"/>
    </row>
    <row r="65" spans="1:5">
      <c r="A65" s="1051">
        <v>65</v>
      </c>
      <c r="B65" s="878" t="s">
        <v>1595</v>
      </c>
      <c r="C65" s="538"/>
      <c r="D65" s="538"/>
      <c r="E65" s="505"/>
    </row>
    <row r="66" spans="1:5">
      <c r="A66" s="1051">
        <v>66</v>
      </c>
      <c r="B66" s="537" t="s">
        <v>1596</v>
      </c>
      <c r="C66" s="804" t="s">
        <v>889</v>
      </c>
      <c r="D66" s="804" t="s">
        <v>1597</v>
      </c>
      <c r="E66" s="805" t="s">
        <v>1598</v>
      </c>
    </row>
    <row r="67" spans="1:5">
      <c r="A67" s="1051">
        <v>67</v>
      </c>
      <c r="B67" s="878" t="s">
        <v>1599</v>
      </c>
      <c r="C67" s="538"/>
      <c r="D67" s="526"/>
      <c r="E67" s="912"/>
    </row>
    <row r="68" spans="1:5">
      <c r="A68" s="1051">
        <v>68</v>
      </c>
      <c r="B68" s="878" t="s">
        <v>1600</v>
      </c>
      <c r="C68" s="538"/>
      <c r="D68" s="526"/>
      <c r="E68" s="912"/>
    </row>
    <row r="69" spans="1:5">
      <c r="A69" s="1051">
        <v>69</v>
      </c>
      <c r="B69" s="878" t="s">
        <v>1601</v>
      </c>
      <c r="C69" s="538"/>
      <c r="D69" s="526"/>
      <c r="E69" s="912"/>
    </row>
    <row r="70" spans="1:5">
      <c r="A70" s="1051">
        <v>70</v>
      </c>
      <c r="B70" s="878" t="s">
        <v>1602</v>
      </c>
      <c r="C70" s="538"/>
      <c r="D70" s="526"/>
      <c r="E70" s="912"/>
    </row>
    <row r="71" spans="1:5">
      <c r="A71" s="1051">
        <v>71</v>
      </c>
      <c r="B71" s="878" t="s">
        <v>1603</v>
      </c>
      <c r="C71" s="538"/>
      <c r="D71" s="526"/>
      <c r="E71" s="912"/>
    </row>
    <row r="72" spans="1:5">
      <c r="A72" s="1051">
        <v>72</v>
      </c>
      <c r="B72" s="878" t="s">
        <v>1604</v>
      </c>
      <c r="C72" s="538"/>
      <c r="D72" s="526"/>
      <c r="E72" s="912"/>
    </row>
    <row r="73" spans="1:5">
      <c r="A73" s="1051">
        <v>73</v>
      </c>
      <c r="B73" s="878" t="s">
        <v>1605</v>
      </c>
      <c r="C73" s="538"/>
      <c r="D73" s="526"/>
      <c r="E73" s="912"/>
    </row>
    <row r="74" spans="1:5">
      <c r="A74" s="1051">
        <v>74</v>
      </c>
      <c r="B74" s="878" t="s">
        <v>1606</v>
      </c>
      <c r="C74" s="538"/>
      <c r="D74" s="526"/>
      <c r="E74" s="912"/>
    </row>
    <row r="75" spans="1:5">
      <c r="A75" s="1051">
        <v>75</v>
      </c>
      <c r="B75" s="878" t="s">
        <v>1607</v>
      </c>
      <c r="C75" s="538"/>
      <c r="D75" s="526"/>
      <c r="E75" s="912"/>
    </row>
    <row r="76" spans="1:5">
      <c r="A76" s="1051">
        <v>76</v>
      </c>
      <c r="B76" s="879" t="s">
        <v>1608</v>
      </c>
      <c r="C76" s="539"/>
      <c r="D76" s="527"/>
      <c r="E76" s="913"/>
    </row>
    <row r="77" spans="1:5">
      <c r="A77" s="1051">
        <v>77</v>
      </c>
      <c r="B77" s="884">
        <v>4</v>
      </c>
      <c r="C77" s="880"/>
      <c r="D77" s="880" t="s">
        <v>1772</v>
      </c>
      <c r="E77" s="881"/>
    </row>
    <row r="78" spans="1:5">
      <c r="A78" s="1051">
        <v>78</v>
      </c>
      <c r="B78" s="537" t="s">
        <v>1267</v>
      </c>
      <c r="C78" s="910"/>
      <c r="D78" s="540"/>
      <c r="E78" s="883"/>
    </row>
    <row r="79" spans="1:5">
      <c r="A79" s="1051">
        <v>79</v>
      </c>
      <c r="B79" s="537" t="s">
        <v>885</v>
      </c>
      <c r="C79" s="911"/>
      <c r="D79" s="882"/>
      <c r="E79" s="883"/>
    </row>
    <row r="80" spans="1:5">
      <c r="A80" s="1051">
        <v>80</v>
      </c>
      <c r="B80" s="537" t="s">
        <v>1584</v>
      </c>
      <c r="C80" s="911"/>
      <c r="D80" s="882"/>
      <c r="E80" s="883"/>
    </row>
    <row r="81" spans="1:5">
      <c r="A81" s="1051">
        <v>81</v>
      </c>
      <c r="B81" s="537" t="s">
        <v>1609</v>
      </c>
      <c r="C81" s="911"/>
      <c r="D81" s="882"/>
      <c r="E81" s="883"/>
    </row>
    <row r="82" spans="1:5">
      <c r="A82" s="1051">
        <v>82</v>
      </c>
      <c r="B82" s="537" t="s">
        <v>1313</v>
      </c>
      <c r="C82" s="911"/>
      <c r="D82" s="882"/>
      <c r="E82" s="883"/>
    </row>
    <row r="83" spans="1:5">
      <c r="A83" s="1051">
        <v>83</v>
      </c>
      <c r="B83" s="537"/>
      <c r="C83" s="804" t="s">
        <v>1586</v>
      </c>
      <c r="D83" s="804" t="s">
        <v>1587</v>
      </c>
      <c r="E83" s="505"/>
    </row>
    <row r="84" spans="1:5">
      <c r="A84" s="1051">
        <v>84</v>
      </c>
      <c r="B84" s="537" t="s">
        <v>1585</v>
      </c>
      <c r="C84" s="538"/>
      <c r="D84" s="538"/>
      <c r="E84" s="505"/>
    </row>
    <row r="85" spans="1:5">
      <c r="A85" s="1051">
        <v>85</v>
      </c>
      <c r="B85" s="537" t="s">
        <v>1588</v>
      </c>
      <c r="C85" s="538"/>
      <c r="D85" s="538"/>
      <c r="E85" s="505"/>
    </row>
    <row r="86" spans="1:5">
      <c r="A86" s="1051">
        <v>86</v>
      </c>
      <c r="B86" s="537" t="s">
        <v>1589</v>
      </c>
      <c r="C86" s="804" t="s">
        <v>1590</v>
      </c>
      <c r="D86" s="804" t="s">
        <v>1591</v>
      </c>
      <c r="E86" s="505"/>
    </row>
    <row r="87" spans="1:5">
      <c r="A87" s="1051">
        <v>87</v>
      </c>
      <c r="B87" s="878" t="s">
        <v>1592</v>
      </c>
      <c r="C87" s="538"/>
      <c r="D87" s="538"/>
      <c r="E87" s="505"/>
    </row>
    <row r="88" spans="1:5">
      <c r="A88" s="1051">
        <v>88</v>
      </c>
      <c r="B88" s="878" t="s">
        <v>1593</v>
      </c>
      <c r="C88" s="538"/>
      <c r="D88" s="538"/>
      <c r="E88" s="505"/>
    </row>
    <row r="89" spans="1:5">
      <c r="A89" s="1051">
        <v>89</v>
      </c>
      <c r="B89" s="878" t="s">
        <v>1594</v>
      </c>
      <c r="C89" s="538"/>
      <c r="D89" s="538"/>
      <c r="E89" s="505"/>
    </row>
    <row r="90" spans="1:5">
      <c r="A90" s="1051">
        <v>90</v>
      </c>
      <c r="B90" s="878" t="s">
        <v>1595</v>
      </c>
      <c r="C90" s="538"/>
      <c r="D90" s="538"/>
      <c r="E90" s="505"/>
    </row>
    <row r="91" spans="1:5">
      <c r="A91" s="1051">
        <v>91</v>
      </c>
      <c r="B91" s="537" t="s">
        <v>1596</v>
      </c>
      <c r="C91" s="804" t="s">
        <v>889</v>
      </c>
      <c r="D91" s="804" t="s">
        <v>1597</v>
      </c>
      <c r="E91" s="805" t="s">
        <v>1598</v>
      </c>
    </row>
    <row r="92" spans="1:5">
      <c r="A92" s="1051">
        <v>92</v>
      </c>
      <c r="B92" s="878" t="s">
        <v>1599</v>
      </c>
      <c r="C92" s="538"/>
      <c r="D92" s="526"/>
      <c r="E92" s="912"/>
    </row>
    <row r="93" spans="1:5">
      <c r="A93" s="1051">
        <v>93</v>
      </c>
      <c r="B93" s="878" t="s">
        <v>1600</v>
      </c>
      <c r="C93" s="538"/>
      <c r="D93" s="526"/>
      <c r="E93" s="912"/>
    </row>
    <row r="94" spans="1:5">
      <c r="A94" s="1051">
        <v>94</v>
      </c>
      <c r="B94" s="878" t="s">
        <v>1601</v>
      </c>
      <c r="C94" s="538"/>
      <c r="D94" s="526"/>
      <c r="E94" s="912"/>
    </row>
    <row r="95" spans="1:5">
      <c r="A95" s="1051">
        <v>95</v>
      </c>
      <c r="B95" s="878" t="s">
        <v>1602</v>
      </c>
      <c r="C95" s="538"/>
      <c r="D95" s="526"/>
      <c r="E95" s="912"/>
    </row>
    <row r="96" spans="1:5">
      <c r="A96" s="1051">
        <v>96</v>
      </c>
      <c r="B96" s="878" t="s">
        <v>1603</v>
      </c>
      <c r="C96" s="538"/>
      <c r="D96" s="526"/>
      <c r="E96" s="912"/>
    </row>
    <row r="97" spans="1:5">
      <c r="A97" s="1051">
        <v>97</v>
      </c>
      <c r="B97" s="878" t="s">
        <v>1604</v>
      </c>
      <c r="C97" s="538"/>
      <c r="D97" s="526"/>
      <c r="E97" s="912"/>
    </row>
    <row r="98" spans="1:5">
      <c r="A98" s="1051">
        <v>98</v>
      </c>
      <c r="B98" s="878" t="s">
        <v>1605</v>
      </c>
      <c r="C98" s="538"/>
      <c r="D98" s="526"/>
      <c r="E98" s="912"/>
    </row>
    <row r="99" spans="1:5">
      <c r="A99" s="1051">
        <v>99</v>
      </c>
      <c r="B99" s="878" t="s">
        <v>1606</v>
      </c>
      <c r="C99" s="538"/>
      <c r="D99" s="526"/>
      <c r="E99" s="912"/>
    </row>
    <row r="100" spans="1:5">
      <c r="A100" s="1051">
        <v>100</v>
      </c>
      <c r="B100" s="878" t="s">
        <v>1607</v>
      </c>
      <c r="C100" s="538"/>
      <c r="D100" s="526"/>
      <c r="E100" s="912"/>
    </row>
    <row r="101" spans="1:5">
      <c r="A101" s="1051">
        <v>101</v>
      </c>
      <c r="B101" s="879" t="s">
        <v>1608</v>
      </c>
      <c r="C101" s="539"/>
      <c r="D101" s="527"/>
      <c r="E101" s="913"/>
    </row>
    <row r="102" spans="1:5">
      <c r="A102" s="1051">
        <v>102</v>
      </c>
      <c r="B102" s="884">
        <v>5</v>
      </c>
      <c r="C102" s="880"/>
      <c r="D102" s="880" t="s">
        <v>1772</v>
      </c>
      <c r="E102" s="881"/>
    </row>
    <row r="103" spans="1:5">
      <c r="A103" s="1051">
        <v>103</v>
      </c>
      <c r="B103" s="537" t="s">
        <v>1267</v>
      </c>
      <c r="C103" s="910"/>
      <c r="D103" s="540"/>
      <c r="E103" s="883"/>
    </row>
    <row r="104" spans="1:5">
      <c r="A104" s="1051">
        <v>104</v>
      </c>
      <c r="B104" s="537" t="s">
        <v>885</v>
      </c>
      <c r="C104" s="911"/>
      <c r="D104" s="882"/>
      <c r="E104" s="883"/>
    </row>
    <row r="105" spans="1:5">
      <c r="A105" s="1051">
        <v>105</v>
      </c>
      <c r="B105" s="537" t="s">
        <v>1584</v>
      </c>
      <c r="C105" s="911"/>
      <c r="D105" s="882"/>
      <c r="E105" s="883"/>
    </row>
    <row r="106" spans="1:5">
      <c r="A106" s="1051">
        <v>106</v>
      </c>
      <c r="B106" s="537" t="s">
        <v>1609</v>
      </c>
      <c r="C106" s="911"/>
      <c r="D106" s="882"/>
      <c r="E106" s="883"/>
    </row>
    <row r="107" spans="1:5">
      <c r="A107" s="1051">
        <v>107</v>
      </c>
      <c r="B107" s="537" t="s">
        <v>1313</v>
      </c>
      <c r="C107" s="911"/>
      <c r="D107" s="882"/>
      <c r="E107" s="883"/>
    </row>
    <row r="108" spans="1:5">
      <c r="A108" s="1051">
        <v>108</v>
      </c>
      <c r="B108" s="537"/>
      <c r="C108" s="804" t="s">
        <v>1586</v>
      </c>
      <c r="D108" s="804" t="s">
        <v>1587</v>
      </c>
      <c r="E108" s="505"/>
    </row>
    <row r="109" spans="1:5">
      <c r="A109" s="1051">
        <v>109</v>
      </c>
      <c r="B109" s="537" t="s">
        <v>1585</v>
      </c>
      <c r="C109" s="538"/>
      <c r="D109" s="538"/>
      <c r="E109" s="505"/>
    </row>
    <row r="110" spans="1:5">
      <c r="A110" s="1051">
        <v>110</v>
      </c>
      <c r="B110" s="537" t="s">
        <v>1588</v>
      </c>
      <c r="C110" s="538"/>
      <c r="D110" s="538"/>
      <c r="E110" s="505"/>
    </row>
    <row r="111" spans="1:5">
      <c r="A111" s="1051">
        <v>111</v>
      </c>
      <c r="B111" s="537" t="s">
        <v>1589</v>
      </c>
      <c r="C111" s="804" t="s">
        <v>1590</v>
      </c>
      <c r="D111" s="804" t="s">
        <v>1591</v>
      </c>
      <c r="E111" s="505"/>
    </row>
    <row r="112" spans="1:5">
      <c r="A112" s="1051">
        <v>112</v>
      </c>
      <c r="B112" s="878" t="s">
        <v>1592</v>
      </c>
      <c r="C112" s="538"/>
      <c r="D112" s="538"/>
      <c r="E112" s="505"/>
    </row>
    <row r="113" spans="1:5">
      <c r="A113" s="1051">
        <v>113</v>
      </c>
      <c r="B113" s="878" t="s">
        <v>1593</v>
      </c>
      <c r="C113" s="538"/>
      <c r="D113" s="538"/>
      <c r="E113" s="505"/>
    </row>
    <row r="114" spans="1:5">
      <c r="A114" s="1051">
        <v>114</v>
      </c>
      <c r="B114" s="878" t="s">
        <v>1594</v>
      </c>
      <c r="C114" s="538"/>
      <c r="D114" s="538"/>
      <c r="E114" s="505"/>
    </row>
    <row r="115" spans="1:5">
      <c r="A115" s="1051">
        <v>115</v>
      </c>
      <c r="B115" s="878" t="s">
        <v>1595</v>
      </c>
      <c r="C115" s="538"/>
      <c r="D115" s="538"/>
      <c r="E115" s="505"/>
    </row>
    <row r="116" spans="1:5">
      <c r="A116" s="1051">
        <v>116</v>
      </c>
      <c r="B116" s="537" t="s">
        <v>1596</v>
      </c>
      <c r="C116" s="804" t="s">
        <v>889</v>
      </c>
      <c r="D116" s="804" t="s">
        <v>1597</v>
      </c>
      <c r="E116" s="805" t="s">
        <v>1598</v>
      </c>
    </row>
    <row r="117" spans="1:5">
      <c r="A117" s="1051">
        <v>117</v>
      </c>
      <c r="B117" s="878" t="s">
        <v>1599</v>
      </c>
      <c r="C117" s="538"/>
      <c r="D117" s="526"/>
      <c r="E117" s="912"/>
    </row>
    <row r="118" spans="1:5">
      <c r="A118" s="1051">
        <v>118</v>
      </c>
      <c r="B118" s="878" t="s">
        <v>1600</v>
      </c>
      <c r="C118" s="538"/>
      <c r="D118" s="526"/>
      <c r="E118" s="912"/>
    </row>
    <row r="119" spans="1:5">
      <c r="A119" s="1051">
        <v>119</v>
      </c>
      <c r="B119" s="878" t="s">
        <v>1601</v>
      </c>
      <c r="C119" s="538"/>
      <c r="D119" s="526"/>
      <c r="E119" s="912"/>
    </row>
    <row r="120" spans="1:5">
      <c r="A120" s="1051">
        <v>120</v>
      </c>
      <c r="B120" s="878" t="s">
        <v>1602</v>
      </c>
      <c r="C120" s="538"/>
      <c r="D120" s="526"/>
      <c r="E120" s="912"/>
    </row>
    <row r="121" spans="1:5">
      <c r="A121" s="1051">
        <v>121</v>
      </c>
      <c r="B121" s="878" t="s">
        <v>1603</v>
      </c>
      <c r="C121" s="538"/>
      <c r="D121" s="526"/>
      <c r="E121" s="912"/>
    </row>
    <row r="122" spans="1:5">
      <c r="A122" s="1051">
        <v>122</v>
      </c>
      <c r="B122" s="878" t="s">
        <v>1604</v>
      </c>
      <c r="C122" s="538"/>
      <c r="D122" s="526"/>
      <c r="E122" s="912"/>
    </row>
    <row r="123" spans="1:5">
      <c r="A123" s="1051">
        <v>123</v>
      </c>
      <c r="B123" s="878" t="s">
        <v>1605</v>
      </c>
      <c r="C123" s="538"/>
      <c r="D123" s="526"/>
      <c r="E123" s="912"/>
    </row>
    <row r="124" spans="1:5">
      <c r="A124" s="1051">
        <v>124</v>
      </c>
      <c r="B124" s="878" t="s">
        <v>1606</v>
      </c>
      <c r="C124" s="538"/>
      <c r="D124" s="526"/>
      <c r="E124" s="912"/>
    </row>
    <row r="125" spans="1:5">
      <c r="A125" s="1051">
        <v>125</v>
      </c>
      <c r="B125" s="878" t="s">
        <v>1607</v>
      </c>
      <c r="C125" s="538"/>
      <c r="D125" s="526"/>
      <c r="E125" s="912"/>
    </row>
    <row r="126" spans="1:5">
      <c r="A126" s="1051">
        <v>126</v>
      </c>
      <c r="B126" s="879" t="s">
        <v>1608</v>
      </c>
      <c r="C126" s="539"/>
      <c r="D126" s="527"/>
      <c r="E126" s="913"/>
    </row>
    <row r="127" spans="1:5">
      <c r="A127" s="1051">
        <v>127</v>
      </c>
      <c r="B127" s="884">
        <v>6</v>
      </c>
      <c r="C127" s="880"/>
      <c r="D127" s="880" t="s">
        <v>1772</v>
      </c>
      <c r="E127" s="881"/>
    </row>
    <row r="128" spans="1:5">
      <c r="A128" s="1051">
        <v>128</v>
      </c>
      <c r="B128" s="537" t="s">
        <v>1267</v>
      </c>
      <c r="C128" s="910"/>
      <c r="D128" s="540"/>
      <c r="E128" s="883"/>
    </row>
    <row r="129" spans="1:5">
      <c r="A129" s="1051">
        <v>129</v>
      </c>
      <c r="B129" s="537" t="s">
        <v>885</v>
      </c>
      <c r="C129" s="911"/>
      <c r="D129" s="882"/>
      <c r="E129" s="883"/>
    </row>
    <row r="130" spans="1:5">
      <c r="A130" s="1051">
        <v>130</v>
      </c>
      <c r="B130" s="537" t="s">
        <v>1584</v>
      </c>
      <c r="C130" s="911"/>
      <c r="D130" s="882"/>
      <c r="E130" s="883"/>
    </row>
    <row r="131" spans="1:5">
      <c r="A131" s="1051">
        <v>131</v>
      </c>
      <c r="B131" s="537" t="s">
        <v>1609</v>
      </c>
      <c r="C131" s="911"/>
      <c r="D131" s="882"/>
      <c r="E131" s="883"/>
    </row>
    <row r="132" spans="1:5">
      <c r="A132" s="1051">
        <v>132</v>
      </c>
      <c r="B132" s="537" t="s">
        <v>1313</v>
      </c>
      <c r="C132" s="911"/>
      <c r="D132" s="882"/>
      <c r="E132" s="883"/>
    </row>
    <row r="133" spans="1:5">
      <c r="A133" s="1051">
        <v>133</v>
      </c>
      <c r="B133" s="537"/>
      <c r="C133" s="804" t="s">
        <v>1586</v>
      </c>
      <c r="D133" s="804" t="s">
        <v>1587</v>
      </c>
      <c r="E133" s="505"/>
    </row>
    <row r="134" spans="1:5">
      <c r="A134" s="1051">
        <v>134</v>
      </c>
      <c r="B134" s="537" t="s">
        <v>1585</v>
      </c>
      <c r="C134" s="538"/>
      <c r="D134" s="538"/>
      <c r="E134" s="505"/>
    </row>
    <row r="135" spans="1:5">
      <c r="A135" s="1051">
        <v>135</v>
      </c>
      <c r="B135" s="537" t="s">
        <v>1588</v>
      </c>
      <c r="C135" s="538"/>
      <c r="D135" s="538"/>
      <c r="E135" s="505"/>
    </row>
    <row r="136" spans="1:5">
      <c r="A136" s="1051">
        <v>136</v>
      </c>
      <c r="B136" s="537" t="s">
        <v>1589</v>
      </c>
      <c r="C136" s="804" t="s">
        <v>1590</v>
      </c>
      <c r="D136" s="804" t="s">
        <v>1591</v>
      </c>
      <c r="E136" s="505"/>
    </row>
    <row r="137" spans="1:5">
      <c r="A137" s="1051">
        <v>137</v>
      </c>
      <c r="B137" s="878" t="s">
        <v>1592</v>
      </c>
      <c r="C137" s="538"/>
      <c r="D137" s="538"/>
      <c r="E137" s="505"/>
    </row>
    <row r="138" spans="1:5">
      <c r="A138" s="1051">
        <v>138</v>
      </c>
      <c r="B138" s="878" t="s">
        <v>1593</v>
      </c>
      <c r="C138" s="538"/>
      <c r="D138" s="538"/>
      <c r="E138" s="505"/>
    </row>
    <row r="139" spans="1:5">
      <c r="A139" s="1051">
        <v>139</v>
      </c>
      <c r="B139" s="878" t="s">
        <v>1594</v>
      </c>
      <c r="C139" s="538"/>
      <c r="D139" s="538"/>
      <c r="E139" s="505"/>
    </row>
    <row r="140" spans="1:5">
      <c r="A140" s="1051">
        <v>140</v>
      </c>
      <c r="B140" s="878" t="s">
        <v>1595</v>
      </c>
      <c r="C140" s="538"/>
      <c r="D140" s="538"/>
      <c r="E140" s="505"/>
    </row>
    <row r="141" spans="1:5">
      <c r="A141" s="1051">
        <v>141</v>
      </c>
      <c r="B141" s="537" t="s">
        <v>1596</v>
      </c>
      <c r="C141" s="804" t="s">
        <v>889</v>
      </c>
      <c r="D141" s="804" t="s">
        <v>1597</v>
      </c>
      <c r="E141" s="805" t="s">
        <v>1598</v>
      </c>
    </row>
    <row r="142" spans="1:5">
      <c r="A142" s="1051">
        <v>142</v>
      </c>
      <c r="B142" s="878" t="s">
        <v>1599</v>
      </c>
      <c r="C142" s="538"/>
      <c r="D142" s="526"/>
      <c r="E142" s="912"/>
    </row>
    <row r="143" spans="1:5">
      <c r="A143" s="1051">
        <v>143</v>
      </c>
      <c r="B143" s="878" t="s">
        <v>1600</v>
      </c>
      <c r="C143" s="538"/>
      <c r="D143" s="526"/>
      <c r="E143" s="912"/>
    </row>
    <row r="144" spans="1:5">
      <c r="A144" s="1051">
        <v>144</v>
      </c>
      <c r="B144" s="878" t="s">
        <v>1601</v>
      </c>
      <c r="C144" s="538"/>
      <c r="D144" s="526"/>
      <c r="E144" s="912"/>
    </row>
    <row r="145" spans="1:5">
      <c r="A145" s="1051">
        <v>145</v>
      </c>
      <c r="B145" s="878" t="s">
        <v>1602</v>
      </c>
      <c r="C145" s="538"/>
      <c r="D145" s="526"/>
      <c r="E145" s="912"/>
    </row>
    <row r="146" spans="1:5">
      <c r="A146" s="1051">
        <v>146</v>
      </c>
      <c r="B146" s="878" t="s">
        <v>1603</v>
      </c>
      <c r="C146" s="538"/>
      <c r="D146" s="526"/>
      <c r="E146" s="912"/>
    </row>
    <row r="147" spans="1:5">
      <c r="A147" s="1051">
        <v>147</v>
      </c>
      <c r="B147" s="878" t="s">
        <v>1604</v>
      </c>
      <c r="C147" s="538"/>
      <c r="D147" s="526"/>
      <c r="E147" s="912"/>
    </row>
    <row r="148" spans="1:5">
      <c r="A148" s="1051">
        <v>148</v>
      </c>
      <c r="B148" s="878" t="s">
        <v>1605</v>
      </c>
      <c r="C148" s="538"/>
      <c r="D148" s="526"/>
      <c r="E148" s="912"/>
    </row>
    <row r="149" spans="1:5">
      <c r="A149" s="1051">
        <v>149</v>
      </c>
      <c r="B149" s="878" t="s">
        <v>1606</v>
      </c>
      <c r="C149" s="538"/>
      <c r="D149" s="526"/>
      <c r="E149" s="912"/>
    </row>
    <row r="150" spans="1:5">
      <c r="A150" s="1051">
        <v>150</v>
      </c>
      <c r="B150" s="878" t="s">
        <v>1607</v>
      </c>
      <c r="C150" s="538"/>
      <c r="D150" s="526"/>
      <c r="E150" s="912"/>
    </row>
    <row r="151" spans="1:5">
      <c r="A151" s="1051">
        <v>151</v>
      </c>
      <c r="B151" s="879" t="s">
        <v>1608</v>
      </c>
      <c r="C151" s="539"/>
      <c r="D151" s="527"/>
      <c r="E151" s="913"/>
    </row>
    <row r="152" spans="1:5">
      <c r="A152" s="1051">
        <v>152</v>
      </c>
      <c r="B152" s="884">
        <v>7</v>
      </c>
      <c r="C152" s="880"/>
      <c r="D152" s="880" t="s">
        <v>1772</v>
      </c>
      <c r="E152" s="881"/>
    </row>
    <row r="153" spans="1:5">
      <c r="A153" s="1051">
        <v>153</v>
      </c>
      <c r="B153" s="537" t="s">
        <v>1267</v>
      </c>
      <c r="C153" s="910"/>
      <c r="D153" s="540"/>
      <c r="E153" s="883"/>
    </row>
    <row r="154" spans="1:5">
      <c r="A154" s="1051">
        <v>154</v>
      </c>
      <c r="B154" s="537" t="s">
        <v>885</v>
      </c>
      <c r="C154" s="911"/>
      <c r="D154" s="882"/>
      <c r="E154" s="883"/>
    </row>
    <row r="155" spans="1:5">
      <c r="A155" s="1051">
        <v>155</v>
      </c>
      <c r="B155" s="537" t="s">
        <v>1584</v>
      </c>
      <c r="C155" s="911"/>
      <c r="D155" s="882"/>
      <c r="E155" s="883"/>
    </row>
    <row r="156" spans="1:5">
      <c r="A156" s="1051">
        <v>156</v>
      </c>
      <c r="B156" s="537" t="s">
        <v>1609</v>
      </c>
      <c r="C156" s="911"/>
      <c r="D156" s="882"/>
      <c r="E156" s="883"/>
    </row>
    <row r="157" spans="1:5">
      <c r="A157" s="1051">
        <v>157</v>
      </c>
      <c r="B157" s="537" t="s">
        <v>1313</v>
      </c>
      <c r="C157" s="911"/>
      <c r="D157" s="882"/>
      <c r="E157" s="883"/>
    </row>
    <row r="158" spans="1:5">
      <c r="A158" s="1051">
        <v>158</v>
      </c>
      <c r="B158" s="537"/>
      <c r="C158" s="804" t="s">
        <v>1586</v>
      </c>
      <c r="D158" s="804" t="s">
        <v>1587</v>
      </c>
      <c r="E158" s="505"/>
    </row>
    <row r="159" spans="1:5">
      <c r="A159" s="1051">
        <v>159</v>
      </c>
      <c r="B159" s="537" t="s">
        <v>1585</v>
      </c>
      <c r="C159" s="538"/>
      <c r="D159" s="538"/>
      <c r="E159" s="505"/>
    </row>
    <row r="160" spans="1:5">
      <c r="A160" s="1051">
        <v>160</v>
      </c>
      <c r="B160" s="537" t="s">
        <v>1588</v>
      </c>
      <c r="C160" s="538"/>
      <c r="D160" s="538"/>
      <c r="E160" s="505"/>
    </row>
    <row r="161" spans="1:5">
      <c r="A161" s="1051">
        <v>161</v>
      </c>
      <c r="B161" s="537" t="s">
        <v>1589</v>
      </c>
      <c r="C161" s="804" t="s">
        <v>1590</v>
      </c>
      <c r="D161" s="804" t="s">
        <v>1591</v>
      </c>
      <c r="E161" s="505"/>
    </row>
    <row r="162" spans="1:5">
      <c r="A162" s="1051">
        <v>162</v>
      </c>
      <c r="B162" s="878" t="s">
        <v>1592</v>
      </c>
      <c r="C162" s="538"/>
      <c r="D162" s="538"/>
      <c r="E162" s="505"/>
    </row>
    <row r="163" spans="1:5">
      <c r="A163" s="1051">
        <v>163</v>
      </c>
      <c r="B163" s="878" t="s">
        <v>1593</v>
      </c>
      <c r="C163" s="538"/>
      <c r="D163" s="538"/>
      <c r="E163" s="505"/>
    </row>
    <row r="164" spans="1:5">
      <c r="A164" s="1051">
        <v>164</v>
      </c>
      <c r="B164" s="878" t="s">
        <v>1594</v>
      </c>
      <c r="C164" s="538"/>
      <c r="D164" s="538"/>
      <c r="E164" s="505"/>
    </row>
    <row r="165" spans="1:5">
      <c r="A165" s="1051">
        <v>165</v>
      </c>
      <c r="B165" s="878" t="s">
        <v>1595</v>
      </c>
      <c r="C165" s="538"/>
      <c r="D165" s="538"/>
      <c r="E165" s="505"/>
    </row>
    <row r="166" spans="1:5">
      <c r="A166" s="1051">
        <v>166</v>
      </c>
      <c r="B166" s="537" t="s">
        <v>1596</v>
      </c>
      <c r="C166" s="804" t="s">
        <v>889</v>
      </c>
      <c r="D166" s="804" t="s">
        <v>1597</v>
      </c>
      <c r="E166" s="805" t="s">
        <v>1598</v>
      </c>
    </row>
    <row r="167" spans="1:5">
      <c r="A167" s="1051">
        <v>167</v>
      </c>
      <c r="B167" s="878" t="s">
        <v>1599</v>
      </c>
      <c r="C167" s="538"/>
      <c r="D167" s="526"/>
      <c r="E167" s="912"/>
    </row>
    <row r="168" spans="1:5">
      <c r="A168" s="1051">
        <v>168</v>
      </c>
      <c r="B168" s="878" t="s">
        <v>1600</v>
      </c>
      <c r="C168" s="538"/>
      <c r="D168" s="526"/>
      <c r="E168" s="912"/>
    </row>
    <row r="169" spans="1:5">
      <c r="A169" s="1051">
        <v>169</v>
      </c>
      <c r="B169" s="878" t="s">
        <v>1601</v>
      </c>
      <c r="C169" s="538"/>
      <c r="D169" s="526"/>
      <c r="E169" s="912"/>
    </row>
    <row r="170" spans="1:5">
      <c r="A170" s="1051">
        <v>170</v>
      </c>
      <c r="B170" s="878" t="s">
        <v>1602</v>
      </c>
      <c r="C170" s="538"/>
      <c r="D170" s="526"/>
      <c r="E170" s="912"/>
    </row>
    <row r="171" spans="1:5">
      <c r="A171" s="1051">
        <v>171</v>
      </c>
      <c r="B171" s="878" t="s">
        <v>1603</v>
      </c>
      <c r="C171" s="538"/>
      <c r="D171" s="526"/>
      <c r="E171" s="912"/>
    </row>
    <row r="172" spans="1:5">
      <c r="A172" s="1051">
        <v>172</v>
      </c>
      <c r="B172" s="878" t="s">
        <v>1604</v>
      </c>
      <c r="C172" s="538"/>
      <c r="D172" s="526"/>
      <c r="E172" s="912"/>
    </row>
    <row r="173" spans="1:5">
      <c r="A173" s="1051">
        <v>173</v>
      </c>
      <c r="B173" s="878" t="s">
        <v>1605</v>
      </c>
      <c r="C173" s="538"/>
      <c r="D173" s="526"/>
      <c r="E173" s="912"/>
    </row>
    <row r="174" spans="1:5">
      <c r="A174" s="1051">
        <v>174</v>
      </c>
      <c r="B174" s="878" t="s">
        <v>1606</v>
      </c>
      <c r="C174" s="538"/>
      <c r="D174" s="526"/>
      <c r="E174" s="912"/>
    </row>
    <row r="175" spans="1:5">
      <c r="A175" s="1051">
        <v>175</v>
      </c>
      <c r="B175" s="878" t="s">
        <v>1607</v>
      </c>
      <c r="C175" s="538"/>
      <c r="D175" s="526"/>
      <c r="E175" s="912"/>
    </row>
    <row r="176" spans="1:5">
      <c r="A176" s="1051">
        <v>176</v>
      </c>
      <c r="B176" s="879" t="s">
        <v>1608</v>
      </c>
      <c r="C176" s="539"/>
      <c r="D176" s="527"/>
      <c r="E176" s="913"/>
    </row>
    <row r="177" spans="1:5">
      <c r="A177" s="1051">
        <v>177</v>
      </c>
      <c r="B177" s="884">
        <v>8</v>
      </c>
      <c r="C177" s="880"/>
      <c r="D177" s="880" t="s">
        <v>1772</v>
      </c>
      <c r="E177" s="881"/>
    </row>
    <row r="178" spans="1:5">
      <c r="A178" s="1051">
        <v>178</v>
      </c>
      <c r="B178" s="537" t="s">
        <v>1267</v>
      </c>
      <c r="C178" s="910"/>
      <c r="D178" s="540"/>
      <c r="E178" s="883"/>
    </row>
    <row r="179" spans="1:5">
      <c r="A179" s="1051">
        <v>179</v>
      </c>
      <c r="B179" s="537" t="s">
        <v>885</v>
      </c>
      <c r="C179" s="911"/>
      <c r="D179" s="882"/>
      <c r="E179" s="883"/>
    </row>
    <row r="180" spans="1:5">
      <c r="A180" s="1051">
        <v>180</v>
      </c>
      <c r="B180" s="537" t="s">
        <v>1584</v>
      </c>
      <c r="C180" s="911"/>
      <c r="D180" s="882"/>
      <c r="E180" s="883"/>
    </row>
    <row r="181" spans="1:5">
      <c r="A181" s="1051">
        <v>181</v>
      </c>
      <c r="B181" s="537" t="s">
        <v>1609</v>
      </c>
      <c r="C181" s="911"/>
      <c r="D181" s="882"/>
      <c r="E181" s="883"/>
    </row>
    <row r="182" spans="1:5">
      <c r="A182" s="1051">
        <v>182</v>
      </c>
      <c r="B182" s="537" t="s">
        <v>1313</v>
      </c>
      <c r="C182" s="911"/>
      <c r="D182" s="882"/>
      <c r="E182" s="883"/>
    </row>
    <row r="183" spans="1:5">
      <c r="A183" s="1051">
        <v>183</v>
      </c>
      <c r="B183" s="537"/>
      <c r="C183" s="804" t="s">
        <v>1586</v>
      </c>
      <c r="D183" s="804" t="s">
        <v>1587</v>
      </c>
      <c r="E183" s="505"/>
    </row>
    <row r="184" spans="1:5">
      <c r="A184" s="1051">
        <v>184</v>
      </c>
      <c r="B184" s="537" t="s">
        <v>1585</v>
      </c>
      <c r="C184" s="538"/>
      <c r="D184" s="538"/>
      <c r="E184" s="505"/>
    </row>
    <row r="185" spans="1:5">
      <c r="A185" s="1051">
        <v>185</v>
      </c>
      <c r="B185" s="537" t="s">
        <v>1588</v>
      </c>
      <c r="C185" s="538"/>
      <c r="D185" s="538"/>
      <c r="E185" s="505"/>
    </row>
    <row r="186" spans="1:5">
      <c r="A186" s="1051">
        <v>186</v>
      </c>
      <c r="B186" s="537" t="s">
        <v>1589</v>
      </c>
      <c r="C186" s="804" t="s">
        <v>1590</v>
      </c>
      <c r="D186" s="804" t="s">
        <v>1591</v>
      </c>
      <c r="E186" s="505"/>
    </row>
    <row r="187" spans="1:5">
      <c r="A187" s="1051">
        <v>187</v>
      </c>
      <c r="B187" s="878" t="s">
        <v>1592</v>
      </c>
      <c r="C187" s="538"/>
      <c r="D187" s="538"/>
      <c r="E187" s="505"/>
    </row>
    <row r="188" spans="1:5">
      <c r="A188" s="1051">
        <v>188</v>
      </c>
      <c r="B188" s="878" t="s">
        <v>1593</v>
      </c>
      <c r="C188" s="538"/>
      <c r="D188" s="538"/>
      <c r="E188" s="505"/>
    </row>
    <row r="189" spans="1:5">
      <c r="A189" s="1051">
        <v>189</v>
      </c>
      <c r="B189" s="878" t="s">
        <v>1594</v>
      </c>
      <c r="C189" s="538"/>
      <c r="D189" s="538"/>
      <c r="E189" s="505"/>
    </row>
    <row r="190" spans="1:5">
      <c r="A190" s="1051">
        <v>190</v>
      </c>
      <c r="B190" s="878" t="s">
        <v>1595</v>
      </c>
      <c r="C190" s="538"/>
      <c r="D190" s="538"/>
      <c r="E190" s="505"/>
    </row>
    <row r="191" spans="1:5">
      <c r="A191" s="1051">
        <v>191</v>
      </c>
      <c r="B191" s="537" t="s">
        <v>1596</v>
      </c>
      <c r="C191" s="804" t="s">
        <v>889</v>
      </c>
      <c r="D191" s="804" t="s">
        <v>1597</v>
      </c>
      <c r="E191" s="805" t="s">
        <v>1598</v>
      </c>
    </row>
    <row r="192" spans="1:5">
      <c r="A192" s="1051">
        <v>192</v>
      </c>
      <c r="B192" s="878" t="s">
        <v>1599</v>
      </c>
      <c r="C192" s="538"/>
      <c r="D192" s="526"/>
      <c r="E192" s="912"/>
    </row>
    <row r="193" spans="1:5">
      <c r="A193" s="1051">
        <v>193</v>
      </c>
      <c r="B193" s="878" t="s">
        <v>1600</v>
      </c>
      <c r="C193" s="538"/>
      <c r="D193" s="526"/>
      <c r="E193" s="912"/>
    </row>
    <row r="194" spans="1:5">
      <c r="A194" s="1051">
        <v>194</v>
      </c>
      <c r="B194" s="878" t="s">
        <v>1601</v>
      </c>
      <c r="C194" s="538"/>
      <c r="D194" s="526"/>
      <c r="E194" s="912"/>
    </row>
    <row r="195" spans="1:5">
      <c r="A195" s="1051">
        <v>195</v>
      </c>
      <c r="B195" s="878" t="s">
        <v>1602</v>
      </c>
      <c r="C195" s="538"/>
      <c r="D195" s="526"/>
      <c r="E195" s="912"/>
    </row>
    <row r="196" spans="1:5">
      <c r="A196" s="1051">
        <v>196</v>
      </c>
      <c r="B196" s="878" t="s">
        <v>1603</v>
      </c>
      <c r="C196" s="538"/>
      <c r="D196" s="526"/>
      <c r="E196" s="912"/>
    </row>
    <row r="197" spans="1:5">
      <c r="A197" s="1051">
        <v>197</v>
      </c>
      <c r="B197" s="878" t="s">
        <v>1604</v>
      </c>
      <c r="C197" s="538"/>
      <c r="D197" s="526"/>
      <c r="E197" s="912"/>
    </row>
    <row r="198" spans="1:5">
      <c r="A198" s="1051">
        <v>198</v>
      </c>
      <c r="B198" s="878" t="s">
        <v>1605</v>
      </c>
      <c r="C198" s="538"/>
      <c r="D198" s="526"/>
      <c r="E198" s="912"/>
    </row>
    <row r="199" spans="1:5">
      <c r="A199" s="1051">
        <v>199</v>
      </c>
      <c r="B199" s="878" t="s">
        <v>1606</v>
      </c>
      <c r="C199" s="538"/>
      <c r="D199" s="526"/>
      <c r="E199" s="912"/>
    </row>
    <row r="200" spans="1:5">
      <c r="A200" s="1051">
        <v>200</v>
      </c>
      <c r="B200" s="878" t="s">
        <v>1607</v>
      </c>
      <c r="C200" s="538"/>
      <c r="D200" s="526"/>
      <c r="E200" s="912"/>
    </row>
    <row r="201" spans="1:5">
      <c r="A201" s="1051">
        <v>201</v>
      </c>
      <c r="B201" s="879" t="s">
        <v>1608</v>
      </c>
      <c r="C201" s="539"/>
      <c r="D201" s="527"/>
      <c r="E201" s="913"/>
    </row>
    <row r="202" spans="1:5">
      <c r="A202" s="1051">
        <v>202</v>
      </c>
      <c r="B202" s="884">
        <v>9</v>
      </c>
      <c r="C202" s="880"/>
      <c r="D202" s="880" t="s">
        <v>1772</v>
      </c>
      <c r="E202" s="881"/>
    </row>
    <row r="203" spans="1:5">
      <c r="A203" s="1051">
        <v>203</v>
      </c>
      <c r="B203" s="537" t="s">
        <v>1267</v>
      </c>
      <c r="C203" s="910"/>
      <c r="D203" s="540"/>
      <c r="E203" s="883"/>
    </row>
    <row r="204" spans="1:5">
      <c r="A204" s="1051">
        <v>204</v>
      </c>
      <c r="B204" s="537" t="s">
        <v>885</v>
      </c>
      <c r="C204" s="911"/>
      <c r="D204" s="882"/>
      <c r="E204" s="883"/>
    </row>
    <row r="205" spans="1:5">
      <c r="A205" s="1051">
        <v>205</v>
      </c>
      <c r="B205" s="537" t="s">
        <v>1584</v>
      </c>
      <c r="C205" s="911"/>
      <c r="D205" s="882"/>
      <c r="E205" s="883"/>
    </row>
    <row r="206" spans="1:5">
      <c r="A206" s="1051">
        <v>206</v>
      </c>
      <c r="B206" s="537" t="s">
        <v>1609</v>
      </c>
      <c r="C206" s="911"/>
      <c r="D206" s="882"/>
      <c r="E206" s="883"/>
    </row>
    <row r="207" spans="1:5">
      <c r="A207" s="1051">
        <v>207</v>
      </c>
      <c r="B207" s="537" t="s">
        <v>1313</v>
      </c>
      <c r="C207" s="911"/>
      <c r="D207" s="882"/>
      <c r="E207" s="883"/>
    </row>
    <row r="208" spans="1:5">
      <c r="A208" s="1051">
        <v>208</v>
      </c>
      <c r="B208" s="537"/>
      <c r="C208" s="804" t="s">
        <v>1586</v>
      </c>
      <c r="D208" s="804" t="s">
        <v>1587</v>
      </c>
      <c r="E208" s="505"/>
    </row>
    <row r="209" spans="1:5">
      <c r="A209" s="1051">
        <v>209</v>
      </c>
      <c r="B209" s="537" t="s">
        <v>1585</v>
      </c>
      <c r="C209" s="538"/>
      <c r="D209" s="538"/>
      <c r="E209" s="505"/>
    </row>
    <row r="210" spans="1:5">
      <c r="A210" s="1051">
        <v>210</v>
      </c>
      <c r="B210" s="537" t="s">
        <v>1588</v>
      </c>
      <c r="C210" s="538"/>
      <c r="D210" s="538"/>
      <c r="E210" s="505"/>
    </row>
    <row r="211" spans="1:5">
      <c r="A211" s="1051">
        <v>211</v>
      </c>
      <c r="B211" s="537" t="s">
        <v>1589</v>
      </c>
      <c r="C211" s="804" t="s">
        <v>1590</v>
      </c>
      <c r="D211" s="804" t="s">
        <v>1591</v>
      </c>
      <c r="E211" s="505"/>
    </row>
    <row r="212" spans="1:5">
      <c r="A212" s="1051">
        <v>212</v>
      </c>
      <c r="B212" s="878" t="s">
        <v>1592</v>
      </c>
      <c r="C212" s="538"/>
      <c r="D212" s="538"/>
      <c r="E212" s="505"/>
    </row>
    <row r="213" spans="1:5">
      <c r="A213" s="1051">
        <v>213</v>
      </c>
      <c r="B213" s="878" t="s">
        <v>1593</v>
      </c>
      <c r="C213" s="538"/>
      <c r="D213" s="538"/>
      <c r="E213" s="505"/>
    </row>
    <row r="214" spans="1:5">
      <c r="A214" s="1051">
        <v>214</v>
      </c>
      <c r="B214" s="878" t="s">
        <v>1594</v>
      </c>
      <c r="C214" s="538"/>
      <c r="D214" s="538"/>
      <c r="E214" s="505"/>
    </row>
    <row r="215" spans="1:5">
      <c r="A215" s="1051">
        <v>215</v>
      </c>
      <c r="B215" s="878" t="s">
        <v>1595</v>
      </c>
      <c r="C215" s="538"/>
      <c r="D215" s="538"/>
      <c r="E215" s="505"/>
    </row>
    <row r="216" spans="1:5">
      <c r="A216" s="1051">
        <v>216</v>
      </c>
      <c r="B216" s="537" t="s">
        <v>1596</v>
      </c>
      <c r="C216" s="804" t="s">
        <v>889</v>
      </c>
      <c r="D216" s="804" t="s">
        <v>1597</v>
      </c>
      <c r="E216" s="805" t="s">
        <v>1598</v>
      </c>
    </row>
    <row r="217" spans="1:5">
      <c r="A217" s="1051">
        <v>217</v>
      </c>
      <c r="B217" s="878" t="s">
        <v>1599</v>
      </c>
      <c r="C217" s="538"/>
      <c r="D217" s="526"/>
      <c r="E217" s="912"/>
    </row>
    <row r="218" spans="1:5">
      <c r="A218" s="1051">
        <v>218</v>
      </c>
      <c r="B218" s="878" t="s">
        <v>1600</v>
      </c>
      <c r="C218" s="538"/>
      <c r="D218" s="526"/>
      <c r="E218" s="912"/>
    </row>
    <row r="219" spans="1:5">
      <c r="A219" s="1051">
        <v>219</v>
      </c>
      <c r="B219" s="878" t="s">
        <v>1601</v>
      </c>
      <c r="C219" s="538"/>
      <c r="D219" s="526"/>
      <c r="E219" s="912"/>
    </row>
    <row r="220" spans="1:5">
      <c r="A220" s="1051">
        <v>220</v>
      </c>
      <c r="B220" s="878" t="s">
        <v>1602</v>
      </c>
      <c r="C220" s="538"/>
      <c r="D220" s="526"/>
      <c r="E220" s="912"/>
    </row>
    <row r="221" spans="1:5">
      <c r="A221" s="1051">
        <v>221</v>
      </c>
      <c r="B221" s="878" t="s">
        <v>1603</v>
      </c>
      <c r="C221" s="538"/>
      <c r="D221" s="526"/>
      <c r="E221" s="912"/>
    </row>
    <row r="222" spans="1:5">
      <c r="A222" s="1051">
        <v>222</v>
      </c>
      <c r="B222" s="878" t="s">
        <v>1604</v>
      </c>
      <c r="C222" s="538"/>
      <c r="D222" s="526"/>
      <c r="E222" s="912"/>
    </row>
    <row r="223" spans="1:5">
      <c r="A223" s="1051">
        <v>223</v>
      </c>
      <c r="B223" s="878" t="s">
        <v>1605</v>
      </c>
      <c r="C223" s="538"/>
      <c r="D223" s="526"/>
      <c r="E223" s="912"/>
    </row>
    <row r="224" spans="1:5">
      <c r="A224" s="1051">
        <v>224</v>
      </c>
      <c r="B224" s="878" t="s">
        <v>1606</v>
      </c>
      <c r="C224" s="538"/>
      <c r="D224" s="526"/>
      <c r="E224" s="912"/>
    </row>
    <row r="225" spans="1:5">
      <c r="A225" s="1051">
        <v>225</v>
      </c>
      <c r="B225" s="878" t="s">
        <v>1607</v>
      </c>
      <c r="C225" s="538"/>
      <c r="D225" s="526"/>
      <c r="E225" s="912"/>
    </row>
    <row r="226" spans="1:5">
      <c r="A226" s="1051">
        <v>226</v>
      </c>
      <c r="B226" s="879" t="s">
        <v>1608</v>
      </c>
      <c r="C226" s="539"/>
      <c r="D226" s="527"/>
      <c r="E226" s="913"/>
    </row>
    <row r="227" spans="1:5">
      <c r="A227" s="1051">
        <v>227</v>
      </c>
      <c r="B227" s="884">
        <v>10</v>
      </c>
      <c r="C227" s="880"/>
      <c r="D227" s="880" t="s">
        <v>1772</v>
      </c>
      <c r="E227" s="881"/>
    </row>
    <row r="228" spans="1:5">
      <c r="A228" s="1051">
        <v>228</v>
      </c>
      <c r="B228" s="537" t="s">
        <v>1267</v>
      </c>
      <c r="C228" s="910"/>
      <c r="D228" s="540"/>
      <c r="E228" s="883"/>
    </row>
    <row r="229" spans="1:5">
      <c r="A229" s="1051">
        <v>229</v>
      </c>
      <c r="B229" s="537" t="s">
        <v>885</v>
      </c>
      <c r="C229" s="911"/>
      <c r="D229" s="882"/>
      <c r="E229" s="883"/>
    </row>
    <row r="230" spans="1:5">
      <c r="A230" s="1051">
        <v>230</v>
      </c>
      <c r="B230" s="537" t="s">
        <v>1584</v>
      </c>
      <c r="C230" s="911"/>
      <c r="D230" s="882"/>
      <c r="E230" s="883"/>
    </row>
    <row r="231" spans="1:5">
      <c r="A231" s="1051">
        <v>231</v>
      </c>
      <c r="B231" s="537" t="s">
        <v>1609</v>
      </c>
      <c r="C231" s="911"/>
      <c r="D231" s="882"/>
      <c r="E231" s="883"/>
    </row>
    <row r="232" spans="1:5">
      <c r="A232" s="1051">
        <v>232</v>
      </c>
      <c r="B232" s="537" t="s">
        <v>1313</v>
      </c>
      <c r="C232" s="911"/>
      <c r="D232" s="882"/>
      <c r="E232" s="883"/>
    </row>
    <row r="233" spans="1:5">
      <c r="A233" s="1051">
        <v>233</v>
      </c>
      <c r="B233" s="537"/>
      <c r="C233" s="804" t="s">
        <v>1586</v>
      </c>
      <c r="D233" s="804" t="s">
        <v>1587</v>
      </c>
      <c r="E233" s="505"/>
    </row>
    <row r="234" spans="1:5">
      <c r="A234" s="1051">
        <v>234</v>
      </c>
      <c r="B234" s="537" t="s">
        <v>1585</v>
      </c>
      <c r="C234" s="538"/>
      <c r="D234" s="538"/>
      <c r="E234" s="505"/>
    </row>
    <row r="235" spans="1:5">
      <c r="A235" s="1051">
        <v>235</v>
      </c>
      <c r="B235" s="537" t="s">
        <v>1588</v>
      </c>
      <c r="C235" s="538"/>
      <c r="D235" s="538"/>
      <c r="E235" s="505"/>
    </row>
    <row r="236" spans="1:5">
      <c r="A236" s="1051">
        <v>236</v>
      </c>
      <c r="B236" s="537" t="s">
        <v>1589</v>
      </c>
      <c r="C236" s="804" t="s">
        <v>1590</v>
      </c>
      <c r="D236" s="804" t="s">
        <v>1591</v>
      </c>
      <c r="E236" s="505"/>
    </row>
    <row r="237" spans="1:5">
      <c r="A237" s="1051">
        <v>237</v>
      </c>
      <c r="B237" s="878" t="s">
        <v>1592</v>
      </c>
      <c r="C237" s="538"/>
      <c r="D237" s="538"/>
      <c r="E237" s="505"/>
    </row>
    <row r="238" spans="1:5">
      <c r="A238" s="1051">
        <v>238</v>
      </c>
      <c r="B238" s="878" t="s">
        <v>1593</v>
      </c>
      <c r="C238" s="538"/>
      <c r="D238" s="538"/>
      <c r="E238" s="505"/>
    </row>
    <row r="239" spans="1:5">
      <c r="A239" s="1051">
        <v>239</v>
      </c>
      <c r="B239" s="878" t="s">
        <v>1594</v>
      </c>
      <c r="C239" s="538"/>
      <c r="D239" s="538"/>
      <c r="E239" s="505"/>
    </row>
    <row r="240" spans="1:5">
      <c r="A240" s="1051">
        <v>240</v>
      </c>
      <c r="B240" s="878" t="s">
        <v>1595</v>
      </c>
      <c r="C240" s="538"/>
      <c r="D240" s="538"/>
      <c r="E240" s="505"/>
    </row>
    <row r="241" spans="1:5">
      <c r="A241" s="1051">
        <v>241</v>
      </c>
      <c r="B241" s="537" t="s">
        <v>1596</v>
      </c>
      <c r="C241" s="804" t="s">
        <v>889</v>
      </c>
      <c r="D241" s="804" t="s">
        <v>1597</v>
      </c>
      <c r="E241" s="805" t="s">
        <v>1598</v>
      </c>
    </row>
    <row r="242" spans="1:5">
      <c r="A242" s="1051">
        <v>242</v>
      </c>
      <c r="B242" s="878" t="s">
        <v>1599</v>
      </c>
      <c r="C242" s="538"/>
      <c r="D242" s="526"/>
      <c r="E242" s="912"/>
    </row>
    <row r="243" spans="1:5">
      <c r="A243" s="1051">
        <v>243</v>
      </c>
      <c r="B243" s="878" t="s">
        <v>1600</v>
      </c>
      <c r="C243" s="538"/>
      <c r="D243" s="526"/>
      <c r="E243" s="912"/>
    </row>
    <row r="244" spans="1:5">
      <c r="A244" s="1051">
        <v>244</v>
      </c>
      <c r="B244" s="878" t="s">
        <v>1601</v>
      </c>
      <c r="C244" s="538"/>
      <c r="D244" s="526"/>
      <c r="E244" s="912"/>
    </row>
    <row r="245" spans="1:5">
      <c r="A245" s="1051">
        <v>245</v>
      </c>
      <c r="B245" s="878" t="s">
        <v>1602</v>
      </c>
      <c r="C245" s="538"/>
      <c r="D245" s="526"/>
      <c r="E245" s="912"/>
    </row>
    <row r="246" spans="1:5">
      <c r="A246" s="1051">
        <v>246</v>
      </c>
      <c r="B246" s="878" t="s">
        <v>1603</v>
      </c>
      <c r="C246" s="538"/>
      <c r="D246" s="526"/>
      <c r="E246" s="912"/>
    </row>
    <row r="247" spans="1:5">
      <c r="A247" s="1051">
        <v>247</v>
      </c>
      <c r="B247" s="878" t="s">
        <v>1604</v>
      </c>
      <c r="C247" s="538"/>
      <c r="D247" s="526"/>
      <c r="E247" s="912"/>
    </row>
    <row r="248" spans="1:5">
      <c r="A248" s="1051">
        <v>248</v>
      </c>
      <c r="B248" s="878" t="s">
        <v>1605</v>
      </c>
      <c r="C248" s="538"/>
      <c r="D248" s="526"/>
      <c r="E248" s="912"/>
    </row>
    <row r="249" spans="1:5">
      <c r="A249" s="1051">
        <v>249</v>
      </c>
      <c r="B249" s="878" t="s">
        <v>1606</v>
      </c>
      <c r="C249" s="538"/>
      <c r="D249" s="526"/>
      <c r="E249" s="912"/>
    </row>
    <row r="250" spans="1:5">
      <c r="A250" s="1051">
        <v>250</v>
      </c>
      <c r="B250" s="878" t="s">
        <v>1607</v>
      </c>
      <c r="C250" s="538"/>
      <c r="D250" s="526"/>
      <c r="E250" s="912"/>
    </row>
    <row r="251" spans="1:5">
      <c r="A251" s="1051">
        <v>251</v>
      </c>
      <c r="B251" s="879" t="s">
        <v>1608</v>
      </c>
      <c r="C251" s="539"/>
      <c r="D251" s="527"/>
      <c r="E251" s="913"/>
    </row>
    <row r="252" spans="1:5">
      <c r="A252" s="1051">
        <v>252</v>
      </c>
      <c r="B252" s="884">
        <v>11</v>
      </c>
      <c r="C252" s="880"/>
      <c r="D252" s="880" t="s">
        <v>1772</v>
      </c>
      <c r="E252" s="881"/>
    </row>
    <row r="253" spans="1:5">
      <c r="A253" s="1051">
        <v>253</v>
      </c>
      <c r="B253" s="537" t="s">
        <v>1267</v>
      </c>
      <c r="C253" s="910"/>
      <c r="D253" s="540"/>
      <c r="E253" s="883"/>
    </row>
    <row r="254" spans="1:5">
      <c r="A254" s="1051">
        <v>254</v>
      </c>
      <c r="B254" s="537" t="s">
        <v>885</v>
      </c>
      <c r="C254" s="911"/>
      <c r="D254" s="882"/>
      <c r="E254" s="883"/>
    </row>
    <row r="255" spans="1:5">
      <c r="A255" s="1051">
        <v>255</v>
      </c>
      <c r="B255" s="537" t="s">
        <v>1584</v>
      </c>
      <c r="C255" s="911"/>
      <c r="D255" s="882"/>
      <c r="E255" s="883"/>
    </row>
    <row r="256" spans="1:5">
      <c r="A256" s="1051">
        <v>256</v>
      </c>
      <c r="B256" s="537" t="s">
        <v>1609</v>
      </c>
      <c r="C256" s="911"/>
      <c r="D256" s="882"/>
      <c r="E256" s="883"/>
    </row>
    <row r="257" spans="1:5">
      <c r="A257" s="1051">
        <v>257</v>
      </c>
      <c r="B257" s="537" t="s">
        <v>1313</v>
      </c>
      <c r="C257" s="911"/>
      <c r="D257" s="882"/>
      <c r="E257" s="883"/>
    </row>
    <row r="258" spans="1:5">
      <c r="A258" s="1051">
        <v>258</v>
      </c>
      <c r="B258" s="537"/>
      <c r="C258" s="804" t="s">
        <v>1586</v>
      </c>
      <c r="D258" s="804" t="s">
        <v>1587</v>
      </c>
      <c r="E258" s="505"/>
    </row>
    <row r="259" spans="1:5">
      <c r="A259" s="1051">
        <v>259</v>
      </c>
      <c r="B259" s="537" t="s">
        <v>1585</v>
      </c>
      <c r="C259" s="538"/>
      <c r="D259" s="538"/>
      <c r="E259" s="505"/>
    </row>
    <row r="260" spans="1:5">
      <c r="A260" s="1051">
        <v>260</v>
      </c>
      <c r="B260" s="537" t="s">
        <v>1588</v>
      </c>
      <c r="C260" s="538"/>
      <c r="D260" s="538"/>
      <c r="E260" s="505"/>
    </row>
    <row r="261" spans="1:5">
      <c r="A261" s="1051">
        <v>261</v>
      </c>
      <c r="B261" s="537" t="s">
        <v>1589</v>
      </c>
      <c r="C261" s="804" t="s">
        <v>1590</v>
      </c>
      <c r="D261" s="804" t="s">
        <v>1591</v>
      </c>
      <c r="E261" s="505"/>
    </row>
    <row r="262" spans="1:5">
      <c r="A262" s="1051">
        <v>262</v>
      </c>
      <c r="B262" s="878" t="s">
        <v>1592</v>
      </c>
      <c r="C262" s="538"/>
      <c r="D262" s="538"/>
      <c r="E262" s="505"/>
    </row>
    <row r="263" spans="1:5">
      <c r="A263" s="1051">
        <v>263</v>
      </c>
      <c r="B263" s="878" t="s">
        <v>1593</v>
      </c>
      <c r="C263" s="538"/>
      <c r="D263" s="538"/>
      <c r="E263" s="505"/>
    </row>
    <row r="264" spans="1:5">
      <c r="A264" s="1051">
        <v>264</v>
      </c>
      <c r="B264" s="878" t="s">
        <v>1594</v>
      </c>
      <c r="C264" s="538"/>
      <c r="D264" s="538"/>
      <c r="E264" s="505"/>
    </row>
    <row r="265" spans="1:5">
      <c r="A265" s="1051">
        <v>265</v>
      </c>
      <c r="B265" s="878" t="s">
        <v>1595</v>
      </c>
      <c r="C265" s="538"/>
      <c r="D265" s="538"/>
      <c r="E265" s="505"/>
    </row>
    <row r="266" spans="1:5">
      <c r="A266" s="1051">
        <v>266</v>
      </c>
      <c r="B266" s="537" t="s">
        <v>1596</v>
      </c>
      <c r="C266" s="804" t="s">
        <v>889</v>
      </c>
      <c r="D266" s="804" t="s">
        <v>1597</v>
      </c>
      <c r="E266" s="805" t="s">
        <v>1598</v>
      </c>
    </row>
    <row r="267" spans="1:5">
      <c r="A267" s="1051">
        <v>267</v>
      </c>
      <c r="B267" s="878" t="s">
        <v>1599</v>
      </c>
      <c r="C267" s="538"/>
      <c r="D267" s="526"/>
      <c r="E267" s="912"/>
    </row>
    <row r="268" spans="1:5">
      <c r="A268" s="1051">
        <v>268</v>
      </c>
      <c r="B268" s="878" t="s">
        <v>1600</v>
      </c>
      <c r="C268" s="538"/>
      <c r="D268" s="526"/>
      <c r="E268" s="912"/>
    </row>
    <row r="269" spans="1:5">
      <c r="A269" s="1051">
        <v>269</v>
      </c>
      <c r="B269" s="878" t="s">
        <v>1601</v>
      </c>
      <c r="C269" s="538"/>
      <c r="D269" s="526"/>
      <c r="E269" s="912"/>
    </row>
    <row r="270" spans="1:5">
      <c r="A270" s="1051">
        <v>270</v>
      </c>
      <c r="B270" s="878" t="s">
        <v>1602</v>
      </c>
      <c r="C270" s="538"/>
      <c r="D270" s="526"/>
      <c r="E270" s="912"/>
    </row>
    <row r="271" spans="1:5">
      <c r="A271" s="1051">
        <v>271</v>
      </c>
      <c r="B271" s="878" t="s">
        <v>1603</v>
      </c>
      <c r="C271" s="538"/>
      <c r="D271" s="526"/>
      <c r="E271" s="912"/>
    </row>
    <row r="272" spans="1:5">
      <c r="A272" s="1051">
        <v>272</v>
      </c>
      <c r="B272" s="878" t="s">
        <v>1604</v>
      </c>
      <c r="C272" s="538"/>
      <c r="D272" s="526"/>
      <c r="E272" s="912"/>
    </row>
    <row r="273" spans="1:5">
      <c r="A273" s="1051">
        <v>273</v>
      </c>
      <c r="B273" s="878" t="s">
        <v>1605</v>
      </c>
      <c r="C273" s="538"/>
      <c r="D273" s="526"/>
      <c r="E273" s="912"/>
    </row>
    <row r="274" spans="1:5">
      <c r="A274" s="1051">
        <v>274</v>
      </c>
      <c r="B274" s="878" t="s">
        <v>1606</v>
      </c>
      <c r="C274" s="538"/>
      <c r="D274" s="526"/>
      <c r="E274" s="912"/>
    </row>
    <row r="275" spans="1:5">
      <c r="A275" s="1051">
        <v>275</v>
      </c>
      <c r="B275" s="878" t="s">
        <v>1607</v>
      </c>
      <c r="C275" s="538"/>
      <c r="D275" s="526"/>
      <c r="E275" s="912"/>
    </row>
    <row r="276" spans="1:5">
      <c r="A276" s="1051">
        <v>276</v>
      </c>
      <c r="B276" s="879" t="s">
        <v>1608</v>
      </c>
      <c r="C276" s="539"/>
      <c r="D276" s="527"/>
      <c r="E276" s="913"/>
    </row>
    <row r="277" spans="1:5">
      <c r="A277" s="1051">
        <v>277</v>
      </c>
      <c r="B277" s="884">
        <v>12</v>
      </c>
      <c r="C277" s="880"/>
      <c r="D277" s="880" t="s">
        <v>1772</v>
      </c>
      <c r="E277" s="881"/>
    </row>
    <row r="278" spans="1:5">
      <c r="A278" s="1051">
        <v>278</v>
      </c>
      <c r="B278" s="537" t="s">
        <v>1267</v>
      </c>
      <c r="C278" s="910"/>
      <c r="D278" s="540"/>
      <c r="E278" s="883"/>
    </row>
    <row r="279" spans="1:5">
      <c r="A279" s="1051">
        <v>279</v>
      </c>
      <c r="B279" s="537" t="s">
        <v>885</v>
      </c>
      <c r="C279" s="911"/>
      <c r="D279" s="882"/>
      <c r="E279" s="883"/>
    </row>
    <row r="280" spans="1:5">
      <c r="A280" s="1051">
        <v>280</v>
      </c>
      <c r="B280" s="537" t="s">
        <v>1584</v>
      </c>
      <c r="C280" s="911"/>
      <c r="D280" s="882"/>
      <c r="E280" s="883"/>
    </row>
    <row r="281" spans="1:5">
      <c r="A281" s="1051">
        <v>281</v>
      </c>
      <c r="B281" s="537" t="s">
        <v>1609</v>
      </c>
      <c r="C281" s="911"/>
      <c r="D281" s="882"/>
      <c r="E281" s="883"/>
    </row>
    <row r="282" spans="1:5">
      <c r="A282" s="1051">
        <v>282</v>
      </c>
      <c r="B282" s="537" t="s">
        <v>1313</v>
      </c>
      <c r="C282" s="911"/>
      <c r="D282" s="882"/>
      <c r="E282" s="883"/>
    </row>
    <row r="283" spans="1:5">
      <c r="A283" s="1051">
        <v>283</v>
      </c>
      <c r="B283" s="537"/>
      <c r="C283" s="804" t="s">
        <v>1586</v>
      </c>
      <c r="D283" s="804" t="s">
        <v>1587</v>
      </c>
      <c r="E283" s="505"/>
    </row>
    <row r="284" spans="1:5">
      <c r="A284" s="1051">
        <v>284</v>
      </c>
      <c r="B284" s="537" t="s">
        <v>1585</v>
      </c>
      <c r="C284" s="538"/>
      <c r="D284" s="538"/>
      <c r="E284" s="505"/>
    </row>
    <row r="285" spans="1:5">
      <c r="A285" s="1051">
        <v>285</v>
      </c>
      <c r="B285" s="537" t="s">
        <v>1588</v>
      </c>
      <c r="C285" s="538"/>
      <c r="D285" s="538"/>
      <c r="E285" s="505"/>
    </row>
    <row r="286" spans="1:5">
      <c r="A286" s="1051">
        <v>286</v>
      </c>
      <c r="B286" s="537" t="s">
        <v>1589</v>
      </c>
      <c r="C286" s="804" t="s">
        <v>1590</v>
      </c>
      <c r="D286" s="804" t="s">
        <v>1591</v>
      </c>
      <c r="E286" s="505"/>
    </row>
    <row r="287" spans="1:5">
      <c r="A287" s="1051">
        <v>287</v>
      </c>
      <c r="B287" s="878" t="s">
        <v>1592</v>
      </c>
      <c r="C287" s="538"/>
      <c r="D287" s="538"/>
      <c r="E287" s="505"/>
    </row>
    <row r="288" spans="1:5">
      <c r="A288" s="1051">
        <v>288</v>
      </c>
      <c r="B288" s="878" t="s">
        <v>1593</v>
      </c>
      <c r="C288" s="538"/>
      <c r="D288" s="538"/>
      <c r="E288" s="505"/>
    </row>
    <row r="289" spans="1:5">
      <c r="A289" s="1051">
        <v>289</v>
      </c>
      <c r="B289" s="878" t="s">
        <v>1594</v>
      </c>
      <c r="C289" s="538"/>
      <c r="D289" s="538"/>
      <c r="E289" s="505"/>
    </row>
    <row r="290" spans="1:5">
      <c r="A290" s="1051">
        <v>290</v>
      </c>
      <c r="B290" s="878" t="s">
        <v>1595</v>
      </c>
      <c r="C290" s="538"/>
      <c r="D290" s="538"/>
      <c r="E290" s="505"/>
    </row>
    <row r="291" spans="1:5">
      <c r="A291" s="1051">
        <v>291</v>
      </c>
      <c r="B291" s="537" t="s">
        <v>1596</v>
      </c>
      <c r="C291" s="804" t="s">
        <v>889</v>
      </c>
      <c r="D291" s="804" t="s">
        <v>1597</v>
      </c>
      <c r="E291" s="805" t="s">
        <v>1598</v>
      </c>
    </row>
    <row r="292" spans="1:5">
      <c r="A292" s="1051">
        <v>292</v>
      </c>
      <c r="B292" s="878" t="s">
        <v>1599</v>
      </c>
      <c r="C292" s="538"/>
      <c r="D292" s="526"/>
      <c r="E292" s="912"/>
    </row>
    <row r="293" spans="1:5">
      <c r="A293" s="1051">
        <v>293</v>
      </c>
      <c r="B293" s="878" t="s">
        <v>1600</v>
      </c>
      <c r="C293" s="538"/>
      <c r="D293" s="526"/>
      <c r="E293" s="912"/>
    </row>
    <row r="294" spans="1:5">
      <c r="A294" s="1051">
        <v>294</v>
      </c>
      <c r="B294" s="878" t="s">
        <v>1601</v>
      </c>
      <c r="C294" s="538"/>
      <c r="D294" s="526"/>
      <c r="E294" s="912"/>
    </row>
    <row r="295" spans="1:5">
      <c r="A295" s="1051">
        <v>295</v>
      </c>
      <c r="B295" s="878" t="s">
        <v>1602</v>
      </c>
      <c r="C295" s="538"/>
      <c r="D295" s="526"/>
      <c r="E295" s="912"/>
    </row>
    <row r="296" spans="1:5">
      <c r="A296" s="1051">
        <v>296</v>
      </c>
      <c r="B296" s="878" t="s">
        <v>1603</v>
      </c>
      <c r="C296" s="538"/>
      <c r="D296" s="526"/>
      <c r="E296" s="912"/>
    </row>
    <row r="297" spans="1:5">
      <c r="A297" s="1051">
        <v>297</v>
      </c>
      <c r="B297" s="878" t="s">
        <v>1604</v>
      </c>
      <c r="C297" s="538"/>
      <c r="D297" s="526"/>
      <c r="E297" s="912"/>
    </row>
    <row r="298" spans="1:5">
      <c r="A298" s="1051">
        <v>298</v>
      </c>
      <c r="B298" s="878" t="s">
        <v>1605</v>
      </c>
      <c r="C298" s="538"/>
      <c r="D298" s="526"/>
      <c r="E298" s="912"/>
    </row>
    <row r="299" spans="1:5">
      <c r="A299" s="1051">
        <v>299</v>
      </c>
      <c r="B299" s="878" t="s">
        <v>1606</v>
      </c>
      <c r="C299" s="538"/>
      <c r="D299" s="526"/>
      <c r="E299" s="912"/>
    </row>
    <row r="300" spans="1:5">
      <c r="A300" s="1051">
        <v>300</v>
      </c>
      <c r="B300" s="878" t="s">
        <v>1607</v>
      </c>
      <c r="C300" s="538"/>
      <c r="D300" s="526"/>
      <c r="E300" s="912"/>
    </row>
    <row r="301" spans="1:5">
      <c r="A301" s="1051">
        <v>301</v>
      </c>
      <c r="B301" s="879" t="s">
        <v>1608</v>
      </c>
      <c r="C301" s="539"/>
      <c r="D301" s="527"/>
      <c r="E301" s="913"/>
    </row>
    <row r="302" spans="1:5">
      <c r="A302" s="1051">
        <v>302</v>
      </c>
      <c r="B302" s="884">
        <v>13</v>
      </c>
      <c r="C302" s="880"/>
      <c r="D302" s="880" t="s">
        <v>1772</v>
      </c>
      <c r="E302" s="881"/>
    </row>
    <row r="303" spans="1:5">
      <c r="A303" s="1051">
        <v>303</v>
      </c>
      <c r="B303" s="537" t="s">
        <v>1267</v>
      </c>
      <c r="C303" s="910"/>
      <c r="D303" s="540"/>
      <c r="E303" s="883"/>
    </row>
    <row r="304" spans="1:5">
      <c r="A304" s="1051">
        <v>304</v>
      </c>
      <c r="B304" s="537" t="s">
        <v>885</v>
      </c>
      <c r="C304" s="911"/>
      <c r="D304" s="882"/>
      <c r="E304" s="883"/>
    </row>
    <row r="305" spans="1:5">
      <c r="A305" s="1051">
        <v>305</v>
      </c>
      <c r="B305" s="537" t="s">
        <v>1584</v>
      </c>
      <c r="C305" s="911"/>
      <c r="D305" s="882"/>
      <c r="E305" s="883"/>
    </row>
    <row r="306" spans="1:5">
      <c r="A306" s="1051">
        <v>306</v>
      </c>
      <c r="B306" s="537" t="s">
        <v>1609</v>
      </c>
      <c r="C306" s="911"/>
      <c r="D306" s="882"/>
      <c r="E306" s="883"/>
    </row>
    <row r="307" spans="1:5">
      <c r="A307" s="1051">
        <v>307</v>
      </c>
      <c r="B307" s="537" t="s">
        <v>1313</v>
      </c>
      <c r="C307" s="911"/>
      <c r="D307" s="882"/>
      <c r="E307" s="883"/>
    </row>
    <row r="308" spans="1:5">
      <c r="A308" s="1051">
        <v>308</v>
      </c>
      <c r="B308" s="537"/>
      <c r="C308" s="804" t="s">
        <v>1586</v>
      </c>
      <c r="D308" s="804" t="s">
        <v>1587</v>
      </c>
      <c r="E308" s="505"/>
    </row>
    <row r="309" spans="1:5">
      <c r="A309" s="1051">
        <v>309</v>
      </c>
      <c r="B309" s="537" t="s">
        <v>1585</v>
      </c>
      <c r="C309" s="538"/>
      <c r="D309" s="538"/>
      <c r="E309" s="505"/>
    </row>
    <row r="310" spans="1:5">
      <c r="A310" s="1051">
        <v>310</v>
      </c>
      <c r="B310" s="537" t="s">
        <v>1588</v>
      </c>
      <c r="C310" s="538"/>
      <c r="D310" s="538"/>
      <c r="E310" s="505"/>
    </row>
    <row r="311" spans="1:5">
      <c r="A311" s="1051">
        <v>311</v>
      </c>
      <c r="B311" s="537" t="s">
        <v>1589</v>
      </c>
      <c r="C311" s="804" t="s">
        <v>1590</v>
      </c>
      <c r="D311" s="804" t="s">
        <v>1591</v>
      </c>
      <c r="E311" s="505"/>
    </row>
    <row r="312" spans="1:5">
      <c r="A312" s="1051">
        <v>312</v>
      </c>
      <c r="B312" s="878" t="s">
        <v>1592</v>
      </c>
      <c r="C312" s="538"/>
      <c r="D312" s="538"/>
      <c r="E312" s="505"/>
    </row>
    <row r="313" spans="1:5">
      <c r="A313" s="1051">
        <v>313</v>
      </c>
      <c r="B313" s="878" t="s">
        <v>1593</v>
      </c>
      <c r="C313" s="538"/>
      <c r="D313" s="538"/>
      <c r="E313" s="505"/>
    </row>
    <row r="314" spans="1:5">
      <c r="A314" s="1051">
        <v>314</v>
      </c>
      <c r="B314" s="878" t="s">
        <v>1594</v>
      </c>
      <c r="C314" s="538"/>
      <c r="D314" s="538"/>
      <c r="E314" s="505"/>
    </row>
    <row r="315" spans="1:5">
      <c r="A315" s="1051">
        <v>315</v>
      </c>
      <c r="B315" s="878" t="s">
        <v>1595</v>
      </c>
      <c r="C315" s="538"/>
      <c r="D315" s="538"/>
      <c r="E315" s="505"/>
    </row>
    <row r="316" spans="1:5">
      <c r="A316" s="1051">
        <v>316</v>
      </c>
      <c r="B316" s="537" t="s">
        <v>1596</v>
      </c>
      <c r="C316" s="804" t="s">
        <v>889</v>
      </c>
      <c r="D316" s="804" t="s">
        <v>1597</v>
      </c>
      <c r="E316" s="805" t="s">
        <v>1598</v>
      </c>
    </row>
    <row r="317" spans="1:5">
      <c r="A317" s="1051">
        <v>317</v>
      </c>
      <c r="B317" s="878" t="s">
        <v>1599</v>
      </c>
      <c r="C317" s="538"/>
      <c r="D317" s="526"/>
      <c r="E317" s="912"/>
    </row>
    <row r="318" spans="1:5">
      <c r="A318" s="1051">
        <v>318</v>
      </c>
      <c r="B318" s="878" t="s">
        <v>1600</v>
      </c>
      <c r="C318" s="538"/>
      <c r="D318" s="526"/>
      <c r="E318" s="912"/>
    </row>
    <row r="319" spans="1:5">
      <c r="A319" s="1051">
        <v>319</v>
      </c>
      <c r="B319" s="878" t="s">
        <v>1601</v>
      </c>
      <c r="C319" s="538"/>
      <c r="D319" s="526"/>
      <c r="E319" s="912"/>
    </row>
    <row r="320" spans="1:5">
      <c r="A320" s="1051">
        <v>320</v>
      </c>
      <c r="B320" s="878" t="s">
        <v>1602</v>
      </c>
      <c r="C320" s="538"/>
      <c r="D320" s="526"/>
      <c r="E320" s="912"/>
    </row>
    <row r="321" spans="1:5">
      <c r="A321" s="1051">
        <v>321</v>
      </c>
      <c r="B321" s="878" t="s">
        <v>1603</v>
      </c>
      <c r="C321" s="538"/>
      <c r="D321" s="526"/>
      <c r="E321" s="912"/>
    </row>
    <row r="322" spans="1:5">
      <c r="A322" s="1051">
        <v>322</v>
      </c>
      <c r="B322" s="878" t="s">
        <v>1604</v>
      </c>
      <c r="C322" s="538"/>
      <c r="D322" s="526"/>
      <c r="E322" s="912"/>
    </row>
    <row r="323" spans="1:5">
      <c r="A323" s="1051">
        <v>323</v>
      </c>
      <c r="B323" s="878" t="s">
        <v>1605</v>
      </c>
      <c r="C323" s="538"/>
      <c r="D323" s="526"/>
      <c r="E323" s="912"/>
    </row>
    <row r="324" spans="1:5">
      <c r="A324" s="1051">
        <v>324</v>
      </c>
      <c r="B324" s="878" t="s">
        <v>1606</v>
      </c>
      <c r="C324" s="538"/>
      <c r="D324" s="526"/>
      <c r="E324" s="912"/>
    </row>
    <row r="325" spans="1:5">
      <c r="A325" s="1051">
        <v>325</v>
      </c>
      <c r="B325" s="878" t="s">
        <v>1607</v>
      </c>
      <c r="C325" s="538"/>
      <c r="D325" s="526"/>
      <c r="E325" s="912"/>
    </row>
    <row r="326" spans="1:5">
      <c r="A326" s="1051">
        <v>326</v>
      </c>
      <c r="B326" s="879" t="s">
        <v>1608</v>
      </c>
      <c r="C326" s="539"/>
      <c r="D326" s="527"/>
      <c r="E326" s="913"/>
    </row>
    <row r="327" spans="1:5">
      <c r="A327" s="1051">
        <v>327</v>
      </c>
      <c r="B327" s="884">
        <v>14</v>
      </c>
      <c r="C327" s="880"/>
      <c r="D327" s="880" t="s">
        <v>1772</v>
      </c>
      <c r="E327" s="881"/>
    </row>
    <row r="328" spans="1:5">
      <c r="A328" s="1051">
        <v>328</v>
      </c>
      <c r="B328" s="537" t="s">
        <v>1267</v>
      </c>
      <c r="C328" s="910"/>
      <c r="D328" s="540"/>
      <c r="E328" s="883"/>
    </row>
    <row r="329" spans="1:5">
      <c r="A329" s="1051">
        <v>329</v>
      </c>
      <c r="B329" s="537" t="s">
        <v>885</v>
      </c>
      <c r="C329" s="911"/>
      <c r="D329" s="882"/>
      <c r="E329" s="883"/>
    </row>
    <row r="330" spans="1:5">
      <c r="A330" s="1051">
        <v>330</v>
      </c>
      <c r="B330" s="537" t="s">
        <v>1584</v>
      </c>
      <c r="C330" s="911"/>
      <c r="D330" s="882"/>
      <c r="E330" s="883"/>
    </row>
    <row r="331" spans="1:5">
      <c r="A331" s="1051">
        <v>331</v>
      </c>
      <c r="B331" s="537" t="s">
        <v>1609</v>
      </c>
      <c r="C331" s="911"/>
      <c r="D331" s="882"/>
      <c r="E331" s="883"/>
    </row>
    <row r="332" spans="1:5">
      <c r="A332" s="1051">
        <v>332</v>
      </c>
      <c r="B332" s="537" t="s">
        <v>1313</v>
      </c>
      <c r="C332" s="911"/>
      <c r="D332" s="882"/>
      <c r="E332" s="883"/>
    </row>
    <row r="333" spans="1:5">
      <c r="A333" s="1051">
        <v>333</v>
      </c>
      <c r="B333" s="537"/>
      <c r="C333" s="804" t="s">
        <v>1586</v>
      </c>
      <c r="D333" s="804" t="s">
        <v>1587</v>
      </c>
      <c r="E333" s="505"/>
    </row>
    <row r="334" spans="1:5">
      <c r="A334" s="1051">
        <v>334</v>
      </c>
      <c r="B334" s="537" t="s">
        <v>1585</v>
      </c>
      <c r="C334" s="538"/>
      <c r="D334" s="538"/>
      <c r="E334" s="505"/>
    </row>
    <row r="335" spans="1:5">
      <c r="A335" s="1051">
        <v>335</v>
      </c>
      <c r="B335" s="537" t="s">
        <v>1588</v>
      </c>
      <c r="C335" s="538"/>
      <c r="D335" s="538"/>
      <c r="E335" s="505"/>
    </row>
    <row r="336" spans="1:5">
      <c r="A336" s="1051">
        <v>336</v>
      </c>
      <c r="B336" s="537" t="s">
        <v>1589</v>
      </c>
      <c r="C336" s="804" t="s">
        <v>1590</v>
      </c>
      <c r="D336" s="804" t="s">
        <v>1591</v>
      </c>
      <c r="E336" s="505"/>
    </row>
    <row r="337" spans="1:5">
      <c r="A337" s="1051">
        <v>337</v>
      </c>
      <c r="B337" s="878" t="s">
        <v>1592</v>
      </c>
      <c r="C337" s="538"/>
      <c r="D337" s="538"/>
      <c r="E337" s="505"/>
    </row>
    <row r="338" spans="1:5">
      <c r="A338" s="1051">
        <v>338</v>
      </c>
      <c r="B338" s="878" t="s">
        <v>1593</v>
      </c>
      <c r="C338" s="538"/>
      <c r="D338" s="538"/>
      <c r="E338" s="505"/>
    </row>
    <row r="339" spans="1:5">
      <c r="A339" s="1051">
        <v>339</v>
      </c>
      <c r="B339" s="878" t="s">
        <v>1594</v>
      </c>
      <c r="C339" s="538"/>
      <c r="D339" s="538"/>
      <c r="E339" s="505"/>
    </row>
    <row r="340" spans="1:5">
      <c r="A340" s="1051">
        <v>340</v>
      </c>
      <c r="B340" s="878" t="s">
        <v>1595</v>
      </c>
      <c r="C340" s="538"/>
      <c r="D340" s="538"/>
      <c r="E340" s="505"/>
    </row>
    <row r="341" spans="1:5">
      <c r="A341" s="1051">
        <v>341</v>
      </c>
      <c r="B341" s="537" t="s">
        <v>1596</v>
      </c>
      <c r="C341" s="804" t="s">
        <v>889</v>
      </c>
      <c r="D341" s="804" t="s">
        <v>1597</v>
      </c>
      <c r="E341" s="805" t="s">
        <v>1598</v>
      </c>
    </row>
    <row r="342" spans="1:5">
      <c r="A342" s="1051">
        <v>342</v>
      </c>
      <c r="B342" s="878" t="s">
        <v>1599</v>
      </c>
      <c r="C342" s="538"/>
      <c r="D342" s="526"/>
      <c r="E342" s="912"/>
    </row>
    <row r="343" spans="1:5">
      <c r="A343" s="1051">
        <v>343</v>
      </c>
      <c r="B343" s="878" t="s">
        <v>1600</v>
      </c>
      <c r="C343" s="538"/>
      <c r="D343" s="526"/>
      <c r="E343" s="912"/>
    </row>
    <row r="344" spans="1:5">
      <c r="A344" s="1051">
        <v>344</v>
      </c>
      <c r="B344" s="878" t="s">
        <v>1601</v>
      </c>
      <c r="C344" s="538"/>
      <c r="D344" s="526"/>
      <c r="E344" s="912"/>
    </row>
    <row r="345" spans="1:5">
      <c r="A345" s="1051">
        <v>345</v>
      </c>
      <c r="B345" s="878" t="s">
        <v>1602</v>
      </c>
      <c r="C345" s="538"/>
      <c r="D345" s="526"/>
      <c r="E345" s="912"/>
    </row>
    <row r="346" spans="1:5">
      <c r="A346" s="1051">
        <v>346</v>
      </c>
      <c r="B346" s="878" t="s">
        <v>1603</v>
      </c>
      <c r="C346" s="538"/>
      <c r="D346" s="526"/>
      <c r="E346" s="912"/>
    </row>
    <row r="347" spans="1:5">
      <c r="A347" s="1051">
        <v>347</v>
      </c>
      <c r="B347" s="878" t="s">
        <v>1604</v>
      </c>
      <c r="C347" s="538"/>
      <c r="D347" s="526"/>
      <c r="E347" s="912"/>
    </row>
    <row r="348" spans="1:5">
      <c r="A348" s="1051">
        <v>348</v>
      </c>
      <c r="B348" s="878" t="s">
        <v>1605</v>
      </c>
      <c r="C348" s="538"/>
      <c r="D348" s="526"/>
      <c r="E348" s="912"/>
    </row>
    <row r="349" spans="1:5">
      <c r="A349" s="1051">
        <v>349</v>
      </c>
      <c r="B349" s="878" t="s">
        <v>1606</v>
      </c>
      <c r="C349" s="538"/>
      <c r="D349" s="526"/>
      <c r="E349" s="912"/>
    </row>
    <row r="350" spans="1:5">
      <c r="A350" s="1051">
        <v>350</v>
      </c>
      <c r="B350" s="878" t="s">
        <v>1607</v>
      </c>
      <c r="C350" s="538"/>
      <c r="D350" s="526"/>
      <c r="E350" s="912"/>
    </row>
    <row r="351" spans="1:5">
      <c r="A351" s="1051">
        <v>351</v>
      </c>
      <c r="B351" s="879" t="s">
        <v>1608</v>
      </c>
      <c r="C351" s="539"/>
      <c r="D351" s="527"/>
      <c r="E351" s="913"/>
    </row>
    <row r="352" spans="1:5">
      <c r="A352" s="1051">
        <v>352</v>
      </c>
      <c r="B352" s="884">
        <v>15</v>
      </c>
      <c r="C352" s="880"/>
      <c r="D352" s="880" t="s">
        <v>1772</v>
      </c>
      <c r="E352" s="881"/>
    </row>
    <row r="353" spans="1:5">
      <c r="A353" s="1051">
        <v>353</v>
      </c>
      <c r="B353" s="537" t="s">
        <v>1267</v>
      </c>
      <c r="C353" s="910"/>
      <c r="D353" s="540"/>
      <c r="E353" s="883"/>
    </row>
    <row r="354" spans="1:5">
      <c r="A354" s="1051">
        <v>354</v>
      </c>
      <c r="B354" s="537" t="s">
        <v>885</v>
      </c>
      <c r="C354" s="911"/>
      <c r="D354" s="882"/>
      <c r="E354" s="883"/>
    </row>
    <row r="355" spans="1:5">
      <c r="A355" s="1051">
        <v>355</v>
      </c>
      <c r="B355" s="537" t="s">
        <v>1584</v>
      </c>
      <c r="C355" s="911"/>
      <c r="D355" s="882"/>
      <c r="E355" s="883"/>
    </row>
    <row r="356" spans="1:5">
      <c r="A356" s="1051">
        <v>356</v>
      </c>
      <c r="B356" s="537" t="s">
        <v>1609</v>
      </c>
      <c r="C356" s="911"/>
      <c r="D356" s="882"/>
      <c r="E356" s="883"/>
    </row>
    <row r="357" spans="1:5">
      <c r="A357" s="1051">
        <v>357</v>
      </c>
      <c r="B357" s="537" t="s">
        <v>1313</v>
      </c>
      <c r="C357" s="911"/>
      <c r="D357" s="882"/>
      <c r="E357" s="883"/>
    </row>
    <row r="358" spans="1:5">
      <c r="A358" s="1051">
        <v>358</v>
      </c>
      <c r="B358" s="537"/>
      <c r="C358" s="804" t="s">
        <v>1586</v>
      </c>
      <c r="D358" s="804" t="s">
        <v>1587</v>
      </c>
      <c r="E358" s="505"/>
    </row>
    <row r="359" spans="1:5">
      <c r="A359" s="1051">
        <v>359</v>
      </c>
      <c r="B359" s="537" t="s">
        <v>1585</v>
      </c>
      <c r="C359" s="538"/>
      <c r="D359" s="538"/>
      <c r="E359" s="505"/>
    </row>
    <row r="360" spans="1:5">
      <c r="A360" s="1051">
        <v>360</v>
      </c>
      <c r="B360" s="537" t="s">
        <v>1588</v>
      </c>
      <c r="C360" s="538"/>
      <c r="D360" s="538"/>
      <c r="E360" s="505"/>
    </row>
    <row r="361" spans="1:5">
      <c r="A361" s="1051">
        <v>361</v>
      </c>
      <c r="B361" s="537" t="s">
        <v>1589</v>
      </c>
      <c r="C361" s="804" t="s">
        <v>1590</v>
      </c>
      <c r="D361" s="804" t="s">
        <v>1591</v>
      </c>
      <c r="E361" s="505"/>
    </row>
    <row r="362" spans="1:5">
      <c r="A362" s="1051">
        <v>362</v>
      </c>
      <c r="B362" s="878" t="s">
        <v>1592</v>
      </c>
      <c r="C362" s="538"/>
      <c r="D362" s="538"/>
      <c r="E362" s="505"/>
    </row>
    <row r="363" spans="1:5">
      <c r="A363" s="1051">
        <v>363</v>
      </c>
      <c r="B363" s="878" t="s">
        <v>1593</v>
      </c>
      <c r="C363" s="538"/>
      <c r="D363" s="538"/>
      <c r="E363" s="505"/>
    </row>
    <row r="364" spans="1:5">
      <c r="A364" s="1051">
        <v>364</v>
      </c>
      <c r="B364" s="878" t="s">
        <v>1594</v>
      </c>
      <c r="C364" s="538"/>
      <c r="D364" s="538"/>
      <c r="E364" s="505"/>
    </row>
    <row r="365" spans="1:5">
      <c r="A365" s="1051">
        <v>365</v>
      </c>
      <c r="B365" s="878" t="s">
        <v>1595</v>
      </c>
      <c r="C365" s="538"/>
      <c r="D365" s="538"/>
      <c r="E365" s="505"/>
    </row>
    <row r="366" spans="1:5">
      <c r="A366" s="1051">
        <v>366</v>
      </c>
      <c r="B366" s="537" t="s">
        <v>1596</v>
      </c>
      <c r="C366" s="804" t="s">
        <v>889</v>
      </c>
      <c r="D366" s="804" t="s">
        <v>1597</v>
      </c>
      <c r="E366" s="805" t="s">
        <v>1598</v>
      </c>
    </row>
    <row r="367" spans="1:5">
      <c r="A367" s="1051">
        <v>367</v>
      </c>
      <c r="B367" s="878" t="s">
        <v>1599</v>
      </c>
      <c r="C367" s="538"/>
      <c r="D367" s="526"/>
      <c r="E367" s="912"/>
    </row>
    <row r="368" spans="1:5">
      <c r="A368" s="1051">
        <v>368</v>
      </c>
      <c r="B368" s="878" t="s">
        <v>1600</v>
      </c>
      <c r="C368" s="538"/>
      <c r="D368" s="526"/>
      <c r="E368" s="912"/>
    </row>
    <row r="369" spans="1:5">
      <c r="A369" s="1051">
        <v>369</v>
      </c>
      <c r="B369" s="878" t="s">
        <v>1601</v>
      </c>
      <c r="C369" s="538"/>
      <c r="D369" s="526"/>
      <c r="E369" s="912"/>
    </row>
    <row r="370" spans="1:5">
      <c r="A370" s="1051">
        <v>370</v>
      </c>
      <c r="B370" s="878" t="s">
        <v>1602</v>
      </c>
      <c r="C370" s="538"/>
      <c r="D370" s="526"/>
      <c r="E370" s="912"/>
    </row>
    <row r="371" spans="1:5">
      <c r="A371" s="1051">
        <v>371</v>
      </c>
      <c r="B371" s="878" t="s">
        <v>1603</v>
      </c>
      <c r="C371" s="538"/>
      <c r="D371" s="526"/>
      <c r="E371" s="912"/>
    </row>
    <row r="372" spans="1:5">
      <c r="A372" s="1051">
        <v>372</v>
      </c>
      <c r="B372" s="878" t="s">
        <v>1604</v>
      </c>
      <c r="C372" s="538"/>
      <c r="D372" s="526"/>
      <c r="E372" s="912"/>
    </row>
    <row r="373" spans="1:5">
      <c r="A373" s="1051">
        <v>373</v>
      </c>
      <c r="B373" s="878" t="s">
        <v>1605</v>
      </c>
      <c r="C373" s="538"/>
      <c r="D373" s="526"/>
      <c r="E373" s="912"/>
    </row>
    <row r="374" spans="1:5">
      <c r="A374" s="1051">
        <v>374</v>
      </c>
      <c r="B374" s="878" t="s">
        <v>1606</v>
      </c>
      <c r="C374" s="538"/>
      <c r="D374" s="526"/>
      <c r="E374" s="912"/>
    </row>
    <row r="375" spans="1:5">
      <c r="A375" s="1051">
        <v>375</v>
      </c>
      <c r="B375" s="878" t="s">
        <v>1607</v>
      </c>
      <c r="C375" s="538"/>
      <c r="D375" s="526"/>
      <c r="E375" s="912"/>
    </row>
    <row r="376" spans="1:5">
      <c r="A376" s="1051">
        <v>376</v>
      </c>
      <c r="B376" s="879" t="s">
        <v>1608</v>
      </c>
      <c r="C376" s="539"/>
      <c r="D376" s="527"/>
      <c r="E376" s="913"/>
    </row>
    <row r="377" spans="1:5">
      <c r="A377" s="1051">
        <v>377</v>
      </c>
      <c r="B377" s="884">
        <v>16</v>
      </c>
      <c r="C377" s="880"/>
      <c r="D377" s="880" t="s">
        <v>1772</v>
      </c>
      <c r="E377" s="881"/>
    </row>
    <row r="378" spans="1:5">
      <c r="A378" s="1051">
        <v>378</v>
      </c>
      <c r="B378" s="537" t="s">
        <v>1267</v>
      </c>
      <c r="C378" s="910"/>
      <c r="D378" s="540"/>
      <c r="E378" s="883"/>
    </row>
    <row r="379" spans="1:5">
      <c r="A379" s="1051">
        <v>379</v>
      </c>
      <c r="B379" s="537" t="s">
        <v>885</v>
      </c>
      <c r="C379" s="911"/>
      <c r="D379" s="882"/>
      <c r="E379" s="883"/>
    </row>
    <row r="380" spans="1:5">
      <c r="A380" s="1051">
        <v>380</v>
      </c>
      <c r="B380" s="537" t="s">
        <v>1584</v>
      </c>
      <c r="C380" s="911"/>
      <c r="D380" s="882"/>
      <c r="E380" s="883"/>
    </row>
    <row r="381" spans="1:5">
      <c r="A381" s="1051">
        <v>381</v>
      </c>
      <c r="B381" s="537" t="s">
        <v>1609</v>
      </c>
      <c r="C381" s="911"/>
      <c r="D381" s="882"/>
      <c r="E381" s="883"/>
    </row>
    <row r="382" spans="1:5">
      <c r="A382" s="1051">
        <v>382</v>
      </c>
      <c r="B382" s="537" t="s">
        <v>1313</v>
      </c>
      <c r="C382" s="911"/>
      <c r="D382" s="882"/>
      <c r="E382" s="883"/>
    </row>
    <row r="383" spans="1:5">
      <c r="A383" s="1051">
        <v>383</v>
      </c>
      <c r="B383" s="537"/>
      <c r="C383" s="804" t="s">
        <v>1586</v>
      </c>
      <c r="D383" s="804" t="s">
        <v>1587</v>
      </c>
      <c r="E383" s="505"/>
    </row>
    <row r="384" spans="1:5">
      <c r="A384" s="1051">
        <v>384</v>
      </c>
      <c r="B384" s="537" t="s">
        <v>1585</v>
      </c>
      <c r="C384" s="538"/>
      <c r="D384" s="538"/>
      <c r="E384" s="505"/>
    </row>
    <row r="385" spans="1:5">
      <c r="A385" s="1051">
        <v>385</v>
      </c>
      <c r="B385" s="537" t="s">
        <v>1588</v>
      </c>
      <c r="C385" s="538"/>
      <c r="D385" s="538"/>
      <c r="E385" s="505"/>
    </row>
    <row r="386" spans="1:5">
      <c r="A386" s="1051">
        <v>386</v>
      </c>
      <c r="B386" s="537" t="s">
        <v>1589</v>
      </c>
      <c r="C386" s="804" t="s">
        <v>1590</v>
      </c>
      <c r="D386" s="804" t="s">
        <v>1591</v>
      </c>
      <c r="E386" s="505"/>
    </row>
    <row r="387" spans="1:5">
      <c r="A387" s="1051">
        <v>387</v>
      </c>
      <c r="B387" s="878" t="s">
        <v>1592</v>
      </c>
      <c r="C387" s="538"/>
      <c r="D387" s="538"/>
      <c r="E387" s="505"/>
    </row>
    <row r="388" spans="1:5">
      <c r="A388" s="1051">
        <v>388</v>
      </c>
      <c r="B388" s="878" t="s">
        <v>1593</v>
      </c>
      <c r="C388" s="538"/>
      <c r="D388" s="538"/>
      <c r="E388" s="505"/>
    </row>
    <row r="389" spans="1:5">
      <c r="A389" s="1051">
        <v>389</v>
      </c>
      <c r="B389" s="878" t="s">
        <v>1594</v>
      </c>
      <c r="C389" s="538"/>
      <c r="D389" s="538"/>
      <c r="E389" s="505"/>
    </row>
    <row r="390" spans="1:5">
      <c r="A390" s="1051">
        <v>390</v>
      </c>
      <c r="B390" s="878" t="s">
        <v>1595</v>
      </c>
      <c r="C390" s="538"/>
      <c r="D390" s="538"/>
      <c r="E390" s="505"/>
    </row>
    <row r="391" spans="1:5">
      <c r="A391" s="1051">
        <v>391</v>
      </c>
      <c r="B391" s="537" t="s">
        <v>1596</v>
      </c>
      <c r="C391" s="804" t="s">
        <v>889</v>
      </c>
      <c r="D391" s="804" t="s">
        <v>1597</v>
      </c>
      <c r="E391" s="805" t="s">
        <v>1598</v>
      </c>
    </row>
    <row r="392" spans="1:5">
      <c r="A392" s="1051">
        <v>392</v>
      </c>
      <c r="B392" s="878" t="s">
        <v>1599</v>
      </c>
      <c r="C392" s="538"/>
      <c r="D392" s="526"/>
      <c r="E392" s="912"/>
    </row>
    <row r="393" spans="1:5">
      <c r="A393" s="1051">
        <v>393</v>
      </c>
      <c r="B393" s="878" t="s">
        <v>1600</v>
      </c>
      <c r="C393" s="538"/>
      <c r="D393" s="526"/>
      <c r="E393" s="912"/>
    </row>
    <row r="394" spans="1:5">
      <c r="A394" s="1051">
        <v>394</v>
      </c>
      <c r="B394" s="878" t="s">
        <v>1601</v>
      </c>
      <c r="C394" s="538"/>
      <c r="D394" s="526"/>
      <c r="E394" s="912"/>
    </row>
    <row r="395" spans="1:5">
      <c r="A395" s="1051">
        <v>395</v>
      </c>
      <c r="B395" s="878" t="s">
        <v>1602</v>
      </c>
      <c r="C395" s="538"/>
      <c r="D395" s="526"/>
      <c r="E395" s="912"/>
    </row>
    <row r="396" spans="1:5">
      <c r="A396" s="1051">
        <v>396</v>
      </c>
      <c r="B396" s="878" t="s">
        <v>1603</v>
      </c>
      <c r="C396" s="538"/>
      <c r="D396" s="526"/>
      <c r="E396" s="912"/>
    </row>
    <row r="397" spans="1:5">
      <c r="A397" s="1051">
        <v>397</v>
      </c>
      <c r="B397" s="878" t="s">
        <v>1604</v>
      </c>
      <c r="C397" s="538"/>
      <c r="D397" s="526"/>
      <c r="E397" s="912"/>
    </row>
    <row r="398" spans="1:5">
      <c r="A398" s="1051">
        <v>398</v>
      </c>
      <c r="B398" s="878" t="s">
        <v>1605</v>
      </c>
      <c r="C398" s="538"/>
      <c r="D398" s="526"/>
      <c r="E398" s="912"/>
    </row>
    <row r="399" spans="1:5">
      <c r="A399" s="1051">
        <v>399</v>
      </c>
      <c r="B399" s="878" t="s">
        <v>1606</v>
      </c>
      <c r="C399" s="538"/>
      <c r="D399" s="526"/>
      <c r="E399" s="912"/>
    </row>
    <row r="400" spans="1:5">
      <c r="A400" s="1051">
        <v>400</v>
      </c>
      <c r="B400" s="878" t="s">
        <v>1607</v>
      </c>
      <c r="C400" s="538"/>
      <c r="D400" s="526"/>
      <c r="E400" s="912"/>
    </row>
    <row r="401" spans="1:5">
      <c r="A401" s="1051">
        <v>401</v>
      </c>
      <c r="B401" s="879" t="s">
        <v>1608</v>
      </c>
      <c r="C401" s="539"/>
      <c r="D401" s="527"/>
      <c r="E401" s="913"/>
    </row>
    <row r="402" spans="1:5">
      <c r="A402" s="1051">
        <v>402</v>
      </c>
      <c r="B402" s="884">
        <v>17</v>
      </c>
      <c r="C402" s="880"/>
      <c r="D402" s="880" t="s">
        <v>1772</v>
      </c>
      <c r="E402" s="881"/>
    </row>
    <row r="403" spans="1:5">
      <c r="A403" s="1051">
        <v>403</v>
      </c>
      <c r="B403" s="537" t="s">
        <v>1267</v>
      </c>
      <c r="C403" s="910"/>
      <c r="D403" s="540"/>
      <c r="E403" s="883"/>
    </row>
    <row r="404" spans="1:5">
      <c r="A404" s="1051">
        <v>404</v>
      </c>
      <c r="B404" s="537" t="s">
        <v>885</v>
      </c>
      <c r="C404" s="911"/>
      <c r="D404" s="882"/>
      <c r="E404" s="883"/>
    </row>
    <row r="405" spans="1:5">
      <c r="A405" s="1051">
        <v>405</v>
      </c>
      <c r="B405" s="537" t="s">
        <v>1584</v>
      </c>
      <c r="C405" s="911"/>
      <c r="D405" s="882"/>
      <c r="E405" s="883"/>
    </row>
    <row r="406" spans="1:5">
      <c r="A406" s="1051">
        <v>406</v>
      </c>
      <c r="B406" s="537" t="s">
        <v>1609</v>
      </c>
      <c r="C406" s="911"/>
      <c r="D406" s="882"/>
      <c r="E406" s="883"/>
    </row>
    <row r="407" spans="1:5">
      <c r="A407" s="1051">
        <v>407</v>
      </c>
      <c r="B407" s="537" t="s">
        <v>1313</v>
      </c>
      <c r="C407" s="911"/>
      <c r="D407" s="882"/>
      <c r="E407" s="883"/>
    </row>
    <row r="408" spans="1:5">
      <c r="A408" s="1051">
        <v>408</v>
      </c>
      <c r="B408" s="537"/>
      <c r="C408" s="804" t="s">
        <v>1586</v>
      </c>
      <c r="D408" s="804" t="s">
        <v>1587</v>
      </c>
      <c r="E408" s="505"/>
    </row>
    <row r="409" spans="1:5">
      <c r="A409" s="1051">
        <v>409</v>
      </c>
      <c r="B409" s="537" t="s">
        <v>1585</v>
      </c>
      <c r="C409" s="538"/>
      <c r="D409" s="538"/>
      <c r="E409" s="505"/>
    </row>
    <row r="410" spans="1:5">
      <c r="A410" s="1051">
        <v>410</v>
      </c>
      <c r="B410" s="537" t="s">
        <v>1588</v>
      </c>
      <c r="C410" s="538"/>
      <c r="D410" s="538"/>
      <c r="E410" s="505"/>
    </row>
    <row r="411" spans="1:5">
      <c r="A411" s="1051">
        <v>411</v>
      </c>
      <c r="B411" s="537" t="s">
        <v>1589</v>
      </c>
      <c r="C411" s="804" t="s">
        <v>1590</v>
      </c>
      <c r="D411" s="804" t="s">
        <v>1591</v>
      </c>
      <c r="E411" s="505"/>
    </row>
    <row r="412" spans="1:5">
      <c r="A412" s="1051">
        <v>412</v>
      </c>
      <c r="B412" s="878" t="s">
        <v>1592</v>
      </c>
      <c r="C412" s="538"/>
      <c r="D412" s="538"/>
      <c r="E412" s="505"/>
    </row>
    <row r="413" spans="1:5">
      <c r="A413" s="1051">
        <v>413</v>
      </c>
      <c r="B413" s="878" t="s">
        <v>1593</v>
      </c>
      <c r="C413" s="538"/>
      <c r="D413" s="538"/>
      <c r="E413" s="505"/>
    </row>
    <row r="414" spans="1:5">
      <c r="A414" s="1051">
        <v>414</v>
      </c>
      <c r="B414" s="878" t="s">
        <v>1594</v>
      </c>
      <c r="C414" s="538"/>
      <c r="D414" s="538"/>
      <c r="E414" s="505"/>
    </row>
    <row r="415" spans="1:5">
      <c r="A415" s="1051">
        <v>415</v>
      </c>
      <c r="B415" s="878" t="s">
        <v>1595</v>
      </c>
      <c r="C415" s="538"/>
      <c r="D415" s="538"/>
      <c r="E415" s="505"/>
    </row>
    <row r="416" spans="1:5">
      <c r="A416" s="1051">
        <v>416</v>
      </c>
      <c r="B416" s="537" t="s">
        <v>1596</v>
      </c>
      <c r="C416" s="804" t="s">
        <v>889</v>
      </c>
      <c r="D416" s="804" t="s">
        <v>1597</v>
      </c>
      <c r="E416" s="805" t="s">
        <v>1598</v>
      </c>
    </row>
    <row r="417" spans="1:5">
      <c r="A417" s="1051">
        <v>417</v>
      </c>
      <c r="B417" s="878" t="s">
        <v>1599</v>
      </c>
      <c r="C417" s="538"/>
      <c r="D417" s="526"/>
      <c r="E417" s="912"/>
    </row>
    <row r="418" spans="1:5">
      <c r="A418" s="1051">
        <v>418</v>
      </c>
      <c r="B418" s="878" t="s">
        <v>1600</v>
      </c>
      <c r="C418" s="538"/>
      <c r="D418" s="526"/>
      <c r="E418" s="912"/>
    </row>
    <row r="419" spans="1:5">
      <c r="A419" s="1051">
        <v>419</v>
      </c>
      <c r="B419" s="878" t="s">
        <v>1601</v>
      </c>
      <c r="C419" s="538"/>
      <c r="D419" s="526"/>
      <c r="E419" s="912"/>
    </row>
    <row r="420" spans="1:5">
      <c r="A420" s="1051">
        <v>420</v>
      </c>
      <c r="B420" s="878" t="s">
        <v>1602</v>
      </c>
      <c r="C420" s="538"/>
      <c r="D420" s="526"/>
      <c r="E420" s="912"/>
    </row>
    <row r="421" spans="1:5">
      <c r="A421" s="1051">
        <v>421</v>
      </c>
      <c r="B421" s="878" t="s">
        <v>1603</v>
      </c>
      <c r="C421" s="538"/>
      <c r="D421" s="526"/>
      <c r="E421" s="912"/>
    </row>
    <row r="422" spans="1:5">
      <c r="A422" s="1051">
        <v>422</v>
      </c>
      <c r="B422" s="878" t="s">
        <v>1604</v>
      </c>
      <c r="C422" s="538"/>
      <c r="D422" s="526"/>
      <c r="E422" s="912"/>
    </row>
    <row r="423" spans="1:5">
      <c r="A423" s="1051">
        <v>423</v>
      </c>
      <c r="B423" s="878" t="s">
        <v>1605</v>
      </c>
      <c r="C423" s="538"/>
      <c r="D423" s="526"/>
      <c r="E423" s="912"/>
    </row>
    <row r="424" spans="1:5">
      <c r="A424" s="1051">
        <v>424</v>
      </c>
      <c r="B424" s="878" t="s">
        <v>1606</v>
      </c>
      <c r="C424" s="538"/>
      <c r="D424" s="526"/>
      <c r="E424" s="912"/>
    </row>
    <row r="425" spans="1:5">
      <c r="A425" s="1051">
        <v>425</v>
      </c>
      <c r="B425" s="878" t="s">
        <v>1607</v>
      </c>
      <c r="C425" s="538"/>
      <c r="D425" s="526"/>
      <c r="E425" s="912"/>
    </row>
    <row r="426" spans="1:5">
      <c r="A426" s="1051">
        <v>426</v>
      </c>
      <c r="B426" s="879" t="s">
        <v>1608</v>
      </c>
      <c r="C426" s="539"/>
      <c r="D426" s="527"/>
      <c r="E426" s="913"/>
    </row>
    <row r="427" spans="1:5">
      <c r="A427" s="1051">
        <v>427</v>
      </c>
      <c r="B427" s="884">
        <v>18</v>
      </c>
      <c r="C427" s="880"/>
      <c r="D427" s="880" t="s">
        <v>1772</v>
      </c>
      <c r="E427" s="881"/>
    </row>
    <row r="428" spans="1:5">
      <c r="A428" s="1051">
        <v>428</v>
      </c>
      <c r="B428" s="537" t="s">
        <v>1267</v>
      </c>
      <c r="C428" s="910"/>
      <c r="D428" s="540"/>
      <c r="E428" s="883"/>
    </row>
    <row r="429" spans="1:5">
      <c r="A429" s="1051">
        <v>429</v>
      </c>
      <c r="B429" s="537" t="s">
        <v>885</v>
      </c>
      <c r="C429" s="911"/>
      <c r="D429" s="882"/>
      <c r="E429" s="883"/>
    </row>
    <row r="430" spans="1:5">
      <c r="A430" s="1051">
        <v>430</v>
      </c>
      <c r="B430" s="537" t="s">
        <v>1584</v>
      </c>
      <c r="C430" s="911"/>
      <c r="D430" s="882"/>
      <c r="E430" s="883"/>
    </row>
    <row r="431" spans="1:5">
      <c r="A431" s="1051">
        <v>431</v>
      </c>
      <c r="B431" s="537" t="s">
        <v>1609</v>
      </c>
      <c r="C431" s="911"/>
      <c r="D431" s="882"/>
      <c r="E431" s="883"/>
    </row>
    <row r="432" spans="1:5">
      <c r="A432" s="1051">
        <v>432</v>
      </c>
      <c r="B432" s="537" t="s">
        <v>1313</v>
      </c>
      <c r="C432" s="911"/>
      <c r="D432" s="882"/>
      <c r="E432" s="883"/>
    </row>
    <row r="433" spans="1:5">
      <c r="A433" s="1051">
        <v>433</v>
      </c>
      <c r="B433" s="537"/>
      <c r="C433" s="804" t="s">
        <v>1586</v>
      </c>
      <c r="D433" s="804" t="s">
        <v>1587</v>
      </c>
      <c r="E433" s="505"/>
    </row>
    <row r="434" spans="1:5">
      <c r="A434" s="1051">
        <v>434</v>
      </c>
      <c r="B434" s="537" t="s">
        <v>1585</v>
      </c>
      <c r="C434" s="538"/>
      <c r="D434" s="538"/>
      <c r="E434" s="505"/>
    </row>
    <row r="435" spans="1:5">
      <c r="A435" s="1051">
        <v>435</v>
      </c>
      <c r="B435" s="537" t="s">
        <v>1588</v>
      </c>
      <c r="C435" s="538"/>
      <c r="D435" s="538"/>
      <c r="E435" s="505"/>
    </row>
    <row r="436" spans="1:5">
      <c r="A436" s="1051">
        <v>436</v>
      </c>
      <c r="B436" s="537" t="s">
        <v>1589</v>
      </c>
      <c r="C436" s="804" t="s">
        <v>1590</v>
      </c>
      <c r="D436" s="804" t="s">
        <v>1591</v>
      </c>
      <c r="E436" s="505"/>
    </row>
    <row r="437" spans="1:5">
      <c r="A437" s="1051">
        <v>437</v>
      </c>
      <c r="B437" s="878" t="s">
        <v>1592</v>
      </c>
      <c r="C437" s="538"/>
      <c r="D437" s="538"/>
      <c r="E437" s="505"/>
    </row>
    <row r="438" spans="1:5">
      <c r="A438" s="1051">
        <v>438</v>
      </c>
      <c r="B438" s="878" t="s">
        <v>1593</v>
      </c>
      <c r="C438" s="538"/>
      <c r="D438" s="538"/>
      <c r="E438" s="505"/>
    </row>
    <row r="439" spans="1:5">
      <c r="A439" s="1051">
        <v>439</v>
      </c>
      <c r="B439" s="878" t="s">
        <v>1594</v>
      </c>
      <c r="C439" s="538"/>
      <c r="D439" s="538"/>
      <c r="E439" s="505"/>
    </row>
    <row r="440" spans="1:5">
      <c r="A440" s="1051">
        <v>440</v>
      </c>
      <c r="B440" s="878" t="s">
        <v>1595</v>
      </c>
      <c r="C440" s="538"/>
      <c r="D440" s="538"/>
      <c r="E440" s="505"/>
    </row>
    <row r="441" spans="1:5">
      <c r="A441" s="1051">
        <v>441</v>
      </c>
      <c r="B441" s="537" t="s">
        <v>1596</v>
      </c>
      <c r="C441" s="804" t="s">
        <v>889</v>
      </c>
      <c r="D441" s="804" t="s">
        <v>1597</v>
      </c>
      <c r="E441" s="805" t="s">
        <v>1598</v>
      </c>
    </row>
    <row r="442" spans="1:5">
      <c r="A442" s="1051">
        <v>442</v>
      </c>
      <c r="B442" s="878" t="s">
        <v>1599</v>
      </c>
      <c r="C442" s="538"/>
      <c r="D442" s="526"/>
      <c r="E442" s="912"/>
    </row>
    <row r="443" spans="1:5">
      <c r="A443" s="1051">
        <v>443</v>
      </c>
      <c r="B443" s="878" t="s">
        <v>1600</v>
      </c>
      <c r="C443" s="538"/>
      <c r="D443" s="526"/>
      <c r="E443" s="912"/>
    </row>
    <row r="444" spans="1:5">
      <c r="A444" s="1051">
        <v>444</v>
      </c>
      <c r="B444" s="878" t="s">
        <v>1601</v>
      </c>
      <c r="C444" s="538"/>
      <c r="D444" s="526"/>
      <c r="E444" s="912"/>
    </row>
    <row r="445" spans="1:5">
      <c r="A445" s="1051">
        <v>445</v>
      </c>
      <c r="B445" s="878" t="s">
        <v>1602</v>
      </c>
      <c r="C445" s="538"/>
      <c r="D445" s="526"/>
      <c r="E445" s="912"/>
    </row>
    <row r="446" spans="1:5">
      <c r="A446" s="1051">
        <v>446</v>
      </c>
      <c r="B446" s="878" t="s">
        <v>1603</v>
      </c>
      <c r="C446" s="538"/>
      <c r="D446" s="526"/>
      <c r="E446" s="912"/>
    </row>
    <row r="447" spans="1:5">
      <c r="A447" s="1051">
        <v>447</v>
      </c>
      <c r="B447" s="878" t="s">
        <v>1604</v>
      </c>
      <c r="C447" s="538"/>
      <c r="D447" s="526"/>
      <c r="E447" s="912"/>
    </row>
    <row r="448" spans="1:5">
      <c r="A448" s="1051">
        <v>448</v>
      </c>
      <c r="B448" s="878" t="s">
        <v>1605</v>
      </c>
      <c r="C448" s="538"/>
      <c r="D448" s="526"/>
      <c r="E448" s="912"/>
    </row>
    <row r="449" spans="1:5">
      <c r="A449" s="1051">
        <v>449</v>
      </c>
      <c r="B449" s="878" t="s">
        <v>1606</v>
      </c>
      <c r="C449" s="538"/>
      <c r="D449" s="526"/>
      <c r="E449" s="912"/>
    </row>
    <row r="450" spans="1:5">
      <c r="A450" s="1051">
        <v>450</v>
      </c>
      <c r="B450" s="878" t="s">
        <v>1607</v>
      </c>
      <c r="C450" s="538"/>
      <c r="D450" s="526"/>
      <c r="E450" s="912"/>
    </row>
    <row r="451" spans="1:5">
      <c r="A451" s="1051">
        <v>451</v>
      </c>
      <c r="B451" s="879" t="s">
        <v>1608</v>
      </c>
      <c r="C451" s="539"/>
      <c r="D451" s="527"/>
      <c r="E451" s="913"/>
    </row>
    <row r="452" spans="1:5">
      <c r="A452" s="1051">
        <v>452</v>
      </c>
      <c r="B452" s="884">
        <v>19</v>
      </c>
      <c r="C452" s="880"/>
      <c r="D452" s="880" t="s">
        <v>1772</v>
      </c>
      <c r="E452" s="881"/>
    </row>
    <row r="453" spans="1:5">
      <c r="A453" s="1051">
        <v>453</v>
      </c>
      <c r="B453" s="537" t="s">
        <v>1267</v>
      </c>
      <c r="C453" s="910"/>
      <c r="D453" s="540"/>
      <c r="E453" s="883"/>
    </row>
    <row r="454" spans="1:5">
      <c r="A454" s="1051">
        <v>454</v>
      </c>
      <c r="B454" s="537" t="s">
        <v>885</v>
      </c>
      <c r="C454" s="911"/>
      <c r="D454" s="882"/>
      <c r="E454" s="883"/>
    </row>
    <row r="455" spans="1:5">
      <c r="A455" s="1051">
        <v>455</v>
      </c>
      <c r="B455" s="537" t="s">
        <v>1584</v>
      </c>
      <c r="C455" s="911"/>
      <c r="D455" s="882"/>
      <c r="E455" s="883"/>
    </row>
    <row r="456" spans="1:5">
      <c r="A456" s="1051">
        <v>456</v>
      </c>
      <c r="B456" s="537" t="s">
        <v>1609</v>
      </c>
      <c r="C456" s="911"/>
      <c r="D456" s="882"/>
      <c r="E456" s="883"/>
    </row>
    <row r="457" spans="1:5">
      <c r="A457" s="1051">
        <v>457</v>
      </c>
      <c r="B457" s="537" t="s">
        <v>1313</v>
      </c>
      <c r="C457" s="911"/>
      <c r="D457" s="882"/>
      <c r="E457" s="883"/>
    </row>
    <row r="458" spans="1:5">
      <c r="A458" s="1051">
        <v>458</v>
      </c>
      <c r="B458" s="537"/>
      <c r="C458" s="804" t="s">
        <v>1586</v>
      </c>
      <c r="D458" s="804" t="s">
        <v>1587</v>
      </c>
      <c r="E458" s="505"/>
    </row>
    <row r="459" spans="1:5">
      <c r="A459" s="1051">
        <v>459</v>
      </c>
      <c r="B459" s="537" t="s">
        <v>1585</v>
      </c>
      <c r="C459" s="538"/>
      <c r="D459" s="538"/>
      <c r="E459" s="505"/>
    </row>
    <row r="460" spans="1:5">
      <c r="A460" s="1051">
        <v>460</v>
      </c>
      <c r="B460" s="537" t="s">
        <v>1588</v>
      </c>
      <c r="C460" s="538"/>
      <c r="D460" s="538"/>
      <c r="E460" s="505"/>
    </row>
    <row r="461" spans="1:5">
      <c r="A461" s="1051">
        <v>461</v>
      </c>
      <c r="B461" s="537" t="s">
        <v>1589</v>
      </c>
      <c r="C461" s="804" t="s">
        <v>1590</v>
      </c>
      <c r="D461" s="804" t="s">
        <v>1591</v>
      </c>
      <c r="E461" s="505"/>
    </row>
    <row r="462" spans="1:5">
      <c r="A462" s="1051">
        <v>462</v>
      </c>
      <c r="B462" s="878" t="s">
        <v>1592</v>
      </c>
      <c r="C462" s="538"/>
      <c r="D462" s="538"/>
      <c r="E462" s="505"/>
    </row>
    <row r="463" spans="1:5">
      <c r="A463" s="1051">
        <v>463</v>
      </c>
      <c r="B463" s="878" t="s">
        <v>1593</v>
      </c>
      <c r="C463" s="538"/>
      <c r="D463" s="538"/>
      <c r="E463" s="505"/>
    </row>
    <row r="464" spans="1:5">
      <c r="A464" s="1051">
        <v>464</v>
      </c>
      <c r="B464" s="878" t="s">
        <v>1594</v>
      </c>
      <c r="C464" s="538"/>
      <c r="D464" s="538"/>
      <c r="E464" s="505"/>
    </row>
    <row r="465" spans="1:5">
      <c r="A465" s="1051">
        <v>465</v>
      </c>
      <c r="B465" s="878" t="s">
        <v>1595</v>
      </c>
      <c r="C465" s="538"/>
      <c r="D465" s="538"/>
      <c r="E465" s="505"/>
    </row>
    <row r="466" spans="1:5">
      <c r="A466" s="1051">
        <v>466</v>
      </c>
      <c r="B466" s="537" t="s">
        <v>1596</v>
      </c>
      <c r="C466" s="804" t="s">
        <v>889</v>
      </c>
      <c r="D466" s="804" t="s">
        <v>1597</v>
      </c>
      <c r="E466" s="805" t="s">
        <v>1598</v>
      </c>
    </row>
    <row r="467" spans="1:5">
      <c r="A467" s="1051">
        <v>467</v>
      </c>
      <c r="B467" s="878" t="s">
        <v>1599</v>
      </c>
      <c r="C467" s="538"/>
      <c r="D467" s="526"/>
      <c r="E467" s="912"/>
    </row>
    <row r="468" spans="1:5">
      <c r="A468" s="1051">
        <v>468</v>
      </c>
      <c r="B468" s="878" t="s">
        <v>1600</v>
      </c>
      <c r="C468" s="538"/>
      <c r="D468" s="526"/>
      <c r="E468" s="912"/>
    </row>
    <row r="469" spans="1:5">
      <c r="A469" s="1051">
        <v>469</v>
      </c>
      <c r="B469" s="878" t="s">
        <v>1601</v>
      </c>
      <c r="C469" s="538"/>
      <c r="D469" s="526"/>
      <c r="E469" s="912"/>
    </row>
    <row r="470" spans="1:5">
      <c r="A470" s="1051">
        <v>470</v>
      </c>
      <c r="B470" s="878" t="s">
        <v>1602</v>
      </c>
      <c r="C470" s="538"/>
      <c r="D470" s="526"/>
      <c r="E470" s="912"/>
    </row>
    <row r="471" spans="1:5">
      <c r="A471" s="1051">
        <v>471</v>
      </c>
      <c r="B471" s="878" t="s">
        <v>1603</v>
      </c>
      <c r="C471" s="538"/>
      <c r="D471" s="526"/>
      <c r="E471" s="912"/>
    </row>
    <row r="472" spans="1:5">
      <c r="A472" s="1051">
        <v>472</v>
      </c>
      <c r="B472" s="878" t="s">
        <v>1604</v>
      </c>
      <c r="C472" s="538"/>
      <c r="D472" s="526"/>
      <c r="E472" s="912"/>
    </row>
    <row r="473" spans="1:5">
      <c r="A473" s="1051">
        <v>473</v>
      </c>
      <c r="B473" s="878" t="s">
        <v>1605</v>
      </c>
      <c r="C473" s="538"/>
      <c r="D473" s="526"/>
      <c r="E473" s="912"/>
    </row>
    <row r="474" spans="1:5">
      <c r="A474" s="1051">
        <v>474</v>
      </c>
      <c r="B474" s="878" t="s">
        <v>1606</v>
      </c>
      <c r="C474" s="538"/>
      <c r="D474" s="526"/>
      <c r="E474" s="912"/>
    </row>
    <row r="475" spans="1:5">
      <c r="A475" s="1051">
        <v>475</v>
      </c>
      <c r="B475" s="878" t="s">
        <v>1607</v>
      </c>
      <c r="C475" s="538"/>
      <c r="D475" s="526"/>
      <c r="E475" s="912"/>
    </row>
    <row r="476" spans="1:5">
      <c r="A476" s="1051">
        <v>476</v>
      </c>
      <c r="B476" s="879" t="s">
        <v>1608</v>
      </c>
      <c r="C476" s="539"/>
      <c r="D476" s="527"/>
      <c r="E476" s="913"/>
    </row>
    <row r="477" spans="1:5">
      <c r="A477" s="1051">
        <v>477</v>
      </c>
      <c r="B477" s="884">
        <v>20</v>
      </c>
      <c r="C477" s="880"/>
      <c r="D477" s="880" t="s">
        <v>1772</v>
      </c>
      <c r="E477" s="881"/>
    </row>
    <row r="478" spans="1:5">
      <c r="A478" s="1051">
        <v>478</v>
      </c>
      <c r="B478" s="537" t="s">
        <v>1267</v>
      </c>
      <c r="C478" s="910"/>
      <c r="D478" s="540"/>
      <c r="E478" s="883"/>
    </row>
    <row r="479" spans="1:5">
      <c r="A479" s="1051">
        <v>479</v>
      </c>
      <c r="B479" s="537" t="s">
        <v>885</v>
      </c>
      <c r="C479" s="911"/>
      <c r="D479" s="882"/>
      <c r="E479" s="883"/>
    </row>
    <row r="480" spans="1:5">
      <c r="A480" s="1051">
        <v>480</v>
      </c>
      <c r="B480" s="537" t="s">
        <v>1584</v>
      </c>
      <c r="C480" s="911"/>
      <c r="D480" s="882"/>
      <c r="E480" s="883"/>
    </row>
    <row r="481" spans="1:5">
      <c r="A481" s="1051">
        <v>481</v>
      </c>
      <c r="B481" s="537" t="s">
        <v>1609</v>
      </c>
      <c r="C481" s="911"/>
      <c r="D481" s="882"/>
      <c r="E481" s="883"/>
    </row>
    <row r="482" spans="1:5">
      <c r="A482" s="1051">
        <v>482</v>
      </c>
      <c r="B482" s="537" t="s">
        <v>1313</v>
      </c>
      <c r="C482" s="911"/>
      <c r="D482" s="882"/>
      <c r="E482" s="883"/>
    </row>
    <row r="483" spans="1:5">
      <c r="A483" s="1051">
        <v>483</v>
      </c>
      <c r="B483" s="537"/>
      <c r="C483" s="804" t="s">
        <v>1586</v>
      </c>
      <c r="D483" s="804" t="s">
        <v>1587</v>
      </c>
      <c r="E483" s="505"/>
    </row>
    <row r="484" spans="1:5">
      <c r="A484" s="1051">
        <v>484</v>
      </c>
      <c r="B484" s="537" t="s">
        <v>1585</v>
      </c>
      <c r="C484" s="538"/>
      <c r="D484" s="538"/>
      <c r="E484" s="505"/>
    </row>
    <row r="485" spans="1:5">
      <c r="A485" s="1051">
        <v>485</v>
      </c>
      <c r="B485" s="537" t="s">
        <v>1588</v>
      </c>
      <c r="C485" s="538"/>
      <c r="D485" s="538"/>
      <c r="E485" s="505"/>
    </row>
    <row r="486" spans="1:5">
      <c r="A486" s="1051">
        <v>486</v>
      </c>
      <c r="B486" s="537" t="s">
        <v>1589</v>
      </c>
      <c r="C486" s="804" t="s">
        <v>1590</v>
      </c>
      <c r="D486" s="804" t="s">
        <v>1591</v>
      </c>
      <c r="E486" s="505"/>
    </row>
    <row r="487" spans="1:5">
      <c r="A487" s="1051">
        <v>487</v>
      </c>
      <c r="B487" s="878" t="s">
        <v>1592</v>
      </c>
      <c r="C487" s="538"/>
      <c r="D487" s="538"/>
      <c r="E487" s="505"/>
    </row>
    <row r="488" spans="1:5">
      <c r="A488" s="1051">
        <v>488</v>
      </c>
      <c r="B488" s="878" t="s">
        <v>1593</v>
      </c>
      <c r="C488" s="538"/>
      <c r="D488" s="538"/>
      <c r="E488" s="505"/>
    </row>
    <row r="489" spans="1:5">
      <c r="A489" s="1051">
        <v>489</v>
      </c>
      <c r="B489" s="878" t="s">
        <v>1594</v>
      </c>
      <c r="C489" s="538"/>
      <c r="D489" s="538"/>
      <c r="E489" s="505"/>
    </row>
    <row r="490" spans="1:5">
      <c r="A490" s="1051">
        <v>490</v>
      </c>
      <c r="B490" s="878" t="s">
        <v>1595</v>
      </c>
      <c r="C490" s="538"/>
      <c r="D490" s="538"/>
      <c r="E490" s="505"/>
    </row>
    <row r="491" spans="1:5">
      <c r="A491" s="1051">
        <v>491</v>
      </c>
      <c r="B491" s="537" t="s">
        <v>1596</v>
      </c>
      <c r="C491" s="804" t="s">
        <v>889</v>
      </c>
      <c r="D491" s="804" t="s">
        <v>1597</v>
      </c>
      <c r="E491" s="805" t="s">
        <v>1598</v>
      </c>
    </row>
    <row r="492" spans="1:5">
      <c r="A492" s="1051">
        <v>492</v>
      </c>
      <c r="B492" s="878" t="s">
        <v>1599</v>
      </c>
      <c r="C492" s="538"/>
      <c r="D492" s="526"/>
      <c r="E492" s="912"/>
    </row>
    <row r="493" spans="1:5">
      <c r="A493" s="1051">
        <v>493</v>
      </c>
      <c r="B493" s="878" t="s">
        <v>1600</v>
      </c>
      <c r="C493" s="538"/>
      <c r="D493" s="526"/>
      <c r="E493" s="912"/>
    </row>
    <row r="494" spans="1:5">
      <c r="A494" s="1051">
        <v>494</v>
      </c>
      <c r="B494" s="878" t="s">
        <v>1601</v>
      </c>
      <c r="C494" s="538"/>
      <c r="D494" s="526"/>
      <c r="E494" s="912"/>
    </row>
    <row r="495" spans="1:5">
      <c r="A495" s="1051">
        <v>495</v>
      </c>
      <c r="B495" s="878" t="s">
        <v>1602</v>
      </c>
      <c r="C495" s="538"/>
      <c r="D495" s="526"/>
      <c r="E495" s="912"/>
    </row>
    <row r="496" spans="1:5">
      <c r="A496" s="1051">
        <v>496</v>
      </c>
      <c r="B496" s="878" t="s">
        <v>1603</v>
      </c>
      <c r="C496" s="538"/>
      <c r="D496" s="526"/>
      <c r="E496" s="912"/>
    </row>
    <row r="497" spans="1:5">
      <c r="A497" s="1051">
        <v>497</v>
      </c>
      <c r="B497" s="878" t="s">
        <v>1604</v>
      </c>
      <c r="C497" s="538"/>
      <c r="D497" s="526"/>
      <c r="E497" s="912"/>
    </row>
    <row r="498" spans="1:5">
      <c r="A498" s="1051">
        <v>498</v>
      </c>
      <c r="B498" s="878" t="s">
        <v>1605</v>
      </c>
      <c r="C498" s="538"/>
      <c r="D498" s="526"/>
      <c r="E498" s="912"/>
    </row>
    <row r="499" spans="1:5">
      <c r="A499" s="1051">
        <v>499</v>
      </c>
      <c r="B499" s="878" t="s">
        <v>1606</v>
      </c>
      <c r="C499" s="538"/>
      <c r="D499" s="526"/>
      <c r="E499" s="912"/>
    </row>
    <row r="500" spans="1:5">
      <c r="A500" s="1051">
        <v>500</v>
      </c>
      <c r="B500" s="878" t="s">
        <v>1607</v>
      </c>
      <c r="C500" s="538"/>
      <c r="D500" s="526"/>
      <c r="E500" s="912"/>
    </row>
    <row r="501" spans="1:5">
      <c r="A501" s="1051">
        <v>501</v>
      </c>
      <c r="B501" s="879" t="s">
        <v>1608</v>
      </c>
      <c r="C501" s="539"/>
      <c r="D501" s="527"/>
      <c r="E501" s="913"/>
    </row>
    <row r="502" spans="1:5">
      <c r="A502" s="1051">
        <v>502</v>
      </c>
      <c r="B502" s="884">
        <v>21</v>
      </c>
      <c r="C502" s="880"/>
      <c r="D502" s="880" t="s">
        <v>1772</v>
      </c>
      <c r="E502" s="881"/>
    </row>
    <row r="503" spans="1:5">
      <c r="A503" s="1051">
        <v>503</v>
      </c>
      <c r="B503" s="537" t="s">
        <v>1267</v>
      </c>
      <c r="C503" s="910"/>
      <c r="D503" s="540"/>
      <c r="E503" s="883"/>
    </row>
    <row r="504" spans="1:5">
      <c r="A504" s="1051">
        <v>504</v>
      </c>
      <c r="B504" s="537" t="s">
        <v>885</v>
      </c>
      <c r="C504" s="911"/>
      <c r="D504" s="882"/>
      <c r="E504" s="883"/>
    </row>
    <row r="505" spans="1:5">
      <c r="A505" s="1051">
        <v>505</v>
      </c>
      <c r="B505" s="537" t="s">
        <v>1584</v>
      </c>
      <c r="C505" s="911"/>
      <c r="D505" s="882"/>
      <c r="E505" s="883"/>
    </row>
    <row r="506" spans="1:5">
      <c r="A506" s="1051">
        <v>506</v>
      </c>
      <c r="B506" s="537" t="s">
        <v>1609</v>
      </c>
      <c r="C506" s="911"/>
      <c r="D506" s="882"/>
      <c r="E506" s="883"/>
    </row>
    <row r="507" spans="1:5">
      <c r="A507" s="1051">
        <v>507</v>
      </c>
      <c r="B507" s="537" t="s">
        <v>1313</v>
      </c>
      <c r="C507" s="911"/>
      <c r="D507" s="882"/>
      <c r="E507" s="883"/>
    </row>
    <row r="508" spans="1:5">
      <c r="A508" s="1051">
        <v>508</v>
      </c>
      <c r="B508" s="537"/>
      <c r="C508" s="804" t="s">
        <v>1586</v>
      </c>
      <c r="D508" s="804" t="s">
        <v>1587</v>
      </c>
      <c r="E508" s="505"/>
    </row>
    <row r="509" spans="1:5">
      <c r="A509" s="1051">
        <v>509</v>
      </c>
      <c r="B509" s="537" t="s">
        <v>1585</v>
      </c>
      <c r="C509" s="538"/>
      <c r="D509" s="538"/>
      <c r="E509" s="505"/>
    </row>
    <row r="510" spans="1:5">
      <c r="A510" s="1051">
        <v>510</v>
      </c>
      <c r="B510" s="537" t="s">
        <v>1588</v>
      </c>
      <c r="C510" s="538"/>
      <c r="D510" s="538"/>
      <c r="E510" s="505"/>
    </row>
    <row r="511" spans="1:5">
      <c r="A511" s="1051">
        <v>511</v>
      </c>
      <c r="B511" s="537" t="s">
        <v>1589</v>
      </c>
      <c r="C511" s="804" t="s">
        <v>1590</v>
      </c>
      <c r="D511" s="804" t="s">
        <v>1591</v>
      </c>
      <c r="E511" s="505"/>
    </row>
    <row r="512" spans="1:5">
      <c r="A512" s="1051">
        <v>512</v>
      </c>
      <c r="B512" s="878" t="s">
        <v>1592</v>
      </c>
      <c r="C512" s="538"/>
      <c r="D512" s="538"/>
      <c r="E512" s="505"/>
    </row>
    <row r="513" spans="1:5">
      <c r="A513" s="1051">
        <v>513</v>
      </c>
      <c r="B513" s="878" t="s">
        <v>1593</v>
      </c>
      <c r="C513" s="538"/>
      <c r="D513" s="538"/>
      <c r="E513" s="505"/>
    </row>
    <row r="514" spans="1:5">
      <c r="A514" s="1051">
        <v>514</v>
      </c>
      <c r="B514" s="878" t="s">
        <v>1594</v>
      </c>
      <c r="C514" s="538"/>
      <c r="D514" s="538"/>
      <c r="E514" s="505"/>
    </row>
    <row r="515" spans="1:5">
      <c r="A515" s="1051">
        <v>515</v>
      </c>
      <c r="B515" s="878" t="s">
        <v>1595</v>
      </c>
      <c r="C515" s="538"/>
      <c r="D515" s="538"/>
      <c r="E515" s="505"/>
    </row>
    <row r="516" spans="1:5">
      <c r="A516" s="1051">
        <v>516</v>
      </c>
      <c r="B516" s="537" t="s">
        <v>1596</v>
      </c>
      <c r="C516" s="804" t="s">
        <v>889</v>
      </c>
      <c r="D516" s="804" t="s">
        <v>1597</v>
      </c>
      <c r="E516" s="805" t="s">
        <v>1598</v>
      </c>
    </row>
    <row r="517" spans="1:5">
      <c r="A517" s="1051">
        <v>517</v>
      </c>
      <c r="B517" s="878" t="s">
        <v>1599</v>
      </c>
      <c r="C517" s="538"/>
      <c r="D517" s="526"/>
      <c r="E517" s="912"/>
    </row>
    <row r="518" spans="1:5">
      <c r="A518" s="1051">
        <v>518</v>
      </c>
      <c r="B518" s="878" t="s">
        <v>1600</v>
      </c>
      <c r="C518" s="538"/>
      <c r="D518" s="526"/>
      <c r="E518" s="912"/>
    </row>
    <row r="519" spans="1:5">
      <c r="A519" s="1051">
        <v>519</v>
      </c>
      <c r="B519" s="878" t="s">
        <v>1601</v>
      </c>
      <c r="C519" s="538"/>
      <c r="D519" s="526"/>
      <c r="E519" s="912"/>
    </row>
    <row r="520" spans="1:5">
      <c r="A520" s="1051">
        <v>520</v>
      </c>
      <c r="B520" s="878" t="s">
        <v>1602</v>
      </c>
      <c r="C520" s="538"/>
      <c r="D520" s="526"/>
      <c r="E520" s="912"/>
    </row>
    <row r="521" spans="1:5">
      <c r="A521" s="1051">
        <v>521</v>
      </c>
      <c r="B521" s="878" t="s">
        <v>1603</v>
      </c>
      <c r="C521" s="538"/>
      <c r="D521" s="526"/>
      <c r="E521" s="912"/>
    </row>
    <row r="522" spans="1:5">
      <c r="A522" s="1051">
        <v>522</v>
      </c>
      <c r="B522" s="878" t="s">
        <v>1604</v>
      </c>
      <c r="C522" s="538"/>
      <c r="D522" s="526"/>
      <c r="E522" s="912"/>
    </row>
    <row r="523" spans="1:5">
      <c r="A523" s="1051">
        <v>523</v>
      </c>
      <c r="B523" s="878" t="s">
        <v>1605</v>
      </c>
      <c r="C523" s="538"/>
      <c r="D523" s="526"/>
      <c r="E523" s="912"/>
    </row>
    <row r="524" spans="1:5">
      <c r="A524" s="1051">
        <v>524</v>
      </c>
      <c r="B524" s="878" t="s">
        <v>1606</v>
      </c>
      <c r="C524" s="538"/>
      <c r="D524" s="526"/>
      <c r="E524" s="912"/>
    </row>
    <row r="525" spans="1:5">
      <c r="A525" s="1051">
        <v>525</v>
      </c>
      <c r="B525" s="878" t="s">
        <v>1607</v>
      </c>
      <c r="C525" s="538"/>
      <c r="D525" s="526"/>
      <c r="E525" s="912"/>
    </row>
    <row r="526" spans="1:5">
      <c r="A526" s="1051">
        <v>526</v>
      </c>
      <c r="B526" s="879" t="s">
        <v>1608</v>
      </c>
      <c r="C526" s="539"/>
      <c r="D526" s="527"/>
      <c r="E526" s="913"/>
    </row>
    <row r="527" spans="1:5">
      <c r="A527" s="1051">
        <v>527</v>
      </c>
      <c r="B527" s="884">
        <v>22</v>
      </c>
      <c r="C527" s="880"/>
      <c r="D527" s="880" t="s">
        <v>1772</v>
      </c>
      <c r="E527" s="881"/>
    </row>
    <row r="528" spans="1:5">
      <c r="A528" s="1051">
        <v>528</v>
      </c>
      <c r="B528" s="537" t="s">
        <v>1267</v>
      </c>
      <c r="C528" s="910"/>
      <c r="D528" s="540"/>
      <c r="E528" s="883"/>
    </row>
    <row r="529" spans="1:5">
      <c r="A529" s="1051">
        <v>529</v>
      </c>
      <c r="B529" s="537" t="s">
        <v>885</v>
      </c>
      <c r="C529" s="911"/>
      <c r="D529" s="882"/>
      <c r="E529" s="883"/>
    </row>
    <row r="530" spans="1:5">
      <c r="A530" s="1051">
        <v>530</v>
      </c>
      <c r="B530" s="537" t="s">
        <v>1584</v>
      </c>
      <c r="C530" s="911"/>
      <c r="D530" s="882"/>
      <c r="E530" s="883"/>
    </row>
    <row r="531" spans="1:5">
      <c r="A531" s="1051">
        <v>531</v>
      </c>
      <c r="B531" s="537" t="s">
        <v>1609</v>
      </c>
      <c r="C531" s="911"/>
      <c r="D531" s="882"/>
      <c r="E531" s="883"/>
    </row>
    <row r="532" spans="1:5">
      <c r="A532" s="1051">
        <v>532</v>
      </c>
      <c r="B532" s="537" t="s">
        <v>1313</v>
      </c>
      <c r="C532" s="911"/>
      <c r="D532" s="882"/>
      <c r="E532" s="883"/>
    </row>
    <row r="533" spans="1:5">
      <c r="A533" s="1051">
        <v>533</v>
      </c>
      <c r="B533" s="537"/>
      <c r="C533" s="804" t="s">
        <v>1586</v>
      </c>
      <c r="D533" s="804" t="s">
        <v>1587</v>
      </c>
      <c r="E533" s="505"/>
    </row>
    <row r="534" spans="1:5">
      <c r="A534" s="1051">
        <v>534</v>
      </c>
      <c r="B534" s="537" t="s">
        <v>1585</v>
      </c>
      <c r="C534" s="538"/>
      <c r="D534" s="538"/>
      <c r="E534" s="505"/>
    </row>
    <row r="535" spans="1:5">
      <c r="A535" s="1051">
        <v>535</v>
      </c>
      <c r="B535" s="537" t="s">
        <v>1588</v>
      </c>
      <c r="C535" s="538"/>
      <c r="D535" s="538"/>
      <c r="E535" s="505"/>
    </row>
    <row r="536" spans="1:5">
      <c r="A536" s="1051">
        <v>536</v>
      </c>
      <c r="B536" s="537" t="s">
        <v>1589</v>
      </c>
      <c r="C536" s="804" t="s">
        <v>1590</v>
      </c>
      <c r="D536" s="804" t="s">
        <v>1591</v>
      </c>
      <c r="E536" s="505"/>
    </row>
    <row r="537" spans="1:5">
      <c r="A537" s="1051">
        <v>537</v>
      </c>
      <c r="B537" s="878" t="s">
        <v>1592</v>
      </c>
      <c r="C537" s="538"/>
      <c r="D537" s="538"/>
      <c r="E537" s="505"/>
    </row>
    <row r="538" spans="1:5">
      <c r="A538" s="1051">
        <v>538</v>
      </c>
      <c r="B538" s="878" t="s">
        <v>1593</v>
      </c>
      <c r="C538" s="538"/>
      <c r="D538" s="538"/>
      <c r="E538" s="505"/>
    </row>
    <row r="539" spans="1:5">
      <c r="A539" s="1051">
        <v>539</v>
      </c>
      <c r="B539" s="878" t="s">
        <v>1594</v>
      </c>
      <c r="C539" s="538"/>
      <c r="D539" s="538"/>
      <c r="E539" s="505"/>
    </row>
    <row r="540" spans="1:5">
      <c r="A540" s="1051">
        <v>540</v>
      </c>
      <c r="B540" s="878" t="s">
        <v>1595</v>
      </c>
      <c r="C540" s="538"/>
      <c r="D540" s="538"/>
      <c r="E540" s="505"/>
    </row>
    <row r="541" spans="1:5">
      <c r="A541" s="1051">
        <v>541</v>
      </c>
      <c r="B541" s="537" t="s">
        <v>1596</v>
      </c>
      <c r="C541" s="804" t="s">
        <v>889</v>
      </c>
      <c r="D541" s="804" t="s">
        <v>1597</v>
      </c>
      <c r="E541" s="805" t="s">
        <v>1598</v>
      </c>
    </row>
    <row r="542" spans="1:5">
      <c r="A542" s="1051">
        <v>542</v>
      </c>
      <c r="B542" s="878" t="s">
        <v>1599</v>
      </c>
      <c r="C542" s="538"/>
      <c r="D542" s="526"/>
      <c r="E542" s="912"/>
    </row>
    <row r="543" spans="1:5">
      <c r="A543" s="1051">
        <v>543</v>
      </c>
      <c r="B543" s="878" t="s">
        <v>1600</v>
      </c>
      <c r="C543" s="538"/>
      <c r="D543" s="526"/>
      <c r="E543" s="912"/>
    </row>
    <row r="544" spans="1:5">
      <c r="A544" s="1051">
        <v>544</v>
      </c>
      <c r="B544" s="878" t="s">
        <v>1601</v>
      </c>
      <c r="C544" s="538"/>
      <c r="D544" s="526"/>
      <c r="E544" s="912"/>
    </row>
    <row r="545" spans="1:5">
      <c r="A545" s="1051">
        <v>545</v>
      </c>
      <c r="B545" s="878" t="s">
        <v>1602</v>
      </c>
      <c r="C545" s="538"/>
      <c r="D545" s="526"/>
      <c r="E545" s="912"/>
    </row>
    <row r="546" spans="1:5">
      <c r="A546" s="1051">
        <v>546</v>
      </c>
      <c r="B546" s="878" t="s">
        <v>1603</v>
      </c>
      <c r="C546" s="538"/>
      <c r="D546" s="526"/>
      <c r="E546" s="912"/>
    </row>
    <row r="547" spans="1:5">
      <c r="A547" s="1051">
        <v>547</v>
      </c>
      <c r="B547" s="878" t="s">
        <v>1604</v>
      </c>
      <c r="C547" s="538"/>
      <c r="D547" s="526"/>
      <c r="E547" s="912"/>
    </row>
    <row r="548" spans="1:5">
      <c r="A548" s="1051">
        <v>548</v>
      </c>
      <c r="B548" s="878" t="s">
        <v>1605</v>
      </c>
      <c r="C548" s="538"/>
      <c r="D548" s="526"/>
      <c r="E548" s="912"/>
    </row>
    <row r="549" spans="1:5">
      <c r="A549" s="1051">
        <v>549</v>
      </c>
      <c r="B549" s="878" t="s">
        <v>1606</v>
      </c>
      <c r="C549" s="538"/>
      <c r="D549" s="526"/>
      <c r="E549" s="912"/>
    </row>
    <row r="550" spans="1:5">
      <c r="A550" s="1051">
        <v>550</v>
      </c>
      <c r="B550" s="878" t="s">
        <v>1607</v>
      </c>
      <c r="C550" s="538"/>
      <c r="D550" s="526"/>
      <c r="E550" s="912"/>
    </row>
    <row r="551" spans="1:5">
      <c r="A551" s="1051">
        <v>551</v>
      </c>
      <c r="B551" s="879" t="s">
        <v>1608</v>
      </c>
      <c r="C551" s="539"/>
      <c r="D551" s="527"/>
      <c r="E551" s="913"/>
    </row>
    <row r="552" spans="1:5">
      <c r="A552" s="1051">
        <v>552</v>
      </c>
      <c r="B552" s="884">
        <v>23</v>
      </c>
      <c r="C552" s="880"/>
      <c r="D552" s="880" t="s">
        <v>1772</v>
      </c>
      <c r="E552" s="881"/>
    </row>
    <row r="553" spans="1:5">
      <c r="A553" s="1051">
        <v>553</v>
      </c>
      <c r="B553" s="537" t="s">
        <v>1267</v>
      </c>
      <c r="C553" s="910"/>
      <c r="D553" s="540"/>
      <c r="E553" s="883"/>
    </row>
    <row r="554" spans="1:5">
      <c r="A554" s="1051">
        <v>554</v>
      </c>
      <c r="B554" s="537" t="s">
        <v>885</v>
      </c>
      <c r="C554" s="911"/>
      <c r="D554" s="882"/>
      <c r="E554" s="883"/>
    </row>
    <row r="555" spans="1:5">
      <c r="A555" s="1051">
        <v>555</v>
      </c>
      <c r="B555" s="537" t="s">
        <v>1584</v>
      </c>
      <c r="C555" s="911"/>
      <c r="D555" s="882"/>
      <c r="E555" s="883"/>
    </row>
    <row r="556" spans="1:5">
      <c r="A556" s="1051">
        <v>556</v>
      </c>
      <c r="B556" s="537" t="s">
        <v>1609</v>
      </c>
      <c r="C556" s="911"/>
      <c r="D556" s="882"/>
      <c r="E556" s="883"/>
    </row>
    <row r="557" spans="1:5">
      <c r="A557" s="1051">
        <v>557</v>
      </c>
      <c r="B557" s="537" t="s">
        <v>1313</v>
      </c>
      <c r="C557" s="911"/>
      <c r="D557" s="882"/>
      <c r="E557" s="883"/>
    </row>
    <row r="558" spans="1:5">
      <c r="A558" s="1051">
        <v>558</v>
      </c>
      <c r="B558" s="537"/>
      <c r="C558" s="804" t="s">
        <v>1586</v>
      </c>
      <c r="D558" s="804" t="s">
        <v>1587</v>
      </c>
      <c r="E558" s="505"/>
    </row>
    <row r="559" spans="1:5">
      <c r="A559" s="1051">
        <v>559</v>
      </c>
      <c r="B559" s="537" t="s">
        <v>1585</v>
      </c>
      <c r="C559" s="538"/>
      <c r="D559" s="538"/>
      <c r="E559" s="505"/>
    </row>
    <row r="560" spans="1:5">
      <c r="A560" s="1051">
        <v>560</v>
      </c>
      <c r="B560" s="537" t="s">
        <v>1588</v>
      </c>
      <c r="C560" s="538"/>
      <c r="D560" s="538"/>
      <c r="E560" s="505"/>
    </row>
    <row r="561" spans="1:5">
      <c r="A561" s="1051">
        <v>561</v>
      </c>
      <c r="B561" s="537" t="s">
        <v>1589</v>
      </c>
      <c r="C561" s="804" t="s">
        <v>1590</v>
      </c>
      <c r="D561" s="804" t="s">
        <v>1591</v>
      </c>
      <c r="E561" s="505"/>
    </row>
    <row r="562" spans="1:5">
      <c r="A562" s="1051">
        <v>562</v>
      </c>
      <c r="B562" s="878" t="s">
        <v>1592</v>
      </c>
      <c r="C562" s="538"/>
      <c r="D562" s="538"/>
      <c r="E562" s="505"/>
    </row>
    <row r="563" spans="1:5">
      <c r="A563" s="1051">
        <v>563</v>
      </c>
      <c r="B563" s="878" t="s">
        <v>1593</v>
      </c>
      <c r="C563" s="538"/>
      <c r="D563" s="538"/>
      <c r="E563" s="505"/>
    </row>
    <row r="564" spans="1:5">
      <c r="A564" s="1051">
        <v>564</v>
      </c>
      <c r="B564" s="878" t="s">
        <v>1594</v>
      </c>
      <c r="C564" s="538"/>
      <c r="D564" s="538"/>
      <c r="E564" s="505"/>
    </row>
    <row r="565" spans="1:5">
      <c r="A565" s="1051">
        <v>565</v>
      </c>
      <c r="B565" s="878" t="s">
        <v>1595</v>
      </c>
      <c r="C565" s="538"/>
      <c r="D565" s="538"/>
      <c r="E565" s="505"/>
    </row>
    <row r="566" spans="1:5">
      <c r="A566" s="1051">
        <v>566</v>
      </c>
      <c r="B566" s="537" t="s">
        <v>1596</v>
      </c>
      <c r="C566" s="804" t="s">
        <v>889</v>
      </c>
      <c r="D566" s="804" t="s">
        <v>1597</v>
      </c>
      <c r="E566" s="805" t="s">
        <v>1598</v>
      </c>
    </row>
    <row r="567" spans="1:5">
      <c r="A567" s="1051">
        <v>567</v>
      </c>
      <c r="B567" s="878" t="s">
        <v>1599</v>
      </c>
      <c r="C567" s="538"/>
      <c r="D567" s="526"/>
      <c r="E567" s="912"/>
    </row>
    <row r="568" spans="1:5">
      <c r="A568" s="1051">
        <v>568</v>
      </c>
      <c r="B568" s="878" t="s">
        <v>1600</v>
      </c>
      <c r="C568" s="538"/>
      <c r="D568" s="526"/>
      <c r="E568" s="912"/>
    </row>
    <row r="569" spans="1:5">
      <c r="A569" s="1051">
        <v>569</v>
      </c>
      <c r="B569" s="878" t="s">
        <v>1601</v>
      </c>
      <c r="C569" s="538"/>
      <c r="D569" s="526"/>
      <c r="E569" s="912"/>
    </row>
    <row r="570" spans="1:5">
      <c r="A570" s="1051">
        <v>570</v>
      </c>
      <c r="B570" s="878" t="s">
        <v>1602</v>
      </c>
      <c r="C570" s="538"/>
      <c r="D570" s="526"/>
      <c r="E570" s="912"/>
    </row>
    <row r="571" spans="1:5">
      <c r="A571" s="1051">
        <v>571</v>
      </c>
      <c r="B571" s="878" t="s">
        <v>1603</v>
      </c>
      <c r="C571" s="538"/>
      <c r="D571" s="526"/>
      <c r="E571" s="912"/>
    </row>
    <row r="572" spans="1:5">
      <c r="A572" s="1051">
        <v>572</v>
      </c>
      <c r="B572" s="878" t="s">
        <v>1604</v>
      </c>
      <c r="C572" s="538"/>
      <c r="D572" s="526"/>
      <c r="E572" s="912"/>
    </row>
    <row r="573" spans="1:5">
      <c r="A573" s="1051">
        <v>573</v>
      </c>
      <c r="B573" s="878" t="s">
        <v>1605</v>
      </c>
      <c r="C573" s="538"/>
      <c r="D573" s="526"/>
      <c r="E573" s="912"/>
    </row>
    <row r="574" spans="1:5">
      <c r="A574" s="1051">
        <v>574</v>
      </c>
      <c r="B574" s="878" t="s">
        <v>1606</v>
      </c>
      <c r="C574" s="538"/>
      <c r="D574" s="526"/>
      <c r="E574" s="912"/>
    </row>
    <row r="575" spans="1:5">
      <c r="A575" s="1051">
        <v>575</v>
      </c>
      <c r="B575" s="878" t="s">
        <v>1607</v>
      </c>
      <c r="C575" s="538"/>
      <c r="D575" s="526"/>
      <c r="E575" s="912"/>
    </row>
    <row r="576" spans="1:5">
      <c r="A576" s="1051">
        <v>576</v>
      </c>
      <c r="B576" s="879" t="s">
        <v>1608</v>
      </c>
      <c r="C576" s="539"/>
      <c r="D576" s="527"/>
      <c r="E576" s="913"/>
    </row>
    <row r="577" spans="1:5">
      <c r="A577" s="1051">
        <v>577</v>
      </c>
      <c r="B577" s="884">
        <v>24</v>
      </c>
      <c r="C577" s="880"/>
      <c r="D577" s="880" t="s">
        <v>1772</v>
      </c>
      <c r="E577" s="881"/>
    </row>
    <row r="578" spans="1:5">
      <c r="A578" s="1051">
        <v>578</v>
      </c>
      <c r="B578" s="537" t="s">
        <v>1267</v>
      </c>
      <c r="C578" s="910"/>
      <c r="D578" s="540"/>
      <c r="E578" s="883"/>
    </row>
    <row r="579" spans="1:5">
      <c r="A579" s="1051">
        <v>579</v>
      </c>
      <c r="B579" s="537" t="s">
        <v>885</v>
      </c>
      <c r="C579" s="911"/>
      <c r="D579" s="882"/>
      <c r="E579" s="883"/>
    </row>
    <row r="580" spans="1:5">
      <c r="A580" s="1051">
        <v>580</v>
      </c>
      <c r="B580" s="537" t="s">
        <v>1584</v>
      </c>
      <c r="C580" s="911"/>
      <c r="D580" s="882"/>
      <c r="E580" s="883"/>
    </row>
    <row r="581" spans="1:5">
      <c r="A581" s="1051">
        <v>581</v>
      </c>
      <c r="B581" s="537" t="s">
        <v>1609</v>
      </c>
      <c r="C581" s="911"/>
      <c r="D581" s="882"/>
      <c r="E581" s="883"/>
    </row>
    <row r="582" spans="1:5">
      <c r="A582" s="1051">
        <v>582</v>
      </c>
      <c r="B582" s="537" t="s">
        <v>1313</v>
      </c>
      <c r="C582" s="911"/>
      <c r="D582" s="882"/>
      <c r="E582" s="883"/>
    </row>
    <row r="583" spans="1:5">
      <c r="A583" s="1051">
        <v>583</v>
      </c>
      <c r="B583" s="537"/>
      <c r="C583" s="804" t="s">
        <v>1586</v>
      </c>
      <c r="D583" s="804" t="s">
        <v>1587</v>
      </c>
      <c r="E583" s="505"/>
    </row>
    <row r="584" spans="1:5">
      <c r="A584" s="1051">
        <v>584</v>
      </c>
      <c r="B584" s="537" t="s">
        <v>1585</v>
      </c>
      <c r="C584" s="538"/>
      <c r="D584" s="538"/>
      <c r="E584" s="505"/>
    </row>
    <row r="585" spans="1:5">
      <c r="A585" s="1051">
        <v>585</v>
      </c>
      <c r="B585" s="537" t="s">
        <v>1588</v>
      </c>
      <c r="C585" s="538"/>
      <c r="D585" s="538"/>
      <c r="E585" s="505"/>
    </row>
    <row r="586" spans="1:5">
      <c r="A586" s="1051">
        <v>586</v>
      </c>
      <c r="B586" s="537" t="s">
        <v>1589</v>
      </c>
      <c r="C586" s="804" t="s">
        <v>1590</v>
      </c>
      <c r="D586" s="804" t="s">
        <v>1591</v>
      </c>
      <c r="E586" s="505"/>
    </row>
    <row r="587" spans="1:5">
      <c r="A587" s="1051">
        <v>587</v>
      </c>
      <c r="B587" s="878" t="s">
        <v>1592</v>
      </c>
      <c r="C587" s="538"/>
      <c r="D587" s="538"/>
      <c r="E587" s="505"/>
    </row>
    <row r="588" spans="1:5">
      <c r="A588" s="1051">
        <v>588</v>
      </c>
      <c r="B588" s="878" t="s">
        <v>1593</v>
      </c>
      <c r="C588" s="538"/>
      <c r="D588" s="538"/>
      <c r="E588" s="505"/>
    </row>
    <row r="589" spans="1:5">
      <c r="A589" s="1051">
        <v>589</v>
      </c>
      <c r="B589" s="878" t="s">
        <v>1594</v>
      </c>
      <c r="C589" s="538"/>
      <c r="D589" s="538"/>
      <c r="E589" s="505"/>
    </row>
    <row r="590" spans="1:5">
      <c r="A590" s="1051">
        <v>590</v>
      </c>
      <c r="B590" s="878" t="s">
        <v>1595</v>
      </c>
      <c r="C590" s="538"/>
      <c r="D590" s="538"/>
      <c r="E590" s="505"/>
    </row>
    <row r="591" spans="1:5">
      <c r="A591" s="1051">
        <v>591</v>
      </c>
      <c r="B591" s="537" t="s">
        <v>1596</v>
      </c>
      <c r="C591" s="804" t="s">
        <v>889</v>
      </c>
      <c r="D591" s="804" t="s">
        <v>1597</v>
      </c>
      <c r="E591" s="805" t="s">
        <v>1598</v>
      </c>
    </row>
    <row r="592" spans="1:5">
      <c r="A592" s="1051">
        <v>592</v>
      </c>
      <c r="B592" s="878" t="s">
        <v>1599</v>
      </c>
      <c r="C592" s="538"/>
      <c r="D592" s="526"/>
      <c r="E592" s="912"/>
    </row>
    <row r="593" spans="1:5">
      <c r="A593" s="1051">
        <v>593</v>
      </c>
      <c r="B593" s="878" t="s">
        <v>1600</v>
      </c>
      <c r="C593" s="538"/>
      <c r="D593" s="526"/>
      <c r="E593" s="912"/>
    </row>
    <row r="594" spans="1:5">
      <c r="A594" s="1051">
        <v>594</v>
      </c>
      <c r="B594" s="878" t="s">
        <v>1601</v>
      </c>
      <c r="C594" s="538"/>
      <c r="D594" s="526"/>
      <c r="E594" s="912"/>
    </row>
    <row r="595" spans="1:5">
      <c r="A595" s="1051">
        <v>595</v>
      </c>
      <c r="B595" s="878" t="s">
        <v>1602</v>
      </c>
      <c r="C595" s="538"/>
      <c r="D595" s="526"/>
      <c r="E595" s="912"/>
    </row>
    <row r="596" spans="1:5">
      <c r="A596" s="1051">
        <v>596</v>
      </c>
      <c r="B596" s="878" t="s">
        <v>1603</v>
      </c>
      <c r="C596" s="538"/>
      <c r="D596" s="526"/>
      <c r="E596" s="912"/>
    </row>
    <row r="597" spans="1:5">
      <c r="A597" s="1051">
        <v>597</v>
      </c>
      <c r="B597" s="878" t="s">
        <v>1604</v>
      </c>
      <c r="C597" s="538"/>
      <c r="D597" s="526"/>
      <c r="E597" s="912"/>
    </row>
    <row r="598" spans="1:5">
      <c r="A598" s="1051">
        <v>598</v>
      </c>
      <c r="B598" s="878" t="s">
        <v>1605</v>
      </c>
      <c r="C598" s="538"/>
      <c r="D598" s="526"/>
      <c r="E598" s="912"/>
    </row>
    <row r="599" spans="1:5">
      <c r="A599" s="1051">
        <v>599</v>
      </c>
      <c r="B599" s="878" t="s">
        <v>1606</v>
      </c>
      <c r="C599" s="538"/>
      <c r="D599" s="526"/>
      <c r="E599" s="912"/>
    </row>
    <row r="600" spans="1:5">
      <c r="A600" s="1051">
        <v>600</v>
      </c>
      <c r="B600" s="878" t="s">
        <v>1607</v>
      </c>
      <c r="C600" s="538"/>
      <c r="D600" s="526"/>
      <c r="E600" s="912"/>
    </row>
    <row r="601" spans="1:5">
      <c r="A601" s="1051">
        <v>601</v>
      </c>
      <c r="B601" s="879" t="s">
        <v>1608</v>
      </c>
      <c r="C601" s="539"/>
      <c r="D601" s="527"/>
      <c r="E601" s="913"/>
    </row>
    <row r="602" spans="1:5">
      <c r="A602" s="1051">
        <v>602</v>
      </c>
      <c r="B602" s="884">
        <v>25</v>
      </c>
      <c r="C602" s="880"/>
      <c r="D602" s="880" t="s">
        <v>1772</v>
      </c>
      <c r="E602" s="881"/>
    </row>
    <row r="603" spans="1:5">
      <c r="A603" s="1051">
        <v>603</v>
      </c>
      <c r="B603" s="537" t="s">
        <v>1267</v>
      </c>
      <c r="C603" s="910"/>
      <c r="D603" s="540"/>
      <c r="E603" s="883"/>
    </row>
    <row r="604" spans="1:5">
      <c r="A604" s="1051">
        <v>604</v>
      </c>
      <c r="B604" s="537" t="s">
        <v>885</v>
      </c>
      <c r="C604" s="911"/>
      <c r="D604" s="882"/>
      <c r="E604" s="883"/>
    </row>
    <row r="605" spans="1:5">
      <c r="A605" s="1051">
        <v>605</v>
      </c>
      <c r="B605" s="537" t="s">
        <v>1584</v>
      </c>
      <c r="C605" s="911"/>
      <c r="D605" s="882"/>
      <c r="E605" s="883"/>
    </row>
    <row r="606" spans="1:5">
      <c r="A606" s="1051">
        <v>606</v>
      </c>
      <c r="B606" s="537" t="s">
        <v>1609</v>
      </c>
      <c r="C606" s="911"/>
      <c r="D606" s="882"/>
      <c r="E606" s="883"/>
    </row>
    <row r="607" spans="1:5">
      <c r="A607" s="1051">
        <v>607</v>
      </c>
      <c r="B607" s="537" t="s">
        <v>1313</v>
      </c>
      <c r="C607" s="911"/>
      <c r="D607" s="882"/>
      <c r="E607" s="883"/>
    </row>
    <row r="608" spans="1:5">
      <c r="A608" s="1051">
        <v>608</v>
      </c>
      <c r="B608" s="537"/>
      <c r="C608" s="804" t="s">
        <v>1586</v>
      </c>
      <c r="D608" s="804" t="s">
        <v>1587</v>
      </c>
      <c r="E608" s="505"/>
    </row>
    <row r="609" spans="1:5">
      <c r="A609" s="1051">
        <v>609</v>
      </c>
      <c r="B609" s="537" t="s">
        <v>1585</v>
      </c>
      <c r="C609" s="538"/>
      <c r="D609" s="538"/>
      <c r="E609" s="505"/>
    </row>
    <row r="610" spans="1:5">
      <c r="A610" s="1051">
        <v>610</v>
      </c>
      <c r="B610" s="537" t="s">
        <v>1588</v>
      </c>
      <c r="C610" s="538"/>
      <c r="D610" s="538"/>
      <c r="E610" s="505"/>
    </row>
    <row r="611" spans="1:5">
      <c r="A611" s="1051">
        <v>611</v>
      </c>
      <c r="B611" s="537" t="s">
        <v>1589</v>
      </c>
      <c r="C611" s="804" t="s">
        <v>1590</v>
      </c>
      <c r="D611" s="804" t="s">
        <v>1591</v>
      </c>
      <c r="E611" s="505"/>
    </row>
    <row r="612" spans="1:5">
      <c r="A612" s="1051">
        <v>612</v>
      </c>
      <c r="B612" s="878" t="s">
        <v>1592</v>
      </c>
      <c r="C612" s="538"/>
      <c r="D612" s="538"/>
      <c r="E612" s="505"/>
    </row>
    <row r="613" spans="1:5">
      <c r="A613" s="1051">
        <v>613</v>
      </c>
      <c r="B613" s="878" t="s">
        <v>1593</v>
      </c>
      <c r="C613" s="538"/>
      <c r="D613" s="538"/>
      <c r="E613" s="505"/>
    </row>
    <row r="614" spans="1:5">
      <c r="A614" s="1051">
        <v>614</v>
      </c>
      <c r="B614" s="878" t="s">
        <v>1594</v>
      </c>
      <c r="C614" s="538"/>
      <c r="D614" s="538"/>
      <c r="E614" s="505"/>
    </row>
    <row r="615" spans="1:5">
      <c r="A615" s="1051">
        <v>615</v>
      </c>
      <c r="B615" s="878" t="s">
        <v>1595</v>
      </c>
      <c r="C615" s="538"/>
      <c r="D615" s="538"/>
      <c r="E615" s="505"/>
    </row>
    <row r="616" spans="1:5">
      <c r="A616" s="1051">
        <v>616</v>
      </c>
      <c r="B616" s="537" t="s">
        <v>1596</v>
      </c>
      <c r="C616" s="804" t="s">
        <v>889</v>
      </c>
      <c r="D616" s="804" t="s">
        <v>1597</v>
      </c>
      <c r="E616" s="805" t="s">
        <v>1598</v>
      </c>
    </row>
    <row r="617" spans="1:5">
      <c r="A617" s="1051">
        <v>617</v>
      </c>
      <c r="B617" s="878" t="s">
        <v>1599</v>
      </c>
      <c r="C617" s="538"/>
      <c r="D617" s="526"/>
      <c r="E617" s="912"/>
    </row>
    <row r="618" spans="1:5">
      <c r="A618" s="1051">
        <v>618</v>
      </c>
      <c r="B618" s="878" t="s">
        <v>1600</v>
      </c>
      <c r="C618" s="538"/>
      <c r="D618" s="526"/>
      <c r="E618" s="912"/>
    </row>
    <row r="619" spans="1:5">
      <c r="A619" s="1051">
        <v>619</v>
      </c>
      <c r="B619" s="878" t="s">
        <v>1601</v>
      </c>
      <c r="C619" s="538"/>
      <c r="D619" s="526"/>
      <c r="E619" s="912"/>
    </row>
    <row r="620" spans="1:5">
      <c r="A620" s="1051">
        <v>620</v>
      </c>
      <c r="B620" s="878" t="s">
        <v>1602</v>
      </c>
      <c r="C620" s="538"/>
      <c r="D620" s="526"/>
      <c r="E620" s="912"/>
    </row>
    <row r="621" spans="1:5">
      <c r="A621" s="1051">
        <v>621</v>
      </c>
      <c r="B621" s="878" t="s">
        <v>1603</v>
      </c>
      <c r="C621" s="538"/>
      <c r="D621" s="526"/>
      <c r="E621" s="912"/>
    </row>
    <row r="622" spans="1:5">
      <c r="A622" s="1051">
        <v>622</v>
      </c>
      <c r="B622" s="878" t="s">
        <v>1604</v>
      </c>
      <c r="C622" s="538"/>
      <c r="D622" s="526"/>
      <c r="E622" s="912"/>
    </row>
    <row r="623" spans="1:5">
      <c r="A623" s="1051">
        <v>623</v>
      </c>
      <c r="B623" s="878" t="s">
        <v>1605</v>
      </c>
      <c r="C623" s="538"/>
      <c r="D623" s="526"/>
      <c r="E623" s="912"/>
    </row>
    <row r="624" spans="1:5">
      <c r="A624" s="1051">
        <v>624</v>
      </c>
      <c r="B624" s="878" t="s">
        <v>1606</v>
      </c>
      <c r="C624" s="538"/>
      <c r="D624" s="526"/>
      <c r="E624" s="912"/>
    </row>
    <row r="625" spans="1:5">
      <c r="A625" s="1051">
        <v>625</v>
      </c>
      <c r="B625" s="878" t="s">
        <v>1607</v>
      </c>
      <c r="C625" s="538"/>
      <c r="D625" s="526"/>
      <c r="E625" s="912"/>
    </row>
    <row r="626" spans="1:5">
      <c r="A626" s="1051">
        <v>626</v>
      </c>
      <c r="B626" s="879" t="s">
        <v>1608</v>
      </c>
      <c r="C626" s="539"/>
      <c r="D626" s="527"/>
      <c r="E626" s="913"/>
    </row>
    <row r="627" spans="1:5">
      <c r="A627" s="1051">
        <v>627</v>
      </c>
      <c r="B627" s="884">
        <v>26</v>
      </c>
      <c r="C627" s="880"/>
      <c r="D627" s="880" t="s">
        <v>1772</v>
      </c>
      <c r="E627" s="881"/>
    </row>
    <row r="628" spans="1:5">
      <c r="A628" s="1051">
        <v>628</v>
      </c>
      <c r="B628" s="537" t="s">
        <v>1267</v>
      </c>
      <c r="C628" s="910"/>
      <c r="D628" s="540"/>
      <c r="E628" s="883"/>
    </row>
    <row r="629" spans="1:5">
      <c r="A629" s="1051">
        <v>629</v>
      </c>
      <c r="B629" s="537" t="s">
        <v>885</v>
      </c>
      <c r="C629" s="911"/>
      <c r="D629" s="882"/>
      <c r="E629" s="883"/>
    </row>
    <row r="630" spans="1:5">
      <c r="A630" s="1051">
        <v>630</v>
      </c>
      <c r="B630" s="537" t="s">
        <v>1584</v>
      </c>
      <c r="C630" s="911"/>
      <c r="D630" s="882"/>
      <c r="E630" s="883"/>
    </row>
    <row r="631" spans="1:5">
      <c r="A631" s="1051">
        <v>631</v>
      </c>
      <c r="B631" s="537" t="s">
        <v>1609</v>
      </c>
      <c r="C631" s="911"/>
      <c r="D631" s="882"/>
      <c r="E631" s="883"/>
    </row>
    <row r="632" spans="1:5">
      <c r="A632" s="1051">
        <v>632</v>
      </c>
      <c r="B632" s="537" t="s">
        <v>1313</v>
      </c>
      <c r="C632" s="911"/>
      <c r="D632" s="882"/>
      <c r="E632" s="883"/>
    </row>
    <row r="633" spans="1:5">
      <c r="A633" s="1051">
        <v>633</v>
      </c>
      <c r="B633" s="537"/>
      <c r="C633" s="804" t="s">
        <v>1586</v>
      </c>
      <c r="D633" s="804" t="s">
        <v>1587</v>
      </c>
      <c r="E633" s="505"/>
    </row>
    <row r="634" spans="1:5">
      <c r="A634" s="1051">
        <v>634</v>
      </c>
      <c r="B634" s="537" t="s">
        <v>1585</v>
      </c>
      <c r="C634" s="538"/>
      <c r="D634" s="538"/>
      <c r="E634" s="505"/>
    </row>
    <row r="635" spans="1:5">
      <c r="A635" s="1051">
        <v>635</v>
      </c>
      <c r="B635" s="537" t="s">
        <v>1588</v>
      </c>
      <c r="C635" s="538"/>
      <c r="D635" s="538"/>
      <c r="E635" s="505"/>
    </row>
    <row r="636" spans="1:5">
      <c r="A636" s="1051">
        <v>636</v>
      </c>
      <c r="B636" s="537" t="s">
        <v>1589</v>
      </c>
      <c r="C636" s="804" t="s">
        <v>1590</v>
      </c>
      <c r="D636" s="804" t="s">
        <v>1591</v>
      </c>
      <c r="E636" s="505"/>
    </row>
    <row r="637" spans="1:5">
      <c r="A637" s="1051">
        <v>637</v>
      </c>
      <c r="B637" s="878" t="s">
        <v>1592</v>
      </c>
      <c r="C637" s="538"/>
      <c r="D637" s="538"/>
      <c r="E637" s="505"/>
    </row>
    <row r="638" spans="1:5">
      <c r="A638" s="1051">
        <v>638</v>
      </c>
      <c r="B638" s="878" t="s">
        <v>1593</v>
      </c>
      <c r="C638" s="538"/>
      <c r="D638" s="538"/>
      <c r="E638" s="505"/>
    </row>
    <row r="639" spans="1:5">
      <c r="A639" s="1051">
        <v>639</v>
      </c>
      <c r="B639" s="878" t="s">
        <v>1594</v>
      </c>
      <c r="C639" s="538"/>
      <c r="D639" s="538"/>
      <c r="E639" s="505"/>
    </row>
    <row r="640" spans="1:5">
      <c r="A640" s="1051">
        <v>640</v>
      </c>
      <c r="B640" s="878" t="s">
        <v>1595</v>
      </c>
      <c r="C640" s="538"/>
      <c r="D640" s="538"/>
      <c r="E640" s="505"/>
    </row>
    <row r="641" spans="1:5">
      <c r="A641" s="1051">
        <v>641</v>
      </c>
      <c r="B641" s="537" t="s">
        <v>1596</v>
      </c>
      <c r="C641" s="804" t="s">
        <v>889</v>
      </c>
      <c r="D641" s="804" t="s">
        <v>1597</v>
      </c>
      <c r="E641" s="805" t="s">
        <v>1598</v>
      </c>
    </row>
    <row r="642" spans="1:5">
      <c r="A642" s="1051">
        <v>642</v>
      </c>
      <c r="B642" s="878" t="s">
        <v>1599</v>
      </c>
      <c r="C642" s="538"/>
      <c r="D642" s="526"/>
      <c r="E642" s="912"/>
    </row>
    <row r="643" spans="1:5">
      <c r="A643" s="1051">
        <v>643</v>
      </c>
      <c r="B643" s="878" t="s">
        <v>1600</v>
      </c>
      <c r="C643" s="538"/>
      <c r="D643" s="526"/>
      <c r="E643" s="912"/>
    </row>
    <row r="644" spans="1:5">
      <c r="A644" s="1051">
        <v>644</v>
      </c>
      <c r="B644" s="878" t="s">
        <v>1601</v>
      </c>
      <c r="C644" s="538"/>
      <c r="D644" s="526"/>
      <c r="E644" s="912"/>
    </row>
    <row r="645" spans="1:5">
      <c r="A645" s="1051">
        <v>645</v>
      </c>
      <c r="B645" s="878" t="s">
        <v>1602</v>
      </c>
      <c r="C645" s="538"/>
      <c r="D645" s="526"/>
      <c r="E645" s="912"/>
    </row>
    <row r="646" spans="1:5">
      <c r="A646" s="1051">
        <v>646</v>
      </c>
      <c r="B646" s="878" t="s">
        <v>1603</v>
      </c>
      <c r="C646" s="538"/>
      <c r="D646" s="526"/>
      <c r="E646" s="912"/>
    </row>
    <row r="647" spans="1:5">
      <c r="A647" s="1051">
        <v>647</v>
      </c>
      <c r="B647" s="878" t="s">
        <v>1604</v>
      </c>
      <c r="C647" s="538"/>
      <c r="D647" s="526"/>
      <c r="E647" s="912"/>
    </row>
    <row r="648" spans="1:5">
      <c r="A648" s="1051">
        <v>648</v>
      </c>
      <c r="B648" s="878" t="s">
        <v>1605</v>
      </c>
      <c r="C648" s="538"/>
      <c r="D648" s="526"/>
      <c r="E648" s="912"/>
    </row>
    <row r="649" spans="1:5">
      <c r="A649" s="1051">
        <v>649</v>
      </c>
      <c r="B649" s="878" t="s">
        <v>1606</v>
      </c>
      <c r="C649" s="538"/>
      <c r="D649" s="526"/>
      <c r="E649" s="912"/>
    </row>
    <row r="650" spans="1:5">
      <c r="A650" s="1051">
        <v>650</v>
      </c>
      <c r="B650" s="878" t="s">
        <v>1607</v>
      </c>
      <c r="C650" s="538"/>
      <c r="D650" s="526"/>
      <c r="E650" s="912"/>
    </row>
    <row r="651" spans="1:5">
      <c r="A651" s="1051">
        <v>651</v>
      </c>
      <c r="B651" s="879" t="s">
        <v>1608</v>
      </c>
      <c r="C651" s="539"/>
      <c r="D651" s="527"/>
      <c r="E651" s="913"/>
    </row>
    <row r="652" spans="1:5">
      <c r="A652" s="1051">
        <v>652</v>
      </c>
      <c r="B652" s="884">
        <v>27</v>
      </c>
      <c r="C652" s="880"/>
      <c r="D652" s="880" t="s">
        <v>1772</v>
      </c>
      <c r="E652" s="881"/>
    </row>
    <row r="653" spans="1:5">
      <c r="A653" s="1051">
        <v>653</v>
      </c>
      <c r="B653" s="537" t="s">
        <v>1267</v>
      </c>
      <c r="C653" s="910"/>
      <c r="D653" s="540"/>
      <c r="E653" s="883"/>
    </row>
    <row r="654" spans="1:5">
      <c r="A654" s="1051">
        <v>654</v>
      </c>
      <c r="B654" s="537" t="s">
        <v>885</v>
      </c>
      <c r="C654" s="911"/>
      <c r="D654" s="882"/>
      <c r="E654" s="883"/>
    </row>
    <row r="655" spans="1:5">
      <c r="A655" s="1051">
        <v>655</v>
      </c>
      <c r="B655" s="537" t="s">
        <v>1584</v>
      </c>
      <c r="C655" s="911"/>
      <c r="D655" s="882"/>
      <c r="E655" s="883"/>
    </row>
    <row r="656" spans="1:5">
      <c r="A656" s="1051">
        <v>656</v>
      </c>
      <c r="B656" s="537" t="s">
        <v>1609</v>
      </c>
      <c r="C656" s="911"/>
      <c r="D656" s="882"/>
      <c r="E656" s="883"/>
    </row>
    <row r="657" spans="1:5">
      <c r="A657" s="1051">
        <v>657</v>
      </c>
      <c r="B657" s="537" t="s">
        <v>1313</v>
      </c>
      <c r="C657" s="911"/>
      <c r="D657" s="882"/>
      <c r="E657" s="883"/>
    </row>
    <row r="658" spans="1:5">
      <c r="A658" s="1051">
        <v>658</v>
      </c>
      <c r="B658" s="537"/>
      <c r="C658" s="804" t="s">
        <v>1586</v>
      </c>
      <c r="D658" s="804" t="s">
        <v>1587</v>
      </c>
      <c r="E658" s="505"/>
    </row>
    <row r="659" spans="1:5">
      <c r="A659" s="1051">
        <v>659</v>
      </c>
      <c r="B659" s="537" t="s">
        <v>1585</v>
      </c>
      <c r="C659" s="538"/>
      <c r="D659" s="538"/>
      <c r="E659" s="505"/>
    </row>
    <row r="660" spans="1:5">
      <c r="A660" s="1051">
        <v>660</v>
      </c>
      <c r="B660" s="537" t="s">
        <v>1588</v>
      </c>
      <c r="C660" s="538"/>
      <c r="D660" s="538"/>
      <c r="E660" s="505"/>
    </row>
    <row r="661" spans="1:5">
      <c r="A661" s="1051">
        <v>661</v>
      </c>
      <c r="B661" s="537" t="s">
        <v>1589</v>
      </c>
      <c r="C661" s="804" t="s">
        <v>1590</v>
      </c>
      <c r="D661" s="804" t="s">
        <v>1591</v>
      </c>
      <c r="E661" s="505"/>
    </row>
    <row r="662" spans="1:5">
      <c r="A662" s="1051">
        <v>662</v>
      </c>
      <c r="B662" s="878" t="s">
        <v>1592</v>
      </c>
      <c r="C662" s="538"/>
      <c r="D662" s="538"/>
      <c r="E662" s="505"/>
    </row>
    <row r="663" spans="1:5">
      <c r="A663" s="1051">
        <v>663</v>
      </c>
      <c r="B663" s="878" t="s">
        <v>1593</v>
      </c>
      <c r="C663" s="538"/>
      <c r="D663" s="538"/>
      <c r="E663" s="505"/>
    </row>
    <row r="664" spans="1:5">
      <c r="A664" s="1051">
        <v>664</v>
      </c>
      <c r="B664" s="878" t="s">
        <v>1594</v>
      </c>
      <c r="C664" s="538"/>
      <c r="D664" s="538"/>
      <c r="E664" s="505"/>
    </row>
    <row r="665" spans="1:5">
      <c r="A665" s="1051">
        <v>665</v>
      </c>
      <c r="B665" s="878" t="s">
        <v>1595</v>
      </c>
      <c r="C665" s="538"/>
      <c r="D665" s="538"/>
      <c r="E665" s="505"/>
    </row>
    <row r="666" spans="1:5">
      <c r="A666" s="1051">
        <v>666</v>
      </c>
      <c r="B666" s="537" t="s">
        <v>1596</v>
      </c>
      <c r="C666" s="804" t="s">
        <v>889</v>
      </c>
      <c r="D666" s="804" t="s">
        <v>1597</v>
      </c>
      <c r="E666" s="805" t="s">
        <v>1598</v>
      </c>
    </row>
    <row r="667" spans="1:5">
      <c r="A667" s="1051">
        <v>667</v>
      </c>
      <c r="B667" s="878" t="s">
        <v>1599</v>
      </c>
      <c r="C667" s="538"/>
      <c r="D667" s="526"/>
      <c r="E667" s="912"/>
    </row>
    <row r="668" spans="1:5">
      <c r="A668" s="1051">
        <v>668</v>
      </c>
      <c r="B668" s="878" t="s">
        <v>1600</v>
      </c>
      <c r="C668" s="538"/>
      <c r="D668" s="526"/>
      <c r="E668" s="912"/>
    </row>
    <row r="669" spans="1:5">
      <c r="A669" s="1051">
        <v>669</v>
      </c>
      <c r="B669" s="878" t="s">
        <v>1601</v>
      </c>
      <c r="C669" s="538"/>
      <c r="D669" s="526"/>
      <c r="E669" s="912"/>
    </row>
    <row r="670" spans="1:5">
      <c r="A670" s="1051">
        <v>670</v>
      </c>
      <c r="B670" s="878" t="s">
        <v>1602</v>
      </c>
      <c r="C670" s="538"/>
      <c r="D670" s="526"/>
      <c r="E670" s="912"/>
    </row>
    <row r="671" spans="1:5">
      <c r="A671" s="1051">
        <v>671</v>
      </c>
      <c r="B671" s="878" t="s">
        <v>1603</v>
      </c>
      <c r="C671" s="538"/>
      <c r="D671" s="526"/>
      <c r="E671" s="912"/>
    </row>
    <row r="672" spans="1:5">
      <c r="A672" s="1051">
        <v>672</v>
      </c>
      <c r="B672" s="878" t="s">
        <v>1604</v>
      </c>
      <c r="C672" s="538"/>
      <c r="D672" s="526"/>
      <c r="E672" s="912"/>
    </row>
    <row r="673" spans="1:5">
      <c r="A673" s="1051">
        <v>673</v>
      </c>
      <c r="B673" s="878" t="s">
        <v>1605</v>
      </c>
      <c r="C673" s="538"/>
      <c r="D673" s="526"/>
      <c r="E673" s="912"/>
    </row>
    <row r="674" spans="1:5">
      <c r="A674" s="1051">
        <v>674</v>
      </c>
      <c r="B674" s="878" t="s">
        <v>1606</v>
      </c>
      <c r="C674" s="538"/>
      <c r="D674" s="526"/>
      <c r="E674" s="912"/>
    </row>
    <row r="675" spans="1:5">
      <c r="A675" s="1051">
        <v>675</v>
      </c>
      <c r="B675" s="878" t="s">
        <v>1607</v>
      </c>
      <c r="C675" s="538"/>
      <c r="D675" s="526"/>
      <c r="E675" s="912"/>
    </row>
    <row r="676" spans="1:5">
      <c r="A676" s="1051">
        <v>676</v>
      </c>
      <c r="B676" s="879" t="s">
        <v>1608</v>
      </c>
      <c r="C676" s="539"/>
      <c r="D676" s="527"/>
      <c r="E676" s="913"/>
    </row>
    <row r="677" spans="1:5">
      <c r="A677" s="1051">
        <v>677</v>
      </c>
      <c r="B677" s="884">
        <v>28</v>
      </c>
      <c r="C677" s="880"/>
      <c r="D677" s="880" t="s">
        <v>1772</v>
      </c>
      <c r="E677" s="881"/>
    </row>
    <row r="678" spans="1:5">
      <c r="A678" s="1051">
        <v>678</v>
      </c>
      <c r="B678" s="537" t="s">
        <v>1267</v>
      </c>
      <c r="C678" s="910"/>
      <c r="D678" s="540"/>
      <c r="E678" s="883"/>
    </row>
    <row r="679" spans="1:5">
      <c r="A679" s="1051">
        <v>679</v>
      </c>
      <c r="B679" s="537" t="s">
        <v>885</v>
      </c>
      <c r="C679" s="911"/>
      <c r="D679" s="882"/>
      <c r="E679" s="883"/>
    </row>
    <row r="680" spans="1:5">
      <c r="A680" s="1051">
        <v>680</v>
      </c>
      <c r="B680" s="537" t="s">
        <v>1584</v>
      </c>
      <c r="C680" s="911"/>
      <c r="D680" s="882"/>
      <c r="E680" s="883"/>
    </row>
    <row r="681" spans="1:5">
      <c r="A681" s="1051">
        <v>681</v>
      </c>
      <c r="B681" s="537" t="s">
        <v>1609</v>
      </c>
      <c r="C681" s="911"/>
      <c r="D681" s="882"/>
      <c r="E681" s="883"/>
    </row>
    <row r="682" spans="1:5">
      <c r="A682" s="1051">
        <v>682</v>
      </c>
      <c r="B682" s="537" t="s">
        <v>1313</v>
      </c>
      <c r="C682" s="911"/>
      <c r="D682" s="882"/>
      <c r="E682" s="883"/>
    </row>
    <row r="683" spans="1:5">
      <c r="A683" s="1051">
        <v>683</v>
      </c>
      <c r="B683" s="537"/>
      <c r="C683" s="804" t="s">
        <v>1586</v>
      </c>
      <c r="D683" s="804" t="s">
        <v>1587</v>
      </c>
      <c r="E683" s="505"/>
    </row>
    <row r="684" spans="1:5">
      <c r="A684" s="1051">
        <v>684</v>
      </c>
      <c r="B684" s="537" t="s">
        <v>1585</v>
      </c>
      <c r="C684" s="538"/>
      <c r="D684" s="538"/>
      <c r="E684" s="505"/>
    </row>
    <row r="685" spans="1:5">
      <c r="A685" s="1051">
        <v>685</v>
      </c>
      <c r="B685" s="537" t="s">
        <v>1588</v>
      </c>
      <c r="C685" s="538"/>
      <c r="D685" s="538"/>
      <c r="E685" s="505"/>
    </row>
    <row r="686" spans="1:5">
      <c r="A686" s="1051">
        <v>686</v>
      </c>
      <c r="B686" s="537" t="s">
        <v>1589</v>
      </c>
      <c r="C686" s="804" t="s">
        <v>1590</v>
      </c>
      <c r="D686" s="804" t="s">
        <v>1591</v>
      </c>
      <c r="E686" s="505"/>
    </row>
    <row r="687" spans="1:5">
      <c r="A687" s="1051">
        <v>687</v>
      </c>
      <c r="B687" s="878" t="s">
        <v>1592</v>
      </c>
      <c r="C687" s="538"/>
      <c r="D687" s="538"/>
      <c r="E687" s="505"/>
    </row>
    <row r="688" spans="1:5">
      <c r="A688" s="1051">
        <v>688</v>
      </c>
      <c r="B688" s="878" t="s">
        <v>1593</v>
      </c>
      <c r="C688" s="538"/>
      <c r="D688" s="538"/>
      <c r="E688" s="505"/>
    </row>
    <row r="689" spans="1:5">
      <c r="A689" s="1051">
        <v>689</v>
      </c>
      <c r="B689" s="878" t="s">
        <v>1594</v>
      </c>
      <c r="C689" s="538"/>
      <c r="D689" s="538"/>
      <c r="E689" s="505"/>
    </row>
    <row r="690" spans="1:5">
      <c r="A690" s="1051">
        <v>690</v>
      </c>
      <c r="B690" s="878" t="s">
        <v>1595</v>
      </c>
      <c r="C690" s="538"/>
      <c r="D690" s="538"/>
      <c r="E690" s="505"/>
    </row>
    <row r="691" spans="1:5">
      <c r="A691" s="1051">
        <v>691</v>
      </c>
      <c r="B691" s="537" t="s">
        <v>1596</v>
      </c>
      <c r="C691" s="804" t="s">
        <v>889</v>
      </c>
      <c r="D691" s="804" t="s">
        <v>1597</v>
      </c>
      <c r="E691" s="805" t="s">
        <v>1598</v>
      </c>
    </row>
    <row r="692" spans="1:5">
      <c r="A692" s="1051">
        <v>692</v>
      </c>
      <c r="B692" s="878" t="s">
        <v>1599</v>
      </c>
      <c r="C692" s="538"/>
      <c r="D692" s="526"/>
      <c r="E692" s="912"/>
    </row>
    <row r="693" spans="1:5">
      <c r="A693" s="1051">
        <v>693</v>
      </c>
      <c r="B693" s="878" t="s">
        <v>1600</v>
      </c>
      <c r="C693" s="538"/>
      <c r="D693" s="526"/>
      <c r="E693" s="912"/>
    </row>
    <row r="694" spans="1:5">
      <c r="A694" s="1051">
        <v>694</v>
      </c>
      <c r="B694" s="878" t="s">
        <v>1601</v>
      </c>
      <c r="C694" s="538"/>
      <c r="D694" s="526"/>
      <c r="E694" s="912"/>
    </row>
    <row r="695" spans="1:5">
      <c r="A695" s="1051">
        <v>695</v>
      </c>
      <c r="B695" s="878" t="s">
        <v>1602</v>
      </c>
      <c r="C695" s="538"/>
      <c r="D695" s="526"/>
      <c r="E695" s="912"/>
    </row>
    <row r="696" spans="1:5">
      <c r="A696" s="1051">
        <v>696</v>
      </c>
      <c r="B696" s="878" t="s">
        <v>1603</v>
      </c>
      <c r="C696" s="538"/>
      <c r="D696" s="526"/>
      <c r="E696" s="912"/>
    </row>
    <row r="697" spans="1:5">
      <c r="A697" s="1051">
        <v>697</v>
      </c>
      <c r="B697" s="878" t="s">
        <v>1604</v>
      </c>
      <c r="C697" s="538"/>
      <c r="D697" s="526"/>
      <c r="E697" s="912"/>
    </row>
    <row r="698" spans="1:5">
      <c r="A698" s="1051">
        <v>698</v>
      </c>
      <c r="B698" s="878" t="s">
        <v>1605</v>
      </c>
      <c r="C698" s="538"/>
      <c r="D698" s="526"/>
      <c r="E698" s="912"/>
    </row>
    <row r="699" spans="1:5">
      <c r="A699" s="1051">
        <v>699</v>
      </c>
      <c r="B699" s="878" t="s">
        <v>1606</v>
      </c>
      <c r="C699" s="538"/>
      <c r="D699" s="526"/>
      <c r="E699" s="912"/>
    </row>
    <row r="700" spans="1:5">
      <c r="A700" s="1051">
        <v>700</v>
      </c>
      <c r="B700" s="878" t="s">
        <v>1607</v>
      </c>
      <c r="C700" s="538"/>
      <c r="D700" s="526"/>
      <c r="E700" s="912"/>
    </row>
    <row r="701" spans="1:5">
      <c r="A701" s="1051">
        <v>701</v>
      </c>
      <c r="B701" s="879" t="s">
        <v>1608</v>
      </c>
      <c r="C701" s="539"/>
      <c r="D701" s="527"/>
      <c r="E701" s="913"/>
    </row>
    <row r="702" spans="1:5">
      <c r="A702" s="1051">
        <v>702</v>
      </c>
      <c r="B702" s="884">
        <v>29</v>
      </c>
      <c r="C702" s="880"/>
      <c r="D702" s="880" t="s">
        <v>1772</v>
      </c>
      <c r="E702" s="881"/>
    </row>
    <row r="703" spans="1:5">
      <c r="A703" s="1051">
        <v>703</v>
      </c>
      <c r="B703" s="537" t="s">
        <v>1267</v>
      </c>
      <c r="C703" s="910"/>
      <c r="D703" s="540"/>
      <c r="E703" s="883"/>
    </row>
    <row r="704" spans="1:5">
      <c r="A704" s="1051">
        <v>704</v>
      </c>
      <c r="B704" s="537" t="s">
        <v>885</v>
      </c>
      <c r="C704" s="911"/>
      <c r="D704" s="882"/>
      <c r="E704" s="883"/>
    </row>
    <row r="705" spans="1:5">
      <c r="A705" s="1051">
        <v>705</v>
      </c>
      <c r="B705" s="537" t="s">
        <v>1584</v>
      </c>
      <c r="C705" s="911"/>
      <c r="D705" s="882"/>
      <c r="E705" s="883"/>
    </row>
    <row r="706" spans="1:5">
      <c r="A706" s="1051">
        <v>706</v>
      </c>
      <c r="B706" s="537" t="s">
        <v>1609</v>
      </c>
      <c r="C706" s="911"/>
      <c r="D706" s="882"/>
      <c r="E706" s="883"/>
    </row>
    <row r="707" spans="1:5">
      <c r="A707" s="1051">
        <v>707</v>
      </c>
      <c r="B707" s="537" t="s">
        <v>1313</v>
      </c>
      <c r="C707" s="911"/>
      <c r="D707" s="882"/>
      <c r="E707" s="883"/>
    </row>
    <row r="708" spans="1:5">
      <c r="A708" s="1051">
        <v>708</v>
      </c>
      <c r="B708" s="537"/>
      <c r="C708" s="804" t="s">
        <v>1586</v>
      </c>
      <c r="D708" s="804" t="s">
        <v>1587</v>
      </c>
      <c r="E708" s="505"/>
    </row>
    <row r="709" spans="1:5">
      <c r="A709" s="1051">
        <v>709</v>
      </c>
      <c r="B709" s="537" t="s">
        <v>1585</v>
      </c>
      <c r="C709" s="538"/>
      <c r="D709" s="538"/>
      <c r="E709" s="505"/>
    </row>
    <row r="710" spans="1:5">
      <c r="A710" s="1051">
        <v>710</v>
      </c>
      <c r="B710" s="537" t="s">
        <v>1588</v>
      </c>
      <c r="C710" s="538"/>
      <c r="D710" s="538"/>
      <c r="E710" s="505"/>
    </row>
    <row r="711" spans="1:5">
      <c r="A711" s="1051">
        <v>711</v>
      </c>
      <c r="B711" s="537" t="s">
        <v>1589</v>
      </c>
      <c r="C711" s="804" t="s">
        <v>1590</v>
      </c>
      <c r="D711" s="804" t="s">
        <v>1591</v>
      </c>
      <c r="E711" s="505"/>
    </row>
    <row r="712" spans="1:5">
      <c r="A712" s="1051">
        <v>712</v>
      </c>
      <c r="B712" s="878" t="s">
        <v>1592</v>
      </c>
      <c r="C712" s="538"/>
      <c r="D712" s="538"/>
      <c r="E712" s="505"/>
    </row>
    <row r="713" spans="1:5">
      <c r="A713" s="1051">
        <v>713</v>
      </c>
      <c r="B713" s="878" t="s">
        <v>1593</v>
      </c>
      <c r="C713" s="538"/>
      <c r="D713" s="538"/>
      <c r="E713" s="505"/>
    </row>
    <row r="714" spans="1:5">
      <c r="A714" s="1051">
        <v>714</v>
      </c>
      <c r="B714" s="878" t="s">
        <v>1594</v>
      </c>
      <c r="C714" s="538"/>
      <c r="D714" s="538"/>
      <c r="E714" s="505"/>
    </row>
    <row r="715" spans="1:5">
      <c r="A715" s="1051">
        <v>715</v>
      </c>
      <c r="B715" s="878" t="s">
        <v>1595</v>
      </c>
      <c r="C715" s="538"/>
      <c r="D715" s="538"/>
      <c r="E715" s="505"/>
    </row>
    <row r="716" spans="1:5">
      <c r="A716" s="1051">
        <v>716</v>
      </c>
      <c r="B716" s="537" t="s">
        <v>1596</v>
      </c>
      <c r="C716" s="804" t="s">
        <v>889</v>
      </c>
      <c r="D716" s="804" t="s">
        <v>1597</v>
      </c>
      <c r="E716" s="805" t="s">
        <v>1598</v>
      </c>
    </row>
    <row r="717" spans="1:5">
      <c r="A717" s="1051">
        <v>717</v>
      </c>
      <c r="B717" s="878" t="s">
        <v>1599</v>
      </c>
      <c r="C717" s="538"/>
      <c r="D717" s="526"/>
      <c r="E717" s="912"/>
    </row>
    <row r="718" spans="1:5">
      <c r="A718" s="1051">
        <v>718</v>
      </c>
      <c r="B718" s="878" t="s">
        <v>1600</v>
      </c>
      <c r="C718" s="538"/>
      <c r="D718" s="526"/>
      <c r="E718" s="912"/>
    </row>
    <row r="719" spans="1:5">
      <c r="A719" s="1051">
        <v>719</v>
      </c>
      <c r="B719" s="878" t="s">
        <v>1601</v>
      </c>
      <c r="C719" s="538"/>
      <c r="D719" s="526"/>
      <c r="E719" s="912"/>
    </row>
    <row r="720" spans="1:5">
      <c r="A720" s="1051">
        <v>720</v>
      </c>
      <c r="B720" s="878" t="s">
        <v>1602</v>
      </c>
      <c r="C720" s="538"/>
      <c r="D720" s="526"/>
      <c r="E720" s="912"/>
    </row>
    <row r="721" spans="1:5">
      <c r="A721" s="1051">
        <v>721</v>
      </c>
      <c r="B721" s="878" t="s">
        <v>1603</v>
      </c>
      <c r="C721" s="538"/>
      <c r="D721" s="526"/>
      <c r="E721" s="912"/>
    </row>
    <row r="722" spans="1:5">
      <c r="A722" s="1051">
        <v>722</v>
      </c>
      <c r="B722" s="878" t="s">
        <v>1604</v>
      </c>
      <c r="C722" s="538"/>
      <c r="D722" s="526"/>
      <c r="E722" s="912"/>
    </row>
    <row r="723" spans="1:5">
      <c r="A723" s="1051">
        <v>723</v>
      </c>
      <c r="B723" s="878" t="s">
        <v>1605</v>
      </c>
      <c r="C723" s="538"/>
      <c r="D723" s="526"/>
      <c r="E723" s="912"/>
    </row>
    <row r="724" spans="1:5">
      <c r="A724" s="1051">
        <v>724</v>
      </c>
      <c r="B724" s="878" t="s">
        <v>1606</v>
      </c>
      <c r="C724" s="538"/>
      <c r="D724" s="526"/>
      <c r="E724" s="912"/>
    </row>
    <row r="725" spans="1:5">
      <c r="A725" s="1051">
        <v>725</v>
      </c>
      <c r="B725" s="878" t="s">
        <v>1607</v>
      </c>
      <c r="C725" s="538"/>
      <c r="D725" s="526"/>
      <c r="E725" s="912"/>
    </row>
    <row r="726" spans="1:5">
      <c r="A726" s="1051">
        <v>726</v>
      </c>
      <c r="B726" s="879" t="s">
        <v>1608</v>
      </c>
      <c r="C726" s="539"/>
      <c r="D726" s="527"/>
      <c r="E726" s="913"/>
    </row>
    <row r="727" spans="1:5">
      <c r="A727" s="1051">
        <v>727</v>
      </c>
      <c r="B727" s="884">
        <v>30</v>
      </c>
      <c r="C727" s="880"/>
      <c r="D727" s="880" t="s">
        <v>1772</v>
      </c>
      <c r="E727" s="881"/>
    </row>
    <row r="728" spans="1:5">
      <c r="A728" s="1051">
        <v>728</v>
      </c>
      <c r="B728" s="537" t="s">
        <v>1267</v>
      </c>
      <c r="C728" s="910"/>
      <c r="D728" s="540"/>
      <c r="E728" s="883"/>
    </row>
    <row r="729" spans="1:5">
      <c r="A729" s="1051">
        <v>729</v>
      </c>
      <c r="B729" s="537" t="s">
        <v>885</v>
      </c>
      <c r="C729" s="911"/>
      <c r="D729" s="882"/>
      <c r="E729" s="883"/>
    </row>
    <row r="730" spans="1:5">
      <c r="A730" s="1051">
        <v>730</v>
      </c>
      <c r="B730" s="537" t="s">
        <v>1584</v>
      </c>
      <c r="C730" s="911"/>
      <c r="D730" s="882"/>
      <c r="E730" s="883"/>
    </row>
    <row r="731" spans="1:5">
      <c r="A731" s="1051">
        <v>731</v>
      </c>
      <c r="B731" s="537" t="s">
        <v>1609</v>
      </c>
      <c r="C731" s="911"/>
      <c r="D731" s="882"/>
      <c r="E731" s="883"/>
    </row>
    <row r="732" spans="1:5">
      <c r="A732" s="1051">
        <v>732</v>
      </c>
      <c r="B732" s="537" t="s">
        <v>1313</v>
      </c>
      <c r="C732" s="911"/>
      <c r="D732" s="882"/>
      <c r="E732" s="883"/>
    </row>
    <row r="733" spans="1:5">
      <c r="A733" s="1051">
        <v>733</v>
      </c>
      <c r="B733" s="537"/>
      <c r="C733" s="804" t="s">
        <v>1586</v>
      </c>
      <c r="D733" s="804" t="s">
        <v>1587</v>
      </c>
      <c r="E733" s="505"/>
    </row>
    <row r="734" spans="1:5">
      <c r="A734" s="1051">
        <v>734</v>
      </c>
      <c r="B734" s="537" t="s">
        <v>1585</v>
      </c>
      <c r="C734" s="538"/>
      <c r="D734" s="538"/>
      <c r="E734" s="505"/>
    </row>
    <row r="735" spans="1:5">
      <c r="A735" s="1051">
        <v>735</v>
      </c>
      <c r="B735" s="537" t="s">
        <v>1588</v>
      </c>
      <c r="C735" s="538"/>
      <c r="D735" s="538"/>
      <c r="E735" s="505"/>
    </row>
    <row r="736" spans="1:5">
      <c r="A736" s="1051">
        <v>736</v>
      </c>
      <c r="B736" s="537" t="s">
        <v>1589</v>
      </c>
      <c r="C736" s="804" t="s">
        <v>1590</v>
      </c>
      <c r="D736" s="804" t="s">
        <v>1591</v>
      </c>
      <c r="E736" s="505"/>
    </row>
    <row r="737" spans="1:5">
      <c r="A737" s="1051">
        <v>737</v>
      </c>
      <c r="B737" s="878" t="s">
        <v>1592</v>
      </c>
      <c r="C737" s="538"/>
      <c r="D737" s="538"/>
      <c r="E737" s="505"/>
    </row>
    <row r="738" spans="1:5">
      <c r="A738" s="1051">
        <v>738</v>
      </c>
      <c r="B738" s="878" t="s">
        <v>1593</v>
      </c>
      <c r="C738" s="538"/>
      <c r="D738" s="538"/>
      <c r="E738" s="505"/>
    </row>
    <row r="739" spans="1:5">
      <c r="A739" s="1051">
        <v>739</v>
      </c>
      <c r="B739" s="878" t="s">
        <v>1594</v>
      </c>
      <c r="C739" s="538"/>
      <c r="D739" s="538"/>
      <c r="E739" s="505"/>
    </row>
    <row r="740" spans="1:5">
      <c r="A740" s="1051">
        <v>740</v>
      </c>
      <c r="B740" s="878" t="s">
        <v>1595</v>
      </c>
      <c r="C740" s="538"/>
      <c r="D740" s="538"/>
      <c r="E740" s="505"/>
    </row>
    <row r="741" spans="1:5">
      <c r="A741" s="1051">
        <v>741</v>
      </c>
      <c r="B741" s="537" t="s">
        <v>1596</v>
      </c>
      <c r="C741" s="804" t="s">
        <v>889</v>
      </c>
      <c r="D741" s="804" t="s">
        <v>1597</v>
      </c>
      <c r="E741" s="805" t="s">
        <v>1598</v>
      </c>
    </row>
    <row r="742" spans="1:5">
      <c r="A742" s="1051">
        <v>742</v>
      </c>
      <c r="B742" s="878" t="s">
        <v>1599</v>
      </c>
      <c r="C742" s="538"/>
      <c r="D742" s="526"/>
      <c r="E742" s="912"/>
    </row>
    <row r="743" spans="1:5">
      <c r="A743" s="1051">
        <v>743</v>
      </c>
      <c r="B743" s="878" t="s">
        <v>1600</v>
      </c>
      <c r="C743" s="538"/>
      <c r="D743" s="526"/>
      <c r="E743" s="912"/>
    </row>
    <row r="744" spans="1:5">
      <c r="A744" s="1051">
        <v>744</v>
      </c>
      <c r="B744" s="878" t="s">
        <v>1601</v>
      </c>
      <c r="C744" s="538"/>
      <c r="D744" s="526"/>
      <c r="E744" s="912"/>
    </row>
    <row r="745" spans="1:5">
      <c r="A745" s="1051">
        <v>745</v>
      </c>
      <c r="B745" s="878" t="s">
        <v>1602</v>
      </c>
      <c r="C745" s="538"/>
      <c r="D745" s="526"/>
      <c r="E745" s="912"/>
    </row>
    <row r="746" spans="1:5">
      <c r="A746" s="1051">
        <v>746</v>
      </c>
      <c r="B746" s="878" t="s">
        <v>1603</v>
      </c>
      <c r="C746" s="538"/>
      <c r="D746" s="526"/>
      <c r="E746" s="912"/>
    </row>
    <row r="747" spans="1:5">
      <c r="A747" s="1051">
        <v>747</v>
      </c>
      <c r="B747" s="878" t="s">
        <v>1604</v>
      </c>
      <c r="C747" s="538"/>
      <c r="D747" s="526"/>
      <c r="E747" s="912"/>
    </row>
    <row r="748" spans="1:5">
      <c r="A748" s="1051">
        <v>748</v>
      </c>
      <c r="B748" s="878" t="s">
        <v>1605</v>
      </c>
      <c r="C748" s="538"/>
      <c r="D748" s="526"/>
      <c r="E748" s="912"/>
    </row>
    <row r="749" spans="1:5">
      <c r="A749" s="1051">
        <v>749</v>
      </c>
      <c r="B749" s="878" t="s">
        <v>1606</v>
      </c>
      <c r="C749" s="538"/>
      <c r="D749" s="526"/>
      <c r="E749" s="912"/>
    </row>
    <row r="750" spans="1:5">
      <c r="A750" s="1051">
        <v>750</v>
      </c>
      <c r="B750" s="878" t="s">
        <v>1607</v>
      </c>
      <c r="C750" s="538"/>
      <c r="D750" s="526"/>
      <c r="E750" s="912"/>
    </row>
    <row r="751" spans="1:5">
      <c r="A751" s="1051">
        <v>751</v>
      </c>
      <c r="B751" s="879" t="s">
        <v>1608</v>
      </c>
      <c r="C751" s="539"/>
      <c r="D751" s="527"/>
      <c r="E751" s="913"/>
    </row>
  </sheetData>
  <phoneticPr fontId="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F44"/>
  <sheetViews>
    <sheetView workbookViewId="0">
      <selection activeCell="E22" sqref="E22"/>
    </sheetView>
  </sheetViews>
  <sheetFormatPr defaultRowHeight="13.5"/>
  <cols>
    <col min="3" max="3" width="16.75" customWidth="1"/>
    <col min="4" max="5" width="55.75" customWidth="1"/>
    <col min="6" max="6" width="20.75" customWidth="1"/>
  </cols>
  <sheetData>
    <row r="2" spans="2:6" s="35" customFormat="1">
      <c r="B2" s="35" t="s">
        <v>1137</v>
      </c>
    </row>
    <row r="3" spans="2:6" s="35" customFormat="1">
      <c r="B3" s="3544"/>
      <c r="C3" s="3545"/>
      <c r="D3" s="1344" t="s">
        <v>1146</v>
      </c>
      <c r="E3" s="1344" t="s">
        <v>1138</v>
      </c>
      <c r="F3" s="1346" t="s">
        <v>1139</v>
      </c>
    </row>
    <row r="4" spans="2:6" s="35" customFormat="1" ht="16.149999999999999" customHeight="1">
      <c r="B4" s="3546" t="s">
        <v>1140</v>
      </c>
      <c r="C4" s="3542" t="s">
        <v>1144</v>
      </c>
      <c r="D4" s="1342"/>
      <c r="E4" s="1342"/>
      <c r="F4" s="1347"/>
    </row>
    <row r="5" spans="2:6" s="35" customFormat="1" ht="16.149999999999999" customHeight="1">
      <c r="B5" s="3547"/>
      <c r="C5" s="3543"/>
      <c r="D5" s="1342"/>
      <c r="E5" s="1342"/>
      <c r="F5" s="1347"/>
    </row>
    <row r="6" spans="2:6" s="35" customFormat="1" ht="16.149999999999999" customHeight="1">
      <c r="B6" s="3547"/>
      <c r="C6" s="3542" t="s">
        <v>99</v>
      </c>
      <c r="D6" s="1342"/>
      <c r="E6" s="1342"/>
      <c r="F6" s="1347"/>
    </row>
    <row r="7" spans="2:6" s="35" customFormat="1" ht="16.149999999999999" customHeight="1">
      <c r="B7" s="3547"/>
      <c r="C7" s="3543"/>
      <c r="D7" s="1342"/>
      <c r="E7" s="1342"/>
      <c r="F7" s="1347"/>
    </row>
    <row r="8" spans="2:6" s="35" customFormat="1" ht="16.149999999999999" customHeight="1">
      <c r="B8" s="3547"/>
      <c r="C8" s="3542" t="s">
        <v>102</v>
      </c>
      <c r="D8" s="1342"/>
      <c r="E8" s="1342"/>
      <c r="F8" s="1347"/>
    </row>
    <row r="9" spans="2:6" s="35" customFormat="1" ht="16.149999999999999" customHeight="1">
      <c r="B9" s="3547"/>
      <c r="C9" s="3543"/>
      <c r="D9" s="1342"/>
      <c r="E9" s="1342"/>
      <c r="F9" s="1347"/>
    </row>
    <row r="10" spans="2:6" s="35" customFormat="1" ht="16.149999999999999" customHeight="1">
      <c r="B10" s="3547"/>
      <c r="C10" s="1343" t="s">
        <v>104</v>
      </c>
      <c r="D10" s="1342"/>
      <c r="E10" s="1342"/>
      <c r="F10" s="1347"/>
    </row>
    <row r="11" spans="2:6" s="35" customFormat="1" ht="16.149999999999999" customHeight="1">
      <c r="B11" s="3546" t="s">
        <v>1141</v>
      </c>
      <c r="C11" s="3542" t="s">
        <v>106</v>
      </c>
      <c r="D11" s="1342"/>
      <c r="E11" s="1342"/>
      <c r="F11" s="1347"/>
    </row>
    <row r="12" spans="2:6" s="35" customFormat="1" ht="16.149999999999999" customHeight="1">
      <c r="B12" s="3547"/>
      <c r="C12" s="3543"/>
      <c r="D12" s="1342"/>
      <c r="E12" s="1342"/>
      <c r="F12" s="1347"/>
    </row>
    <row r="13" spans="2:6" s="35" customFormat="1" ht="16.149999999999999" customHeight="1">
      <c r="B13" s="3547"/>
      <c r="C13" s="3542" t="s">
        <v>110</v>
      </c>
      <c r="D13" s="1342"/>
      <c r="E13" s="1342"/>
      <c r="F13" s="1347"/>
    </row>
    <row r="14" spans="2:6" s="35" customFormat="1" ht="16.149999999999999" customHeight="1">
      <c r="B14" s="3547"/>
      <c r="C14" s="3543"/>
      <c r="D14" s="1342"/>
      <c r="E14" s="1342"/>
      <c r="F14" s="1347"/>
    </row>
    <row r="15" spans="2:6" s="35" customFormat="1" ht="16.149999999999999" customHeight="1">
      <c r="B15" s="3547"/>
      <c r="C15" s="1342" t="s">
        <v>104</v>
      </c>
      <c r="D15" s="1342"/>
      <c r="E15" s="1342"/>
      <c r="F15" s="1347"/>
    </row>
    <row r="16" spans="2:6" s="35" customFormat="1" ht="16.149999999999999" customHeight="1">
      <c r="B16" s="3546" t="s">
        <v>1142</v>
      </c>
      <c r="C16" s="3542" t="s">
        <v>115</v>
      </c>
      <c r="D16" s="1342"/>
      <c r="E16" s="1342"/>
      <c r="F16" s="1347"/>
    </row>
    <row r="17" spans="2:6" s="35" customFormat="1" ht="16.149999999999999" customHeight="1">
      <c r="B17" s="3546"/>
      <c r="C17" s="3548"/>
      <c r="D17" s="1342"/>
      <c r="E17" s="1342"/>
      <c r="F17" s="1347"/>
    </row>
    <row r="18" spans="2:6" s="35" customFormat="1" ht="16.149999999999999" customHeight="1">
      <c r="B18" s="3546"/>
      <c r="C18" s="3548"/>
      <c r="D18" s="1342"/>
      <c r="E18" s="1342"/>
      <c r="F18" s="1347"/>
    </row>
    <row r="19" spans="2:6" s="35" customFormat="1" ht="16.149999999999999" customHeight="1">
      <c r="B19" s="3547"/>
      <c r="C19" s="3548"/>
      <c r="D19" s="1342"/>
      <c r="E19" s="1342"/>
      <c r="F19" s="1347"/>
    </row>
    <row r="20" spans="2:6" s="35" customFormat="1" ht="16.149999999999999" customHeight="1">
      <c r="B20" s="3547"/>
      <c r="C20" s="3543"/>
      <c r="D20" s="1342"/>
      <c r="E20" s="1342"/>
      <c r="F20" s="1347"/>
    </row>
    <row r="21" spans="2:6" s="35" customFormat="1" ht="16.149999999999999" customHeight="1">
      <c r="B21" s="3546" t="s">
        <v>1143</v>
      </c>
      <c r="C21" s="3542" t="s">
        <v>121</v>
      </c>
      <c r="D21" s="1342"/>
      <c r="E21" s="1342"/>
      <c r="F21" s="1347"/>
    </row>
    <row r="22" spans="2:6" s="35" customFormat="1" ht="16.149999999999999" customHeight="1">
      <c r="B22" s="3546"/>
      <c r="C22" s="3548"/>
      <c r="D22" s="1342"/>
      <c r="E22" s="1342"/>
      <c r="F22" s="1347"/>
    </row>
    <row r="23" spans="2:6" s="35" customFormat="1" ht="16.149999999999999" customHeight="1">
      <c r="B23" s="3546"/>
      <c r="C23" s="3548"/>
      <c r="D23" s="1342"/>
      <c r="E23" s="1342"/>
      <c r="F23" s="1347"/>
    </row>
    <row r="24" spans="2:6" s="35" customFormat="1" ht="16.149999999999999" customHeight="1">
      <c r="B24" s="3547"/>
      <c r="C24" s="3548"/>
      <c r="D24" s="1342"/>
      <c r="E24" s="1342"/>
      <c r="F24" s="1347"/>
    </row>
    <row r="25" spans="2:6" s="35" customFormat="1" ht="16.149999999999999" customHeight="1">
      <c r="B25" s="3547"/>
      <c r="C25" s="3543"/>
      <c r="D25" s="1342"/>
      <c r="E25" s="1342"/>
      <c r="F25" s="1347"/>
    </row>
    <row r="26" spans="2:6" s="35" customFormat="1" ht="16.149999999999999" customHeight="1">
      <c r="B26" s="3546" t="s">
        <v>126</v>
      </c>
      <c r="C26" s="3542" t="s">
        <v>127</v>
      </c>
      <c r="D26" s="1342"/>
      <c r="E26" s="1342"/>
      <c r="F26" s="1347"/>
    </row>
    <row r="27" spans="2:6" s="35" customFormat="1" ht="16.149999999999999" customHeight="1">
      <c r="B27" s="3546"/>
      <c r="C27" s="3548"/>
      <c r="D27" s="1342"/>
      <c r="E27" s="1342"/>
      <c r="F27" s="1347"/>
    </row>
    <row r="28" spans="2:6" s="35" customFormat="1" ht="16.149999999999999" customHeight="1">
      <c r="B28" s="3547"/>
      <c r="C28" s="3543"/>
      <c r="D28" s="1342"/>
      <c r="E28" s="1342"/>
      <c r="F28" s="1347"/>
    </row>
    <row r="29" spans="2:6" s="35" customFormat="1" ht="16.149999999999999" customHeight="1">
      <c r="B29" s="3547"/>
      <c r="C29" s="3542" t="s">
        <v>131</v>
      </c>
      <c r="D29" s="1342"/>
      <c r="E29" s="1342"/>
      <c r="F29" s="1347"/>
    </row>
    <row r="30" spans="2:6" s="35" customFormat="1" ht="16.149999999999999" customHeight="1">
      <c r="B30" s="3547"/>
      <c r="C30" s="3548"/>
      <c r="D30" s="1342"/>
      <c r="E30" s="1342"/>
      <c r="F30" s="1347"/>
    </row>
    <row r="31" spans="2:6" s="35" customFormat="1" ht="16.149999999999999" customHeight="1">
      <c r="B31" s="3547"/>
      <c r="C31" s="3543"/>
      <c r="D31" s="1342"/>
      <c r="E31" s="1342"/>
      <c r="F31" s="1347"/>
    </row>
    <row r="32" spans="2:6" s="35" customFormat="1" ht="16.149999999999999" customHeight="1">
      <c r="B32" s="3546" t="s">
        <v>135</v>
      </c>
      <c r="C32" s="3542" t="s">
        <v>135</v>
      </c>
      <c r="D32" s="1342"/>
      <c r="E32" s="1342"/>
      <c r="F32" s="1347"/>
    </row>
    <row r="33" spans="2:6" s="35" customFormat="1" ht="16.149999999999999" customHeight="1">
      <c r="B33" s="3546"/>
      <c r="C33" s="3548"/>
      <c r="D33" s="1342"/>
      <c r="E33" s="1342"/>
      <c r="F33" s="1347"/>
    </row>
    <row r="34" spans="2:6" s="35" customFormat="1" ht="16.149999999999999" customHeight="1">
      <c r="B34" s="3546"/>
      <c r="C34" s="3548"/>
      <c r="D34" s="1342"/>
      <c r="E34" s="1342"/>
      <c r="F34" s="1347"/>
    </row>
    <row r="35" spans="2:6" s="35" customFormat="1" ht="16.149999999999999" customHeight="1">
      <c r="B35" s="3547"/>
      <c r="C35" s="3548"/>
      <c r="D35" s="1342"/>
      <c r="E35" s="1342"/>
      <c r="F35" s="1347"/>
    </row>
    <row r="36" spans="2:6" s="35" customFormat="1" ht="16.149999999999999" customHeight="1">
      <c r="B36" s="3547"/>
      <c r="C36" s="3543"/>
      <c r="D36" s="1342"/>
      <c r="E36" s="1342"/>
      <c r="F36" s="1347"/>
    </row>
    <row r="37" spans="2:6" s="35" customFormat="1" ht="16.149999999999999" customHeight="1">
      <c r="B37" s="3546" t="s">
        <v>1145</v>
      </c>
      <c r="C37" s="3542" t="s">
        <v>143</v>
      </c>
      <c r="D37" s="1342"/>
      <c r="E37" s="1342"/>
      <c r="F37" s="1347"/>
    </row>
    <row r="38" spans="2:6" s="35" customFormat="1" ht="16.149999999999999" customHeight="1">
      <c r="B38" s="3547"/>
      <c r="C38" s="3548"/>
      <c r="D38" s="1342"/>
      <c r="E38" s="1342"/>
      <c r="F38" s="1347"/>
    </row>
    <row r="39" spans="2:6" s="35" customFormat="1" ht="16.149999999999999" customHeight="1">
      <c r="B39" s="3547"/>
      <c r="C39" s="3548"/>
      <c r="D39" s="1342"/>
      <c r="E39" s="1342"/>
      <c r="F39" s="1347"/>
    </row>
    <row r="40" spans="2:6" s="35" customFormat="1" ht="16.149999999999999" customHeight="1">
      <c r="B40" s="3547"/>
      <c r="C40" s="3548"/>
      <c r="D40" s="1342"/>
      <c r="E40" s="1342"/>
      <c r="F40" s="1347"/>
    </row>
    <row r="41" spans="2:6" s="35" customFormat="1" ht="16.149999999999999" customHeight="1">
      <c r="B41" s="3550"/>
      <c r="C41" s="3551"/>
      <c r="D41" s="1341"/>
      <c r="E41" s="1341"/>
      <c r="F41" s="1348"/>
    </row>
    <row r="42" spans="2:6" s="35" customFormat="1" ht="7.9" customHeight="1"/>
    <row r="43" spans="2:6" s="35" customFormat="1" ht="13.9" customHeight="1">
      <c r="B43" s="3549" t="s">
        <v>1992</v>
      </c>
      <c r="C43" s="2884"/>
      <c r="D43" s="2884"/>
      <c r="E43" s="2884"/>
      <c r="F43" s="2884"/>
    </row>
    <row r="44" spans="2:6" s="35" customFormat="1" ht="13.9" customHeight="1">
      <c r="B44" s="3549" t="s">
        <v>1993</v>
      </c>
      <c r="C44" s="2884"/>
      <c r="D44" s="2884"/>
      <c r="E44" s="2884"/>
      <c r="F44" s="2884"/>
    </row>
  </sheetData>
  <mergeCells count="21">
    <mergeCell ref="B43:F43"/>
    <mergeCell ref="B44:F44"/>
    <mergeCell ref="B37:B41"/>
    <mergeCell ref="C37:C41"/>
    <mergeCell ref="B32:B36"/>
    <mergeCell ref="C32:C36"/>
    <mergeCell ref="C29:C31"/>
    <mergeCell ref="B26:B31"/>
    <mergeCell ref="C26:C28"/>
    <mergeCell ref="B21:B25"/>
    <mergeCell ref="C21:C25"/>
    <mergeCell ref="B16:B20"/>
    <mergeCell ref="C16:C20"/>
    <mergeCell ref="C13:C14"/>
    <mergeCell ref="B11:B15"/>
    <mergeCell ref="C11:C12"/>
    <mergeCell ref="C8:C9"/>
    <mergeCell ref="C6:C7"/>
    <mergeCell ref="B3:C3"/>
    <mergeCell ref="B4:B10"/>
    <mergeCell ref="C4:C5"/>
  </mergeCells>
  <phoneticPr fontId="1"/>
  <pageMargins left="0.55118110236220474" right="0.31496062992125984" top="0.51181102362204722" bottom="0.27559055118110237" header="0.31496062992125984" footer="0.15748031496062992"/>
  <pageSetup paperSize="9" scale="8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I97"/>
  <sheetViews>
    <sheetView topLeftCell="A10" zoomScaleNormal="100" workbookViewId="0">
      <pane ySplit="6" topLeftCell="A16" activePane="bottomLeft" state="frozen"/>
      <selection activeCell="A10" sqref="A10"/>
      <selection pane="bottomLeft" activeCell="I11" sqref="I11"/>
    </sheetView>
  </sheetViews>
  <sheetFormatPr defaultColWidth="8.875" defaultRowHeight="13.5"/>
  <cols>
    <col min="1" max="1" width="8.875" style="58"/>
    <col min="2" max="3" width="5.75" style="395" customWidth="1"/>
    <col min="4" max="4" width="7.125" style="58" customWidth="1"/>
    <col min="5" max="5" width="33.125" style="58" customWidth="1"/>
    <col min="6" max="6" width="7.625" style="58" customWidth="1"/>
    <col min="7" max="7" width="29.25" style="58" customWidth="1"/>
    <col min="8" max="16384" width="8.875" style="58"/>
  </cols>
  <sheetData>
    <row r="2" spans="2:9" ht="34.9" customHeight="1"/>
    <row r="3" spans="2:9" ht="34.9" customHeight="1"/>
    <row r="4" spans="2:9" ht="34.9" customHeight="1"/>
    <row r="5" spans="2:9" ht="21">
      <c r="B5" s="53" t="s">
        <v>1147</v>
      </c>
      <c r="C5" s="60"/>
      <c r="D5" s="60"/>
      <c r="E5" s="60"/>
      <c r="F5" s="60"/>
      <c r="G5" s="60"/>
    </row>
    <row r="11" spans="2:9" ht="24.6" customHeight="1">
      <c r="B11" s="59" t="s">
        <v>1148</v>
      </c>
      <c r="C11" s="60"/>
      <c r="D11" s="60"/>
      <c r="E11" s="60"/>
      <c r="F11" s="60"/>
      <c r="G11" s="60"/>
      <c r="I11" s="967" t="s">
        <v>1739</v>
      </c>
    </row>
    <row r="12" spans="2:9" ht="19.899999999999999" customHeight="1">
      <c r="B12" s="3572" t="s">
        <v>76</v>
      </c>
      <c r="C12" s="3573"/>
      <c r="D12" s="3573"/>
      <c r="E12" s="3574" t="str">
        <f>本工事内容!$C$5&amp;本工事内容!$D$5&amp;本工事内容!$E$5&amp;"　"&amp;本工事内容!$C$8</f>
        <v>都計第100号　○○○道路修繕工事2</v>
      </c>
      <c r="F12" s="3575"/>
      <c r="G12" s="3576"/>
    </row>
    <row r="13" spans="2:9" ht="19.899999999999999" customHeight="1">
      <c r="B13" s="3577" t="s">
        <v>214</v>
      </c>
      <c r="C13" s="3578"/>
      <c r="D13" s="3578"/>
      <c r="E13" s="1517" t="str">
        <f>""&amp;本工事内容!$C$10</f>
        <v>一宮22号線</v>
      </c>
      <c r="F13" s="1518"/>
      <c r="G13" s="3579"/>
    </row>
    <row r="14" spans="2:9" ht="19.899999999999999" customHeight="1">
      <c r="B14" s="3577" t="s">
        <v>370</v>
      </c>
      <c r="C14" s="3578"/>
      <c r="D14" s="3578"/>
      <c r="E14" s="394" t="str">
        <f>本工事内容!$C$9</f>
        <v>一宮市本町二丁目5番６号2</v>
      </c>
      <c r="F14" s="393" t="s">
        <v>79</v>
      </c>
      <c r="G14" s="501" t="str">
        <f>請負者詳細!$C$2</f>
        <v>△△△△建設株式会社</v>
      </c>
    </row>
    <row r="15" spans="2:9" ht="19.899999999999999" customHeight="1">
      <c r="B15" s="441" t="s">
        <v>1151</v>
      </c>
      <c r="C15" s="442" t="s">
        <v>1150</v>
      </c>
      <c r="D15" s="393" t="s">
        <v>1149</v>
      </c>
      <c r="E15" s="3536" t="s">
        <v>1153</v>
      </c>
      <c r="F15" s="2792"/>
      <c r="G15" s="3571"/>
    </row>
    <row r="16" spans="2:9" ht="18" customHeight="1">
      <c r="B16" s="3552"/>
      <c r="C16" s="3554"/>
      <c r="D16" s="3556"/>
      <c r="E16" s="3558"/>
      <c r="F16" s="3559"/>
      <c r="G16" s="3560"/>
    </row>
    <row r="17" spans="2:7" ht="18" customHeight="1">
      <c r="B17" s="3553"/>
      <c r="C17" s="3555"/>
      <c r="D17" s="3557"/>
      <c r="E17" s="3561"/>
      <c r="F17" s="3562"/>
      <c r="G17" s="3563"/>
    </row>
    <row r="18" spans="2:7" ht="18" customHeight="1">
      <c r="B18" s="3552"/>
      <c r="C18" s="3554"/>
      <c r="D18" s="3556"/>
      <c r="E18" s="3558"/>
      <c r="F18" s="3559"/>
      <c r="G18" s="3560"/>
    </row>
    <row r="19" spans="2:7" ht="18" customHeight="1">
      <c r="B19" s="3553"/>
      <c r="C19" s="3555"/>
      <c r="D19" s="3557"/>
      <c r="E19" s="3561"/>
      <c r="F19" s="3562"/>
      <c r="G19" s="3563"/>
    </row>
    <row r="20" spans="2:7" ht="18" customHeight="1">
      <c r="B20" s="3552"/>
      <c r="C20" s="3554"/>
      <c r="D20" s="3556"/>
      <c r="E20" s="3558"/>
      <c r="F20" s="3559"/>
      <c r="G20" s="3560"/>
    </row>
    <row r="21" spans="2:7" ht="18" customHeight="1">
      <c r="B21" s="3553"/>
      <c r="C21" s="3555"/>
      <c r="D21" s="3557"/>
      <c r="E21" s="3561"/>
      <c r="F21" s="3562"/>
      <c r="G21" s="3563"/>
    </row>
    <row r="22" spans="2:7" ht="18" customHeight="1">
      <c r="B22" s="3552"/>
      <c r="C22" s="3554"/>
      <c r="D22" s="3556"/>
      <c r="E22" s="3558"/>
      <c r="F22" s="3559"/>
      <c r="G22" s="3560"/>
    </row>
    <row r="23" spans="2:7" ht="18" customHeight="1">
      <c r="B23" s="3553"/>
      <c r="C23" s="3555"/>
      <c r="D23" s="3557"/>
      <c r="E23" s="3561"/>
      <c r="F23" s="3562"/>
      <c r="G23" s="3563"/>
    </row>
    <row r="24" spans="2:7" ht="18" customHeight="1">
      <c r="B24" s="3552"/>
      <c r="C24" s="3554"/>
      <c r="D24" s="3556"/>
      <c r="E24" s="3558"/>
      <c r="F24" s="3559"/>
      <c r="G24" s="3560"/>
    </row>
    <row r="25" spans="2:7" ht="18" customHeight="1">
      <c r="B25" s="3553"/>
      <c r="C25" s="3555"/>
      <c r="D25" s="3557"/>
      <c r="E25" s="3561"/>
      <c r="F25" s="3562"/>
      <c r="G25" s="3563"/>
    </row>
    <row r="26" spans="2:7" ht="18" customHeight="1">
      <c r="B26" s="3552"/>
      <c r="C26" s="3554"/>
      <c r="D26" s="3556"/>
      <c r="E26" s="3558"/>
      <c r="F26" s="3559"/>
      <c r="G26" s="3560"/>
    </row>
    <row r="27" spans="2:7" ht="18" customHeight="1">
      <c r="B27" s="3553"/>
      <c r="C27" s="3555"/>
      <c r="D27" s="3557"/>
      <c r="E27" s="3561"/>
      <c r="F27" s="3562"/>
      <c r="G27" s="3563"/>
    </row>
    <row r="28" spans="2:7" ht="18" customHeight="1">
      <c r="B28" s="3552"/>
      <c r="C28" s="3554"/>
      <c r="D28" s="3556"/>
      <c r="E28" s="3558"/>
      <c r="F28" s="3559"/>
      <c r="G28" s="3560"/>
    </row>
    <row r="29" spans="2:7" ht="18" customHeight="1">
      <c r="B29" s="3553"/>
      <c r="C29" s="3555"/>
      <c r="D29" s="3557"/>
      <c r="E29" s="3561"/>
      <c r="F29" s="3562"/>
      <c r="G29" s="3563"/>
    </row>
    <row r="30" spans="2:7" ht="18" customHeight="1">
      <c r="B30" s="3552"/>
      <c r="C30" s="3554"/>
      <c r="D30" s="3556"/>
      <c r="E30" s="3558"/>
      <c r="F30" s="3559"/>
      <c r="G30" s="3560"/>
    </row>
    <row r="31" spans="2:7" ht="18" customHeight="1">
      <c r="B31" s="3553"/>
      <c r="C31" s="3555"/>
      <c r="D31" s="3557"/>
      <c r="E31" s="3561"/>
      <c r="F31" s="3562"/>
      <c r="G31" s="3563"/>
    </row>
    <row r="32" spans="2:7" ht="18" customHeight="1">
      <c r="B32" s="3552"/>
      <c r="C32" s="3554"/>
      <c r="D32" s="3556"/>
      <c r="E32" s="3558"/>
      <c r="F32" s="3559"/>
      <c r="G32" s="3560"/>
    </row>
    <row r="33" spans="2:7" ht="18" customHeight="1">
      <c r="B33" s="3553"/>
      <c r="C33" s="3555"/>
      <c r="D33" s="3557"/>
      <c r="E33" s="3561"/>
      <c r="F33" s="3562"/>
      <c r="G33" s="3563"/>
    </row>
    <row r="34" spans="2:7" ht="18" customHeight="1">
      <c r="B34" s="3552"/>
      <c r="C34" s="3554"/>
      <c r="D34" s="3556"/>
      <c r="E34" s="3558"/>
      <c r="F34" s="3559"/>
      <c r="G34" s="3560"/>
    </row>
    <row r="35" spans="2:7" ht="18" customHeight="1">
      <c r="B35" s="3553"/>
      <c r="C35" s="3555"/>
      <c r="D35" s="3557"/>
      <c r="E35" s="3561"/>
      <c r="F35" s="3562"/>
      <c r="G35" s="3563"/>
    </row>
    <row r="36" spans="2:7" ht="18" customHeight="1">
      <c r="B36" s="3552"/>
      <c r="C36" s="3554"/>
      <c r="D36" s="3556"/>
      <c r="E36" s="3558"/>
      <c r="F36" s="3559"/>
      <c r="G36" s="3560"/>
    </row>
    <row r="37" spans="2:7" ht="18" customHeight="1">
      <c r="B37" s="3553"/>
      <c r="C37" s="3555"/>
      <c r="D37" s="3557"/>
      <c r="E37" s="3561"/>
      <c r="F37" s="3562"/>
      <c r="G37" s="3563"/>
    </row>
    <row r="38" spans="2:7" ht="18" customHeight="1">
      <c r="B38" s="3552"/>
      <c r="C38" s="3554"/>
      <c r="D38" s="3556"/>
      <c r="E38" s="3558"/>
      <c r="F38" s="3559"/>
      <c r="G38" s="3560"/>
    </row>
    <row r="39" spans="2:7" ht="18" customHeight="1">
      <c r="B39" s="3553"/>
      <c r="C39" s="3555"/>
      <c r="D39" s="3557"/>
      <c r="E39" s="3561"/>
      <c r="F39" s="3562"/>
      <c r="G39" s="3563"/>
    </row>
    <row r="40" spans="2:7" ht="18" customHeight="1">
      <c r="B40" s="3552"/>
      <c r="C40" s="3554"/>
      <c r="D40" s="3556"/>
      <c r="E40" s="3558"/>
      <c r="F40" s="3559"/>
      <c r="G40" s="3560"/>
    </row>
    <row r="41" spans="2:7" ht="18" customHeight="1">
      <c r="B41" s="3553"/>
      <c r="C41" s="3555"/>
      <c r="D41" s="3557"/>
      <c r="E41" s="3561"/>
      <c r="F41" s="3562"/>
      <c r="G41" s="3563"/>
    </row>
    <row r="42" spans="2:7" ht="18" customHeight="1">
      <c r="B42" s="3552"/>
      <c r="C42" s="3554"/>
      <c r="D42" s="3556"/>
      <c r="E42" s="3558"/>
      <c r="F42" s="3559"/>
      <c r="G42" s="3560"/>
    </row>
    <row r="43" spans="2:7" ht="18" customHeight="1">
      <c r="B43" s="3553"/>
      <c r="C43" s="3555"/>
      <c r="D43" s="3557"/>
      <c r="E43" s="3561"/>
      <c r="F43" s="3562"/>
      <c r="G43" s="3563"/>
    </row>
    <row r="44" spans="2:7" ht="18" customHeight="1">
      <c r="B44" s="3552"/>
      <c r="C44" s="3554"/>
      <c r="D44" s="3556"/>
      <c r="E44" s="3558"/>
      <c r="F44" s="3559"/>
      <c r="G44" s="3560"/>
    </row>
    <row r="45" spans="2:7" ht="18" customHeight="1">
      <c r="B45" s="3553"/>
      <c r="C45" s="3555"/>
      <c r="D45" s="3557"/>
      <c r="E45" s="3561"/>
      <c r="F45" s="3562"/>
      <c r="G45" s="3563"/>
    </row>
    <row r="46" spans="2:7" ht="18" customHeight="1">
      <c r="B46" s="3552"/>
      <c r="C46" s="3554"/>
      <c r="D46" s="3556"/>
      <c r="E46" s="3558"/>
      <c r="F46" s="3559"/>
      <c r="G46" s="3560"/>
    </row>
    <row r="47" spans="2:7" ht="18" customHeight="1">
      <c r="B47" s="3553"/>
      <c r="C47" s="3555"/>
      <c r="D47" s="3557"/>
      <c r="E47" s="3561"/>
      <c r="F47" s="3562"/>
      <c r="G47" s="3563"/>
    </row>
    <row r="48" spans="2:7" ht="18" customHeight="1">
      <c r="B48" s="3552"/>
      <c r="C48" s="3554"/>
      <c r="D48" s="3556"/>
      <c r="E48" s="3558"/>
      <c r="F48" s="3559"/>
      <c r="G48" s="3560"/>
    </row>
    <row r="49" spans="2:7" ht="18" customHeight="1">
      <c r="B49" s="3553"/>
      <c r="C49" s="3555"/>
      <c r="D49" s="3557"/>
      <c r="E49" s="3561"/>
      <c r="F49" s="3562"/>
      <c r="G49" s="3563"/>
    </row>
    <row r="50" spans="2:7" ht="18" customHeight="1">
      <c r="B50" s="3552"/>
      <c r="C50" s="3554"/>
      <c r="D50" s="3556"/>
      <c r="E50" s="3558"/>
      <c r="F50" s="3559"/>
      <c r="G50" s="3560"/>
    </row>
    <row r="51" spans="2:7" ht="18" customHeight="1">
      <c r="B51" s="3553"/>
      <c r="C51" s="3555"/>
      <c r="D51" s="3557"/>
      <c r="E51" s="3561"/>
      <c r="F51" s="3562"/>
      <c r="G51" s="3563"/>
    </row>
    <row r="52" spans="2:7" ht="18" customHeight="1">
      <c r="B52" s="3552"/>
      <c r="C52" s="3554"/>
      <c r="D52" s="3556"/>
      <c r="E52" s="3558"/>
      <c r="F52" s="3559"/>
      <c r="G52" s="3560"/>
    </row>
    <row r="53" spans="2:7" ht="18" customHeight="1">
      <c r="B53" s="3564"/>
      <c r="C53" s="3565"/>
      <c r="D53" s="3566"/>
      <c r="E53" s="3567"/>
      <c r="F53" s="3568"/>
      <c r="G53" s="3569"/>
    </row>
    <row r="54" spans="2:7" ht="19.899999999999999" customHeight="1">
      <c r="B54" s="441" t="s">
        <v>1151</v>
      </c>
      <c r="C54" s="442" t="s">
        <v>1150</v>
      </c>
      <c r="D54" s="393" t="s">
        <v>1149</v>
      </c>
      <c r="E54" s="3536" t="s">
        <v>1153</v>
      </c>
      <c r="F54" s="2792"/>
      <c r="G54" s="3571"/>
    </row>
    <row r="55" spans="2:7" ht="18" customHeight="1">
      <c r="B55" s="3552"/>
      <c r="C55" s="3554"/>
      <c r="D55" s="3556"/>
      <c r="E55" s="3558"/>
      <c r="F55" s="3559"/>
      <c r="G55" s="3560"/>
    </row>
    <row r="56" spans="2:7" ht="18" customHeight="1">
      <c r="B56" s="3553"/>
      <c r="C56" s="3555"/>
      <c r="D56" s="3557"/>
      <c r="E56" s="3561"/>
      <c r="F56" s="3562"/>
      <c r="G56" s="3563"/>
    </row>
    <row r="57" spans="2:7" ht="18" customHeight="1">
      <c r="B57" s="3552"/>
      <c r="C57" s="3554"/>
      <c r="D57" s="3556"/>
      <c r="E57" s="3558"/>
      <c r="F57" s="3559"/>
      <c r="G57" s="3560"/>
    </row>
    <row r="58" spans="2:7" ht="18" customHeight="1">
      <c r="B58" s="3553"/>
      <c r="C58" s="3555"/>
      <c r="D58" s="3557"/>
      <c r="E58" s="3561"/>
      <c r="F58" s="3562"/>
      <c r="G58" s="3563"/>
    </row>
    <row r="59" spans="2:7" ht="18" customHeight="1">
      <c r="B59" s="3552"/>
      <c r="C59" s="3554"/>
      <c r="D59" s="3556"/>
      <c r="E59" s="3558"/>
      <c r="F59" s="3559"/>
      <c r="G59" s="3560"/>
    </row>
    <row r="60" spans="2:7" ht="18" customHeight="1">
      <c r="B60" s="3553"/>
      <c r="C60" s="3555"/>
      <c r="D60" s="3557"/>
      <c r="E60" s="3561"/>
      <c r="F60" s="3562"/>
      <c r="G60" s="3563"/>
    </row>
    <row r="61" spans="2:7" ht="18" customHeight="1">
      <c r="B61" s="3552"/>
      <c r="C61" s="3554"/>
      <c r="D61" s="3556"/>
      <c r="E61" s="3558"/>
      <c r="F61" s="3559"/>
      <c r="G61" s="3560"/>
    </row>
    <row r="62" spans="2:7" ht="18" customHeight="1">
      <c r="B62" s="3553"/>
      <c r="C62" s="3555"/>
      <c r="D62" s="3557"/>
      <c r="E62" s="3561"/>
      <c r="F62" s="3562"/>
      <c r="G62" s="3563"/>
    </row>
    <row r="63" spans="2:7" ht="18" customHeight="1">
      <c r="B63" s="3552"/>
      <c r="C63" s="3554"/>
      <c r="D63" s="3556"/>
      <c r="E63" s="3558"/>
      <c r="F63" s="3559"/>
      <c r="G63" s="3560"/>
    </row>
    <row r="64" spans="2:7" ht="18" customHeight="1">
      <c r="B64" s="3553"/>
      <c r="C64" s="3555"/>
      <c r="D64" s="3557"/>
      <c r="E64" s="3561"/>
      <c r="F64" s="3562"/>
      <c r="G64" s="3563"/>
    </row>
    <row r="65" spans="2:7" ht="18" customHeight="1">
      <c r="B65" s="3552"/>
      <c r="C65" s="3554"/>
      <c r="D65" s="3556"/>
      <c r="E65" s="3558"/>
      <c r="F65" s="3559"/>
      <c r="G65" s="3560"/>
    </row>
    <row r="66" spans="2:7" ht="18" customHeight="1">
      <c r="B66" s="3553"/>
      <c r="C66" s="3555"/>
      <c r="D66" s="3557"/>
      <c r="E66" s="3561"/>
      <c r="F66" s="3562"/>
      <c r="G66" s="3563"/>
    </row>
    <row r="67" spans="2:7" ht="18" customHeight="1">
      <c r="B67" s="3552"/>
      <c r="C67" s="3554"/>
      <c r="D67" s="3556"/>
      <c r="E67" s="3558"/>
      <c r="F67" s="3559"/>
      <c r="G67" s="3560"/>
    </row>
    <row r="68" spans="2:7" ht="18" customHeight="1">
      <c r="B68" s="3553"/>
      <c r="C68" s="3555"/>
      <c r="D68" s="3557"/>
      <c r="E68" s="3561"/>
      <c r="F68" s="3562"/>
      <c r="G68" s="3563"/>
    </row>
    <row r="69" spans="2:7" ht="18" customHeight="1">
      <c r="B69" s="3552"/>
      <c r="C69" s="3554"/>
      <c r="D69" s="3556"/>
      <c r="E69" s="3558"/>
      <c r="F69" s="3559"/>
      <c r="G69" s="3560"/>
    </row>
    <row r="70" spans="2:7" ht="18" customHeight="1">
      <c r="B70" s="3553"/>
      <c r="C70" s="3555"/>
      <c r="D70" s="3557"/>
      <c r="E70" s="3561"/>
      <c r="F70" s="3562"/>
      <c r="G70" s="3563"/>
    </row>
    <row r="71" spans="2:7" ht="18" customHeight="1">
      <c r="B71" s="3552"/>
      <c r="C71" s="3554"/>
      <c r="D71" s="3556"/>
      <c r="E71" s="3558"/>
      <c r="F71" s="3559"/>
      <c r="G71" s="3560"/>
    </row>
    <row r="72" spans="2:7" ht="18" customHeight="1">
      <c r="B72" s="3553"/>
      <c r="C72" s="3555"/>
      <c r="D72" s="3557"/>
      <c r="E72" s="3561"/>
      <c r="F72" s="3562"/>
      <c r="G72" s="3563"/>
    </row>
    <row r="73" spans="2:7" ht="18" customHeight="1">
      <c r="B73" s="3552"/>
      <c r="C73" s="3554"/>
      <c r="D73" s="3556"/>
      <c r="E73" s="3558"/>
      <c r="F73" s="3559"/>
      <c r="G73" s="3560"/>
    </row>
    <row r="74" spans="2:7" ht="18" customHeight="1">
      <c r="B74" s="3553"/>
      <c r="C74" s="3555"/>
      <c r="D74" s="3557"/>
      <c r="E74" s="3561"/>
      <c r="F74" s="3562"/>
      <c r="G74" s="3563"/>
    </row>
    <row r="75" spans="2:7" ht="18" customHeight="1">
      <c r="B75" s="3552"/>
      <c r="C75" s="3554"/>
      <c r="D75" s="3556"/>
      <c r="E75" s="3558"/>
      <c r="F75" s="3559"/>
      <c r="G75" s="3560"/>
    </row>
    <row r="76" spans="2:7" ht="18" customHeight="1">
      <c r="B76" s="3553"/>
      <c r="C76" s="3555"/>
      <c r="D76" s="3557"/>
      <c r="E76" s="3561"/>
      <c r="F76" s="3562"/>
      <c r="G76" s="3563"/>
    </row>
    <row r="77" spans="2:7" ht="18" customHeight="1">
      <c r="B77" s="3552"/>
      <c r="C77" s="3554"/>
      <c r="D77" s="3556"/>
      <c r="E77" s="3558"/>
      <c r="F77" s="3559"/>
      <c r="G77" s="3560"/>
    </row>
    <row r="78" spans="2:7" ht="18" customHeight="1">
      <c r="B78" s="3553"/>
      <c r="C78" s="3555"/>
      <c r="D78" s="3557"/>
      <c r="E78" s="3561"/>
      <c r="F78" s="3562"/>
      <c r="G78" s="3563"/>
    </row>
    <row r="79" spans="2:7" ht="18" customHeight="1">
      <c r="B79" s="3552"/>
      <c r="C79" s="3554"/>
      <c r="D79" s="3556"/>
      <c r="E79" s="3558"/>
      <c r="F79" s="3559"/>
      <c r="G79" s="3560"/>
    </row>
    <row r="80" spans="2:7" ht="18" customHeight="1">
      <c r="B80" s="3553"/>
      <c r="C80" s="3555"/>
      <c r="D80" s="3557"/>
      <c r="E80" s="3561"/>
      <c r="F80" s="3562"/>
      <c r="G80" s="3563"/>
    </row>
    <row r="81" spans="2:7" ht="18" customHeight="1">
      <c r="B81" s="3552"/>
      <c r="C81" s="3554"/>
      <c r="D81" s="3556"/>
      <c r="E81" s="3558"/>
      <c r="F81" s="3559"/>
      <c r="G81" s="3560"/>
    </row>
    <row r="82" spans="2:7" ht="18" customHeight="1">
      <c r="B82" s="3553"/>
      <c r="C82" s="3555"/>
      <c r="D82" s="3557"/>
      <c r="E82" s="3561"/>
      <c r="F82" s="3562"/>
      <c r="G82" s="3563"/>
    </row>
    <row r="83" spans="2:7" ht="18" customHeight="1">
      <c r="B83" s="3552"/>
      <c r="C83" s="3554"/>
      <c r="D83" s="3556"/>
      <c r="E83" s="3558"/>
      <c r="F83" s="3559"/>
      <c r="G83" s="3560"/>
    </row>
    <row r="84" spans="2:7" ht="18" customHeight="1">
      <c r="B84" s="3553"/>
      <c r="C84" s="3555"/>
      <c r="D84" s="3557"/>
      <c r="E84" s="3561"/>
      <c r="F84" s="3562"/>
      <c r="G84" s="3563"/>
    </row>
    <row r="85" spans="2:7" ht="18" customHeight="1">
      <c r="B85" s="3552"/>
      <c r="C85" s="3554"/>
      <c r="D85" s="3556"/>
      <c r="E85" s="3558"/>
      <c r="F85" s="3559"/>
      <c r="G85" s="3560"/>
    </row>
    <row r="86" spans="2:7" ht="18" customHeight="1">
      <c r="B86" s="3553"/>
      <c r="C86" s="3555"/>
      <c r="D86" s="3557"/>
      <c r="E86" s="3561"/>
      <c r="F86" s="3562"/>
      <c r="G86" s="3563"/>
    </row>
    <row r="87" spans="2:7" ht="18" customHeight="1">
      <c r="B87" s="3552"/>
      <c r="C87" s="3554"/>
      <c r="D87" s="3556"/>
      <c r="E87" s="3558"/>
      <c r="F87" s="3559"/>
      <c r="G87" s="3560"/>
    </row>
    <row r="88" spans="2:7" ht="18" customHeight="1">
      <c r="B88" s="3553"/>
      <c r="C88" s="3555"/>
      <c r="D88" s="3557"/>
      <c r="E88" s="3561"/>
      <c r="F88" s="3562"/>
      <c r="G88" s="3563"/>
    </row>
    <row r="89" spans="2:7" ht="18" customHeight="1">
      <c r="B89" s="3552"/>
      <c r="C89" s="3554"/>
      <c r="D89" s="3556"/>
      <c r="E89" s="3558"/>
      <c r="F89" s="3559"/>
      <c r="G89" s="3560"/>
    </row>
    <row r="90" spans="2:7" ht="18" customHeight="1">
      <c r="B90" s="3553"/>
      <c r="C90" s="3555"/>
      <c r="D90" s="3557"/>
      <c r="E90" s="3561"/>
      <c r="F90" s="3562"/>
      <c r="G90" s="3563"/>
    </row>
    <row r="91" spans="2:7" ht="18" customHeight="1">
      <c r="B91" s="3552"/>
      <c r="C91" s="3554"/>
      <c r="D91" s="3556"/>
      <c r="E91" s="3558"/>
      <c r="F91" s="3559"/>
      <c r="G91" s="3560"/>
    </row>
    <row r="92" spans="2:7" ht="18" customHeight="1">
      <c r="B92" s="3553"/>
      <c r="C92" s="3555"/>
      <c r="D92" s="3557"/>
      <c r="E92" s="3561"/>
      <c r="F92" s="3562"/>
      <c r="G92" s="3563"/>
    </row>
    <row r="93" spans="2:7" ht="18" customHeight="1">
      <c r="B93" s="3552"/>
      <c r="C93" s="3554"/>
      <c r="D93" s="3556"/>
      <c r="E93" s="3558"/>
      <c r="F93" s="3559"/>
      <c r="G93" s="3560"/>
    </row>
    <row r="94" spans="2:7" ht="18" customHeight="1">
      <c r="B94" s="3564"/>
      <c r="C94" s="3565"/>
      <c r="D94" s="3566"/>
      <c r="E94" s="3567"/>
      <c r="F94" s="3568"/>
      <c r="G94" s="3569"/>
    </row>
    <row r="95" spans="2:7" ht="48" customHeight="1">
      <c r="B95" s="3302" t="s">
        <v>1152</v>
      </c>
      <c r="C95" s="3570"/>
      <c r="D95" s="3570"/>
      <c r="E95" s="3570"/>
      <c r="F95" s="3570"/>
      <c r="G95" s="3570"/>
    </row>
    <row r="96" spans="2:7">
      <c r="B96" s="402"/>
    </row>
    <row r="97" spans="2:2">
      <c r="B97" s="402"/>
    </row>
  </sheetData>
  <mergeCells count="203">
    <mergeCell ref="E16:G16"/>
    <mergeCell ref="E17:G17"/>
    <mergeCell ref="B12:D12"/>
    <mergeCell ref="E12:G12"/>
    <mergeCell ref="B13:D13"/>
    <mergeCell ref="E13:G13"/>
    <mergeCell ref="B14:D14"/>
    <mergeCell ref="E15:G15"/>
    <mergeCell ref="B24:B25"/>
    <mergeCell ref="C24:C25"/>
    <mergeCell ref="D24:D25"/>
    <mergeCell ref="E20:G20"/>
    <mergeCell ref="E21:G21"/>
    <mergeCell ref="E22:G22"/>
    <mergeCell ref="E23:G23"/>
    <mergeCell ref="B26:B27"/>
    <mergeCell ref="C26:C27"/>
    <mergeCell ref="D26:D27"/>
    <mergeCell ref="B16:B17"/>
    <mergeCell ref="C16:C17"/>
    <mergeCell ref="D16:D17"/>
    <mergeCell ref="B18:B19"/>
    <mergeCell ref="C18:C19"/>
    <mergeCell ref="D18:D19"/>
    <mergeCell ref="B20:B21"/>
    <mergeCell ref="C20:C21"/>
    <mergeCell ref="D20:D21"/>
    <mergeCell ref="B22:B23"/>
    <mergeCell ref="C22:C23"/>
    <mergeCell ref="D22:D23"/>
    <mergeCell ref="B28:B29"/>
    <mergeCell ref="C28:C29"/>
    <mergeCell ref="D28:D29"/>
    <mergeCell ref="B30:B31"/>
    <mergeCell ref="C30:C31"/>
    <mergeCell ref="D30:D31"/>
    <mergeCell ref="E31:G31"/>
    <mergeCell ref="E34:G34"/>
    <mergeCell ref="E35:G35"/>
    <mergeCell ref="B44:B45"/>
    <mergeCell ref="C44:C45"/>
    <mergeCell ref="D44:D45"/>
    <mergeCell ref="E44:G44"/>
    <mergeCell ref="E45:G45"/>
    <mergeCell ref="E43:G43"/>
    <mergeCell ref="B32:B33"/>
    <mergeCell ref="C32:C33"/>
    <mergeCell ref="D32:D33"/>
    <mergeCell ref="B34:B35"/>
    <mergeCell ref="C34:C35"/>
    <mergeCell ref="D34:D35"/>
    <mergeCell ref="E32:G32"/>
    <mergeCell ref="E33:G33"/>
    <mergeCell ref="B36:B37"/>
    <mergeCell ref="C36:C37"/>
    <mergeCell ref="D36:D37"/>
    <mergeCell ref="E36:G36"/>
    <mergeCell ref="E37:G37"/>
    <mergeCell ref="B42:B43"/>
    <mergeCell ref="C42:C43"/>
    <mergeCell ref="D42:D43"/>
    <mergeCell ref="E42:G42"/>
    <mergeCell ref="B38:B39"/>
    <mergeCell ref="E54:G54"/>
    <mergeCell ref="B55:B56"/>
    <mergeCell ref="C55:C56"/>
    <mergeCell ref="D55:D56"/>
    <mergeCell ref="E55:G55"/>
    <mergeCell ref="E56:G56"/>
    <mergeCell ref="D46:D47"/>
    <mergeCell ref="B48:B49"/>
    <mergeCell ref="C48:C49"/>
    <mergeCell ref="D48:D49"/>
    <mergeCell ref="E46:G46"/>
    <mergeCell ref="E47:G47"/>
    <mergeCell ref="E48:G48"/>
    <mergeCell ref="E49:G49"/>
    <mergeCell ref="E59:G59"/>
    <mergeCell ref="E60:G60"/>
    <mergeCell ref="B61:B62"/>
    <mergeCell ref="C61:C62"/>
    <mergeCell ref="D61:D62"/>
    <mergeCell ref="E61:G61"/>
    <mergeCell ref="B95:G95"/>
    <mergeCell ref="E18:G18"/>
    <mergeCell ref="E19:G19"/>
    <mergeCell ref="E24:G24"/>
    <mergeCell ref="E25:G25"/>
    <mergeCell ref="E26:G26"/>
    <mergeCell ref="E27:G27"/>
    <mergeCell ref="E28:G28"/>
    <mergeCell ref="E29:G29"/>
    <mergeCell ref="E30:G30"/>
    <mergeCell ref="B50:B51"/>
    <mergeCell ref="C50:C51"/>
    <mergeCell ref="D50:D51"/>
    <mergeCell ref="B52:B53"/>
    <mergeCell ref="C52:C53"/>
    <mergeCell ref="D52:D53"/>
    <mergeCell ref="B46:B47"/>
    <mergeCell ref="C46:C47"/>
    <mergeCell ref="C77:C78"/>
    <mergeCell ref="D77:D78"/>
    <mergeCell ref="E77:G77"/>
    <mergeCell ref="E78:G78"/>
    <mergeCell ref="B75:B76"/>
    <mergeCell ref="C75:C76"/>
    <mergeCell ref="E50:G50"/>
    <mergeCell ref="E51:G51"/>
    <mergeCell ref="E52:G52"/>
    <mergeCell ref="E53:G53"/>
    <mergeCell ref="E68:G68"/>
    <mergeCell ref="B69:B70"/>
    <mergeCell ref="C69:C70"/>
    <mergeCell ref="D69:D70"/>
    <mergeCell ref="E69:G69"/>
    <mergeCell ref="E70:G70"/>
    <mergeCell ref="B57:B58"/>
    <mergeCell ref="C57:C58"/>
    <mergeCell ref="D57:D58"/>
    <mergeCell ref="E57:G57"/>
    <mergeCell ref="E58:G58"/>
    <mergeCell ref="B59:B60"/>
    <mergeCell ref="C59:C60"/>
    <mergeCell ref="D59:D60"/>
    <mergeCell ref="B93:B94"/>
    <mergeCell ref="C93:C94"/>
    <mergeCell ref="D93:D94"/>
    <mergeCell ref="E93:G93"/>
    <mergeCell ref="E94:G94"/>
    <mergeCell ref="B87:B88"/>
    <mergeCell ref="C87:C88"/>
    <mergeCell ref="D87:D88"/>
    <mergeCell ref="E87:G87"/>
    <mergeCell ref="E88:G88"/>
    <mergeCell ref="B91:B92"/>
    <mergeCell ref="C91:C92"/>
    <mergeCell ref="D91:D92"/>
    <mergeCell ref="E91:G91"/>
    <mergeCell ref="E92:G92"/>
    <mergeCell ref="B89:B90"/>
    <mergeCell ref="C89:C90"/>
    <mergeCell ref="D89:D90"/>
    <mergeCell ref="E89:G89"/>
    <mergeCell ref="E90:G90"/>
    <mergeCell ref="E71:G71"/>
    <mergeCell ref="B67:B68"/>
    <mergeCell ref="C67:C68"/>
    <mergeCell ref="D67:D68"/>
    <mergeCell ref="E67:G67"/>
    <mergeCell ref="B65:B66"/>
    <mergeCell ref="C65:C66"/>
    <mergeCell ref="D65:D66"/>
    <mergeCell ref="E65:G65"/>
    <mergeCell ref="E66:G66"/>
    <mergeCell ref="B79:B80"/>
    <mergeCell ref="C79:C80"/>
    <mergeCell ref="D79:D80"/>
    <mergeCell ref="E79:G79"/>
    <mergeCell ref="E80:G80"/>
    <mergeCell ref="B77:B78"/>
    <mergeCell ref="C38:C39"/>
    <mergeCell ref="D38:D39"/>
    <mergeCell ref="B40:B41"/>
    <mergeCell ref="C40:C41"/>
    <mergeCell ref="D40:D41"/>
    <mergeCell ref="E38:G38"/>
    <mergeCell ref="E39:G39"/>
    <mergeCell ref="E40:G40"/>
    <mergeCell ref="E41:G41"/>
    <mergeCell ref="E62:G62"/>
    <mergeCell ref="B63:B64"/>
    <mergeCell ref="C63:C64"/>
    <mergeCell ref="D63:D64"/>
    <mergeCell ref="E63:G63"/>
    <mergeCell ref="E64:G64"/>
    <mergeCell ref="B71:B72"/>
    <mergeCell ref="C71:C72"/>
    <mergeCell ref="D71:D72"/>
    <mergeCell ref="B73:B74"/>
    <mergeCell ref="C73:C74"/>
    <mergeCell ref="D73:D74"/>
    <mergeCell ref="E73:G73"/>
    <mergeCell ref="E74:G74"/>
    <mergeCell ref="E72:G72"/>
    <mergeCell ref="D75:D76"/>
    <mergeCell ref="B85:B86"/>
    <mergeCell ref="C85:C86"/>
    <mergeCell ref="D85:D86"/>
    <mergeCell ref="E85:G85"/>
    <mergeCell ref="E86:G86"/>
    <mergeCell ref="B81:B82"/>
    <mergeCell ref="C81:C82"/>
    <mergeCell ref="D81:D82"/>
    <mergeCell ref="E81:G81"/>
    <mergeCell ref="E82:G82"/>
    <mergeCell ref="B83:B84"/>
    <mergeCell ref="C83:C84"/>
    <mergeCell ref="D83:D84"/>
    <mergeCell ref="E83:G83"/>
    <mergeCell ref="E84:G84"/>
    <mergeCell ref="E75:G75"/>
    <mergeCell ref="E76:G76"/>
  </mergeCells>
  <phoneticPr fontId="1"/>
  <hyperlinks>
    <hyperlink ref="I11" location="'0一覧表'!C24" display="一覧表に戻る"/>
  </hyperlinks>
  <pageMargins left="0.70866141732283472" right="0.70866141732283472" top="0.74803149606299213" bottom="0.74803149606299213" header="0.31496062992125984" footer="0.31496062992125984"/>
  <pageSetup paperSize="9" orientation="portrait" r:id="rId1"/>
  <rowBreaks count="2" manualBreakCount="2">
    <brk id="10" min="1" max="6" man="1"/>
    <brk id="53" min="1" max="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AB24"/>
  <sheetViews>
    <sheetView workbookViewId="0">
      <selection activeCell="H16" sqref="H16:J16"/>
    </sheetView>
  </sheetViews>
  <sheetFormatPr defaultColWidth="9" defaultRowHeight="14.25"/>
  <cols>
    <col min="1" max="2" width="9" style="759"/>
    <col min="3" max="3" width="6.75" style="759" customWidth="1"/>
    <col min="4" max="4" width="10.75" style="759" customWidth="1"/>
    <col min="5" max="6" width="3.75" style="759" customWidth="1"/>
    <col min="7" max="8" width="3.375" style="759" customWidth="1"/>
    <col min="9" max="10" width="9.75" style="759" customWidth="1"/>
    <col min="11" max="11" width="3.375" style="759" customWidth="1"/>
    <col min="12" max="12" width="16.625" style="759" customWidth="1"/>
    <col min="13" max="27" width="9" style="759"/>
    <col min="28" max="28" width="9" style="760"/>
    <col min="29" max="16384" width="9" style="759"/>
  </cols>
  <sheetData>
    <row r="2" spans="2:15" ht="16.5" thickBot="1">
      <c r="B2" s="757" t="s">
        <v>1489</v>
      </c>
      <c r="C2" s="758"/>
      <c r="D2" s="758"/>
      <c r="E2" s="758"/>
      <c r="F2" s="758"/>
      <c r="G2" s="758"/>
      <c r="H2" s="758"/>
      <c r="I2" s="758"/>
      <c r="J2" s="758"/>
      <c r="K2" s="758"/>
      <c r="L2" s="758"/>
      <c r="M2" s="758"/>
    </row>
    <row r="3" spans="2:15" ht="28.15" customHeight="1">
      <c r="B3" s="768"/>
      <c r="C3" s="762"/>
      <c r="D3" s="762"/>
      <c r="E3" s="762"/>
      <c r="F3" s="762"/>
      <c r="G3" s="762"/>
      <c r="H3" s="762"/>
      <c r="I3" s="762"/>
      <c r="J3" s="762"/>
      <c r="K3" s="762"/>
      <c r="L3" s="762"/>
      <c r="M3" s="769"/>
      <c r="O3" s="1020" t="s">
        <v>1739</v>
      </c>
    </row>
    <row r="4" spans="2:15" ht="32.450000000000003" customHeight="1">
      <c r="B4" s="770" t="s">
        <v>1490</v>
      </c>
      <c r="C4" s="767"/>
      <c r="D4" s="767"/>
      <c r="E4" s="767"/>
      <c r="F4" s="767"/>
      <c r="G4" s="767"/>
      <c r="H4" s="767"/>
      <c r="I4" s="767"/>
      <c r="J4" s="767"/>
      <c r="K4" s="767"/>
      <c r="L4" s="767"/>
      <c r="M4" s="771"/>
    </row>
    <row r="5" spans="2:15" ht="56.45" customHeight="1">
      <c r="B5" s="772"/>
      <c r="C5" s="761"/>
      <c r="D5" s="761"/>
      <c r="E5" s="761"/>
      <c r="F5" s="761"/>
      <c r="G5" s="761"/>
      <c r="H5" s="761"/>
      <c r="I5" s="761"/>
      <c r="J5" s="761"/>
      <c r="K5" s="761"/>
      <c r="L5" s="761"/>
      <c r="M5" s="773"/>
    </row>
    <row r="6" spans="2:15" ht="30" customHeight="1">
      <c r="B6" s="774"/>
      <c r="C6" s="3587" t="s">
        <v>1491</v>
      </c>
      <c r="D6" s="3588"/>
      <c r="E6" s="782"/>
      <c r="F6" s="3589" t="str">
        <f>本工事内容!$C$5&amp;本工事内容!$D$5&amp;本工事内容!$E$5</f>
        <v>都計第100号</v>
      </c>
      <c r="G6" s="3399"/>
      <c r="H6" s="3399"/>
      <c r="I6" s="3399"/>
      <c r="J6" s="3399"/>
      <c r="K6" s="3399"/>
      <c r="L6" s="3399"/>
      <c r="M6" s="775"/>
    </row>
    <row r="7" spans="2:15" ht="45" customHeight="1">
      <c r="B7" s="774"/>
      <c r="C7" s="784"/>
      <c r="D7" s="785"/>
      <c r="E7" s="764"/>
      <c r="F7" s="764"/>
      <c r="G7" s="24"/>
      <c r="H7" s="24"/>
      <c r="I7" s="24"/>
      <c r="J7" s="24"/>
      <c r="K7" s="24"/>
      <c r="L7" s="24"/>
      <c r="M7" s="775"/>
    </row>
    <row r="8" spans="2:15" ht="30" customHeight="1">
      <c r="B8" s="774"/>
      <c r="C8" s="3587" t="s">
        <v>76</v>
      </c>
      <c r="D8" s="3588"/>
      <c r="E8" s="782"/>
      <c r="F8" s="3589" t="str">
        <f>本工事内容!$C$8</f>
        <v>○○○道路修繕工事2</v>
      </c>
      <c r="G8" s="3399"/>
      <c r="H8" s="3399"/>
      <c r="I8" s="3399"/>
      <c r="J8" s="3399"/>
      <c r="K8" s="3399"/>
      <c r="L8" s="3399"/>
      <c r="M8" s="775"/>
    </row>
    <row r="9" spans="2:15" ht="45" customHeight="1">
      <c r="B9" s="774"/>
      <c r="C9" s="787"/>
      <c r="D9" s="788"/>
      <c r="E9" s="789"/>
      <c r="F9" s="789"/>
      <c r="G9" s="651"/>
      <c r="H9" s="651"/>
      <c r="I9" s="651"/>
      <c r="J9" s="651"/>
      <c r="K9" s="651"/>
      <c r="L9" s="651"/>
      <c r="M9" s="775"/>
    </row>
    <row r="10" spans="2:15" ht="30" customHeight="1">
      <c r="B10" s="774"/>
      <c r="C10" s="3587" t="s">
        <v>1492</v>
      </c>
      <c r="D10" s="3588"/>
      <c r="E10" s="782"/>
      <c r="F10" s="3589" t="str">
        <f>本工事内容!$C$9</f>
        <v>一宮市本町二丁目5番６号2</v>
      </c>
      <c r="G10" s="3399"/>
      <c r="H10" s="3399"/>
      <c r="I10" s="3399"/>
      <c r="J10" s="3399"/>
      <c r="K10" s="3399"/>
      <c r="L10" s="3399"/>
      <c r="M10" s="775"/>
    </row>
    <row r="11" spans="2:15" ht="45" customHeight="1">
      <c r="B11" s="774"/>
      <c r="C11" s="784"/>
      <c r="D11" s="785"/>
      <c r="E11" s="764"/>
      <c r="F11" s="764"/>
      <c r="G11" s="24"/>
      <c r="H11" s="24"/>
      <c r="I11" s="24"/>
      <c r="J11" s="24"/>
      <c r="K11" s="24"/>
      <c r="L11" s="24"/>
      <c r="M11" s="775"/>
    </row>
    <row r="12" spans="2:15" ht="30" customHeight="1">
      <c r="B12" s="774"/>
      <c r="C12" s="763"/>
      <c r="D12" s="3587" t="s">
        <v>1493</v>
      </c>
      <c r="E12" s="3588"/>
      <c r="F12" s="782"/>
      <c r="G12" s="3590">
        <f>本工事内容!$C$12</f>
        <v>44867</v>
      </c>
      <c r="H12" s="3590"/>
      <c r="I12" s="3591"/>
      <c r="J12" s="3591"/>
      <c r="K12" s="3591"/>
      <c r="L12" s="783"/>
      <c r="M12" s="775"/>
    </row>
    <row r="13" spans="2:15" ht="45" customHeight="1">
      <c r="B13" s="774"/>
      <c r="C13" s="763"/>
      <c r="D13" s="784"/>
      <c r="E13" s="785"/>
      <c r="F13" s="764"/>
      <c r="G13" s="764"/>
      <c r="H13" s="764"/>
      <c r="I13" s="786"/>
      <c r="J13" s="786"/>
      <c r="K13" s="786"/>
      <c r="L13" s="763"/>
      <c r="M13" s="775"/>
    </row>
    <row r="14" spans="2:15" ht="30" customHeight="1">
      <c r="B14" s="774"/>
      <c r="C14" s="763"/>
      <c r="D14" s="3587" t="s">
        <v>1494</v>
      </c>
      <c r="E14" s="3588"/>
      <c r="F14" s="782"/>
      <c r="G14" s="3590" t="s">
        <v>2141</v>
      </c>
      <c r="H14" s="3590"/>
      <c r="I14" s="3591"/>
      <c r="J14" s="3591"/>
      <c r="K14" s="3591"/>
      <c r="L14" s="783"/>
      <c r="M14" s="775"/>
    </row>
    <row r="15" spans="2:15" ht="45" customHeight="1">
      <c r="B15" s="774"/>
      <c r="C15" s="763"/>
      <c r="D15" s="784"/>
      <c r="E15" s="785"/>
      <c r="F15" s="764"/>
      <c r="G15" s="764"/>
      <c r="H15" s="764"/>
      <c r="I15" s="786"/>
      <c r="J15" s="786"/>
      <c r="K15" s="786"/>
      <c r="L15" s="763"/>
      <c r="M15" s="775"/>
    </row>
    <row r="16" spans="2:15" ht="30" customHeight="1">
      <c r="B16" s="774"/>
      <c r="C16" s="763"/>
      <c r="D16" s="3587" t="s">
        <v>1495</v>
      </c>
      <c r="E16" s="3588"/>
      <c r="F16" s="782"/>
      <c r="G16" s="782" t="s">
        <v>1498</v>
      </c>
      <c r="H16" s="3584">
        <f>IF(NOT(本工事内容!$C$16=""),本工事内容!$C$16,本工事内容!$C$15)</f>
        <v>2000000</v>
      </c>
      <c r="I16" s="3585"/>
      <c r="J16" s="3585"/>
      <c r="K16" s="782"/>
      <c r="L16" s="783"/>
      <c r="M16" s="775"/>
    </row>
    <row r="17" spans="2:13" ht="88.15" customHeight="1">
      <c r="B17" s="774"/>
      <c r="C17" s="763"/>
      <c r="D17" s="763"/>
      <c r="E17" s="763"/>
      <c r="F17" s="763"/>
      <c r="G17" s="763"/>
      <c r="H17" s="763"/>
      <c r="I17" s="763"/>
      <c r="J17" s="763"/>
      <c r="K17" s="763"/>
      <c r="L17" s="763"/>
      <c r="M17" s="775"/>
    </row>
    <row r="18" spans="2:13" ht="30" customHeight="1">
      <c r="B18" s="776"/>
      <c r="D18" s="790" t="s">
        <v>1496</v>
      </c>
      <c r="E18" s="3586" t="str">
        <f>請負者詳細!$C$4</f>
        <v>一宮市尾西町木曽川1-1-1</v>
      </c>
      <c r="F18" s="1581"/>
      <c r="G18" s="1581"/>
      <c r="H18" s="1581"/>
      <c r="I18" s="1581"/>
      <c r="J18" s="1581"/>
      <c r="K18" s="1581"/>
      <c r="L18" s="1581"/>
      <c r="M18" s="777"/>
    </row>
    <row r="19" spans="2:13" ht="16.899999999999999" customHeight="1">
      <c r="B19" s="776"/>
      <c r="C19" s="3582" t="s">
        <v>79</v>
      </c>
      <c r="D19" s="3583"/>
      <c r="E19" s="792"/>
      <c r="F19" s="793"/>
      <c r="G19" s="793"/>
      <c r="H19" s="793"/>
      <c r="I19" s="793"/>
      <c r="J19" s="793"/>
      <c r="K19" s="793"/>
      <c r="L19" s="793"/>
      <c r="M19" s="777"/>
    </row>
    <row r="20" spans="2:13" ht="30" customHeight="1">
      <c r="B20" s="778"/>
      <c r="C20" s="764"/>
      <c r="D20" s="791" t="s">
        <v>1497</v>
      </c>
      <c r="E20" s="3580" t="str">
        <f>請負者詳細!$C$2</f>
        <v>△△△△建設株式会社</v>
      </c>
      <c r="F20" s="3581"/>
      <c r="G20" s="3581"/>
      <c r="H20" s="3581"/>
      <c r="I20" s="3581"/>
      <c r="J20" s="3581"/>
      <c r="K20" s="3581"/>
      <c r="L20" s="3581"/>
      <c r="M20" s="777"/>
    </row>
    <row r="21" spans="2:13" ht="36" customHeight="1">
      <c r="B21" s="774"/>
      <c r="C21" s="763"/>
      <c r="D21" s="763"/>
      <c r="E21" s="763"/>
      <c r="F21" s="763"/>
      <c r="G21" s="763"/>
      <c r="H21" s="763"/>
      <c r="I21" s="763"/>
      <c r="J21" s="763"/>
      <c r="K21" s="763"/>
      <c r="L21" s="763"/>
      <c r="M21" s="775"/>
    </row>
    <row r="22" spans="2:13" ht="36" customHeight="1" thickBot="1">
      <c r="B22" s="779"/>
      <c r="C22" s="780"/>
      <c r="D22" s="780"/>
      <c r="E22" s="780"/>
      <c r="F22" s="780"/>
      <c r="G22" s="780"/>
      <c r="H22" s="780"/>
      <c r="I22" s="780"/>
      <c r="J22" s="780"/>
      <c r="K22" s="780"/>
      <c r="L22" s="780"/>
      <c r="M22" s="781"/>
    </row>
    <row r="23" spans="2:13">
      <c r="B23" s="765"/>
      <c r="C23" s="765"/>
      <c r="D23" s="765"/>
      <c r="E23" s="765"/>
      <c r="F23" s="765"/>
      <c r="G23" s="765"/>
      <c r="H23" s="765"/>
      <c r="I23" s="765"/>
      <c r="J23" s="765"/>
      <c r="K23" s="765"/>
      <c r="L23" s="765"/>
      <c r="M23" s="765"/>
    </row>
    <row r="24" spans="2:13">
      <c r="B24" s="766"/>
      <c r="C24" s="758"/>
      <c r="D24" s="758"/>
      <c r="E24" s="758"/>
      <c r="F24" s="758"/>
      <c r="G24" s="758"/>
      <c r="H24" s="758"/>
      <c r="I24" s="758"/>
      <c r="J24" s="758"/>
      <c r="K24" s="758"/>
      <c r="L24" s="758"/>
      <c r="M24" s="758"/>
    </row>
  </sheetData>
  <mergeCells count="15">
    <mergeCell ref="E20:L20"/>
    <mergeCell ref="C19:D19"/>
    <mergeCell ref="H16:J16"/>
    <mergeCell ref="E18:L18"/>
    <mergeCell ref="C6:D6"/>
    <mergeCell ref="C8:D8"/>
    <mergeCell ref="C10:D10"/>
    <mergeCell ref="D12:E12"/>
    <mergeCell ref="D14:E14"/>
    <mergeCell ref="F10:L10"/>
    <mergeCell ref="F8:L8"/>
    <mergeCell ref="F6:L6"/>
    <mergeCell ref="D16:E16"/>
    <mergeCell ref="G12:K12"/>
    <mergeCell ref="G14:K14"/>
  </mergeCells>
  <phoneticPr fontId="1"/>
  <hyperlinks>
    <hyperlink ref="O3" location="'0一覧表'!C25" display="一覧表に戻る"/>
  </hyperlinks>
  <pageMargins left="0.8" right="0.39370078740157483"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J19"/>
  <sheetViews>
    <sheetView zoomScaleNormal="100" workbookViewId="0">
      <selection activeCell="J2" sqref="J2"/>
    </sheetView>
  </sheetViews>
  <sheetFormatPr defaultColWidth="8.875" defaultRowHeight="13.5"/>
  <cols>
    <col min="1" max="1" width="8.875" style="58"/>
    <col min="2" max="8" width="10.5" style="58" customWidth="1"/>
    <col min="9" max="16384" width="8.875" style="58"/>
  </cols>
  <sheetData>
    <row r="2" spans="2:10" ht="28.5">
      <c r="B2" s="1252"/>
      <c r="J2" s="967" t="s">
        <v>1813</v>
      </c>
    </row>
    <row r="3" spans="2:10" ht="28.5">
      <c r="B3" s="1252"/>
    </row>
    <row r="4" spans="2:10" ht="28.5">
      <c r="B4" s="1252"/>
    </row>
    <row r="5" spans="2:10" ht="28.5">
      <c r="B5" s="619" t="s">
        <v>1811</v>
      </c>
      <c r="C5" s="60"/>
      <c r="D5" s="60"/>
      <c r="E5" s="60"/>
      <c r="F5" s="60"/>
      <c r="G5" s="60"/>
      <c r="H5" s="60"/>
    </row>
    <row r="6" spans="2:10">
      <c r="B6" s="595"/>
    </row>
    <row r="7" spans="2:10" ht="14.25">
      <c r="B7" s="148"/>
    </row>
    <row r="9" spans="2:10" ht="14.25">
      <c r="B9" s="148"/>
    </row>
    <row r="10" spans="2:10" ht="14.25">
      <c r="B10" s="148"/>
    </row>
    <row r="11" spans="2:10" ht="14.25">
      <c r="B11" s="148"/>
    </row>
    <row r="12" spans="2:10" ht="14.25">
      <c r="B12" s="148"/>
    </row>
    <row r="13" spans="2:10" ht="14.25">
      <c r="B13" s="148"/>
    </row>
    <row r="14" spans="2:10" ht="14.25">
      <c r="B14" s="148"/>
    </row>
    <row r="15" spans="2:10" ht="14.25">
      <c r="B15" s="148"/>
    </row>
    <row r="16" spans="2:10" ht="14.25">
      <c r="B16" s="148"/>
    </row>
    <row r="17" spans="2:8" ht="14.25">
      <c r="B17" s="148"/>
    </row>
    <row r="18" spans="2:8" ht="14.25">
      <c r="B18" s="148"/>
    </row>
    <row r="19" spans="2:8" ht="24">
      <c r="B19" s="1253" t="s">
        <v>1812</v>
      </c>
      <c r="C19" s="60"/>
      <c r="D19" s="60"/>
      <c r="E19" s="60"/>
      <c r="F19" s="60"/>
      <c r="G19" s="60"/>
      <c r="H19" s="60"/>
    </row>
  </sheetData>
  <phoneticPr fontId="1"/>
  <hyperlinks>
    <hyperlink ref="J2" location="'0一覧表'!C26" display="一覧表に戻る"/>
  </hyperlinks>
  <pageMargins left="0.93" right="0.70866141732283472" top="0.74803149606299213" bottom="0.74803149606299213" header="0.31496062992125984" footer="0.31496062992125984"/>
  <pageSetup paperSize="9" orientation="portrait" r:id="rId1"/>
  <rowBreaks count="1" manualBreakCount="1">
    <brk id="11" min="1"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42"/>
  <sheetViews>
    <sheetView zoomScaleNormal="100" workbookViewId="0">
      <pane xSplit="2" ySplit="6" topLeftCell="C7" activePane="bottomRight" state="frozen"/>
      <selection pane="topRight" activeCell="C1" sqref="C1"/>
      <selection pane="bottomLeft" activeCell="A7" sqref="A7"/>
      <selection pane="bottomRight" activeCell="J13" sqref="J13"/>
    </sheetView>
  </sheetViews>
  <sheetFormatPr defaultColWidth="9" defaultRowHeight="13.5"/>
  <cols>
    <col min="1" max="1" width="13.25" style="443" customWidth="1"/>
    <col min="2" max="2" width="8.375" style="447" customWidth="1"/>
    <col min="3" max="3" width="15.75" style="443" customWidth="1"/>
    <col min="4" max="4" width="11.625" style="443" customWidth="1"/>
    <col min="5" max="5" width="10.25" style="443" customWidth="1"/>
    <col min="6" max="19" width="9.75" style="443" customWidth="1"/>
    <col min="20" max="20" width="14.75" style="443" customWidth="1"/>
    <col min="21" max="21" width="4.875" style="443" customWidth="1"/>
    <col min="22" max="16384" width="9" style="443"/>
  </cols>
  <sheetData>
    <row r="1" spans="1:20" ht="17.25">
      <c r="B1" s="3610"/>
      <c r="C1" s="3610"/>
      <c r="D1" s="444"/>
      <c r="E1" s="3611" t="s">
        <v>1154</v>
      </c>
      <c r="F1" s="3611"/>
      <c r="G1" s="3611"/>
      <c r="H1" s="3611"/>
      <c r="I1" s="3611"/>
      <c r="J1" s="3611"/>
      <c r="K1" s="3611"/>
      <c r="L1" s="3611"/>
      <c r="M1" s="3611"/>
      <c r="N1" s="3611"/>
      <c r="O1" s="3611"/>
      <c r="P1" s="3611"/>
      <c r="Q1" s="445"/>
      <c r="R1" s="446"/>
    </row>
    <row r="2" spans="1:20" ht="14.25" thickBot="1">
      <c r="A2" s="967" t="s">
        <v>1739</v>
      </c>
      <c r="B2" s="446" t="s">
        <v>1211</v>
      </c>
      <c r="C2" s="3615" t="str">
        <f>本工事内容!$C$5&amp;本工事内容!$D$5&amp;本工事内容!$E$5&amp;"　"&amp;本工事内容!$C$8</f>
        <v>都計第100号　○○○道路修繕工事2</v>
      </c>
      <c r="D2" s="3615"/>
      <c r="E2" s="3615"/>
      <c r="F2" s="3616"/>
      <c r="G2" s="3616"/>
      <c r="H2" s="473" t="s">
        <v>1155</v>
      </c>
      <c r="I2" s="3616" t="str">
        <f>""&amp;本工事内容!$C$10</f>
        <v>一宮22号線</v>
      </c>
      <c r="J2" s="3616"/>
      <c r="K2" s="3616"/>
      <c r="L2" s="3616"/>
      <c r="M2" s="467" t="s">
        <v>1156</v>
      </c>
      <c r="N2" s="448"/>
      <c r="O2" s="448"/>
      <c r="P2" s="448"/>
      <c r="Q2" s="448"/>
      <c r="R2" s="448"/>
      <c r="S2" s="448"/>
      <c r="T2" s="468" t="s">
        <v>1262</v>
      </c>
    </row>
    <row r="3" spans="1:20" ht="18" customHeight="1">
      <c r="B3" s="3617" t="s">
        <v>1157</v>
      </c>
      <c r="C3" s="3595" t="s">
        <v>1158</v>
      </c>
      <c r="D3" s="3592" t="s">
        <v>1159</v>
      </c>
      <c r="E3" s="3595" t="s">
        <v>1160</v>
      </c>
      <c r="F3" s="3612" t="s">
        <v>1161</v>
      </c>
      <c r="G3" s="3612"/>
      <c r="H3" s="3612"/>
      <c r="I3" s="3612"/>
      <c r="J3" s="3612"/>
      <c r="K3" s="3612"/>
      <c r="L3" s="3612"/>
      <c r="M3" s="3612"/>
      <c r="N3" s="3612"/>
      <c r="O3" s="3612"/>
      <c r="P3" s="3607" t="s">
        <v>1162</v>
      </c>
      <c r="Q3" s="3608"/>
      <c r="R3" s="3608"/>
      <c r="S3" s="3609"/>
      <c r="T3" s="3597" t="s">
        <v>1163</v>
      </c>
    </row>
    <row r="4" spans="1:20" ht="19.899999999999999" customHeight="1">
      <c r="B4" s="3618"/>
      <c r="C4" s="3596"/>
      <c r="D4" s="3593"/>
      <c r="E4" s="3596"/>
      <c r="F4" s="3602" t="s">
        <v>1164</v>
      </c>
      <c r="G4" s="3602" t="s">
        <v>1165</v>
      </c>
      <c r="H4" s="3602" t="s">
        <v>1166</v>
      </c>
      <c r="I4" s="3602" t="s">
        <v>1167</v>
      </c>
      <c r="J4" s="3602" t="s">
        <v>1168</v>
      </c>
      <c r="K4" s="3602" t="s">
        <v>1169</v>
      </c>
      <c r="L4" s="3602" t="s">
        <v>1170</v>
      </c>
      <c r="M4" s="3602" t="s">
        <v>1171</v>
      </c>
      <c r="N4" s="3602" t="s">
        <v>1172</v>
      </c>
      <c r="O4" s="3604" t="s">
        <v>1173</v>
      </c>
      <c r="P4" s="3605" t="s">
        <v>1174</v>
      </c>
      <c r="Q4" s="3606"/>
      <c r="R4" s="3606"/>
      <c r="S4" s="3600" t="s">
        <v>1175</v>
      </c>
      <c r="T4" s="3598"/>
    </row>
    <row r="5" spans="1:20" ht="19.899999999999999" customHeight="1">
      <c r="B5" s="3618"/>
      <c r="C5" s="3596"/>
      <c r="D5" s="3593"/>
      <c r="E5" s="3596"/>
      <c r="F5" s="3603"/>
      <c r="G5" s="3603"/>
      <c r="H5" s="3603"/>
      <c r="I5" s="3603"/>
      <c r="J5" s="3603"/>
      <c r="K5" s="3603"/>
      <c r="L5" s="3603"/>
      <c r="M5" s="3603"/>
      <c r="N5" s="3603"/>
      <c r="O5" s="2037"/>
      <c r="P5" s="449" t="s">
        <v>1214</v>
      </c>
      <c r="Q5" s="449" t="s">
        <v>1213</v>
      </c>
      <c r="R5" s="449" t="s">
        <v>1212</v>
      </c>
      <c r="S5" s="3601"/>
      <c r="T5" s="3598"/>
    </row>
    <row r="6" spans="1:20" ht="15" customHeight="1">
      <c r="B6" s="3619"/>
      <c r="C6" s="3594"/>
      <c r="D6" s="3594"/>
      <c r="E6" s="3594"/>
      <c r="F6" s="470" t="s">
        <v>1264</v>
      </c>
      <c r="G6" s="470" t="s">
        <v>1263</v>
      </c>
      <c r="H6" s="470" t="s">
        <v>1263</v>
      </c>
      <c r="I6" s="470" t="s">
        <v>1263</v>
      </c>
      <c r="J6" s="470" t="s">
        <v>1263</v>
      </c>
      <c r="K6" s="470" t="s">
        <v>1263</v>
      </c>
      <c r="L6" s="470" t="s">
        <v>1263</v>
      </c>
      <c r="M6" s="470" t="s">
        <v>1263</v>
      </c>
      <c r="N6" s="470" t="s">
        <v>1263</v>
      </c>
      <c r="O6" s="470" t="s">
        <v>1263</v>
      </c>
      <c r="P6" s="503" t="s">
        <v>1263</v>
      </c>
      <c r="Q6" s="503" t="s">
        <v>1263</v>
      </c>
      <c r="R6" s="503" t="s">
        <v>1263</v>
      </c>
      <c r="S6" s="502" t="s">
        <v>1263</v>
      </c>
      <c r="T6" s="3599"/>
    </row>
    <row r="7" spans="1:20" ht="19.899999999999999" customHeight="1">
      <c r="B7" s="450" t="s">
        <v>1176</v>
      </c>
      <c r="C7" s="451"/>
      <c r="D7" s="452"/>
      <c r="E7" s="453"/>
      <c r="F7" s="474"/>
      <c r="G7" s="474"/>
      <c r="H7" s="474"/>
      <c r="I7" s="474"/>
      <c r="J7" s="474"/>
      <c r="K7" s="474"/>
      <c r="L7" s="474"/>
      <c r="M7" s="474"/>
      <c r="N7" s="474"/>
      <c r="O7" s="474"/>
      <c r="P7" s="474"/>
      <c r="Q7" s="474"/>
      <c r="R7" s="474"/>
      <c r="S7" s="474"/>
      <c r="T7" s="454"/>
    </row>
    <row r="8" spans="1:20" ht="19.899999999999999" customHeight="1">
      <c r="B8" s="450" t="s">
        <v>1177</v>
      </c>
      <c r="C8" s="451"/>
      <c r="D8" s="452"/>
      <c r="E8" s="453"/>
      <c r="F8" s="474"/>
      <c r="G8" s="474"/>
      <c r="H8" s="474"/>
      <c r="I8" s="474"/>
      <c r="J8" s="474"/>
      <c r="K8" s="474"/>
      <c r="L8" s="474"/>
      <c r="M8" s="474"/>
      <c r="N8" s="474"/>
      <c r="O8" s="474"/>
      <c r="P8" s="474"/>
      <c r="Q8" s="474"/>
      <c r="R8" s="474"/>
      <c r="S8" s="474"/>
      <c r="T8" s="454"/>
    </row>
    <row r="9" spans="1:20" ht="19.899999999999999" customHeight="1">
      <c r="B9" s="450" t="s">
        <v>1178</v>
      </c>
      <c r="C9" s="451"/>
      <c r="D9" s="452"/>
      <c r="E9" s="453"/>
      <c r="F9" s="474"/>
      <c r="G9" s="474"/>
      <c r="H9" s="474"/>
      <c r="I9" s="474"/>
      <c r="J9" s="474"/>
      <c r="K9" s="474"/>
      <c r="L9" s="474"/>
      <c r="M9" s="474"/>
      <c r="N9" s="474"/>
      <c r="O9" s="474"/>
      <c r="P9" s="474"/>
      <c r="Q9" s="474"/>
      <c r="R9" s="474"/>
      <c r="S9" s="474"/>
      <c r="T9" s="454"/>
    </row>
    <row r="10" spans="1:20" ht="19.899999999999999" customHeight="1">
      <c r="B10" s="450" t="s">
        <v>1179</v>
      </c>
      <c r="C10" s="451"/>
      <c r="D10" s="452"/>
      <c r="E10" s="453"/>
      <c r="F10" s="474"/>
      <c r="G10" s="474"/>
      <c r="H10" s="474"/>
      <c r="I10" s="474"/>
      <c r="J10" s="474"/>
      <c r="K10" s="474"/>
      <c r="L10" s="474"/>
      <c r="M10" s="474"/>
      <c r="N10" s="474"/>
      <c r="O10" s="474"/>
      <c r="P10" s="474"/>
      <c r="Q10" s="474"/>
      <c r="R10" s="474"/>
      <c r="S10" s="474"/>
      <c r="T10" s="454"/>
    </row>
    <row r="11" spans="1:20" ht="19.899999999999999" customHeight="1">
      <c r="B11" s="450" t="s">
        <v>1180</v>
      </c>
      <c r="C11" s="451"/>
      <c r="D11" s="452"/>
      <c r="E11" s="453"/>
      <c r="F11" s="474"/>
      <c r="G11" s="474"/>
      <c r="H11" s="474"/>
      <c r="I11" s="474"/>
      <c r="J11" s="474"/>
      <c r="K11" s="474"/>
      <c r="L11" s="474"/>
      <c r="M11" s="474"/>
      <c r="N11" s="474"/>
      <c r="O11" s="474"/>
      <c r="P11" s="474"/>
      <c r="Q11" s="474"/>
      <c r="R11" s="474"/>
      <c r="S11" s="474"/>
      <c r="T11" s="454"/>
    </row>
    <row r="12" spans="1:20" ht="19.899999999999999" customHeight="1">
      <c r="B12" s="450" t="s">
        <v>1181</v>
      </c>
      <c r="C12" s="451"/>
      <c r="D12" s="452"/>
      <c r="E12" s="453"/>
      <c r="F12" s="474"/>
      <c r="G12" s="474"/>
      <c r="H12" s="474"/>
      <c r="I12" s="474"/>
      <c r="J12" s="474"/>
      <c r="K12" s="474"/>
      <c r="L12" s="474"/>
      <c r="M12" s="474"/>
      <c r="N12" s="474"/>
      <c r="O12" s="474"/>
      <c r="P12" s="474"/>
      <c r="Q12" s="474"/>
      <c r="R12" s="474"/>
      <c r="S12" s="474"/>
      <c r="T12" s="454"/>
    </row>
    <row r="13" spans="1:20" ht="19.899999999999999" customHeight="1">
      <c r="B13" s="450" t="s">
        <v>1182</v>
      </c>
      <c r="C13" s="451"/>
      <c r="D13" s="452"/>
      <c r="E13" s="453"/>
      <c r="F13" s="474"/>
      <c r="G13" s="474"/>
      <c r="H13" s="474"/>
      <c r="I13" s="474"/>
      <c r="J13" s="474"/>
      <c r="K13" s="474"/>
      <c r="L13" s="474"/>
      <c r="M13" s="474"/>
      <c r="N13" s="474"/>
      <c r="O13" s="474"/>
      <c r="P13" s="474"/>
      <c r="Q13" s="474"/>
      <c r="R13" s="474"/>
      <c r="S13" s="474"/>
      <c r="T13" s="454"/>
    </row>
    <row r="14" spans="1:20" ht="19.899999999999999" customHeight="1">
      <c r="B14" s="450" t="s">
        <v>1183</v>
      </c>
      <c r="C14" s="451"/>
      <c r="D14" s="452"/>
      <c r="E14" s="453"/>
      <c r="F14" s="474"/>
      <c r="G14" s="474"/>
      <c r="H14" s="474"/>
      <c r="I14" s="474"/>
      <c r="J14" s="474"/>
      <c r="K14" s="474"/>
      <c r="L14" s="474"/>
      <c r="M14" s="474"/>
      <c r="N14" s="474"/>
      <c r="O14" s="474"/>
      <c r="P14" s="474"/>
      <c r="Q14" s="474"/>
      <c r="R14" s="474"/>
      <c r="S14" s="474"/>
      <c r="T14" s="454"/>
    </row>
    <row r="15" spans="1:20" ht="19.899999999999999" customHeight="1">
      <c r="B15" s="450" t="s">
        <v>1184</v>
      </c>
      <c r="C15" s="451"/>
      <c r="D15" s="452"/>
      <c r="E15" s="453"/>
      <c r="F15" s="474"/>
      <c r="G15" s="474"/>
      <c r="H15" s="474"/>
      <c r="I15" s="474"/>
      <c r="J15" s="474"/>
      <c r="K15" s="474"/>
      <c r="L15" s="474"/>
      <c r="M15" s="474"/>
      <c r="N15" s="474"/>
      <c r="O15" s="474"/>
      <c r="P15" s="474"/>
      <c r="Q15" s="474"/>
      <c r="R15" s="474"/>
      <c r="S15" s="474"/>
      <c r="T15" s="454"/>
    </row>
    <row r="16" spans="1:20" ht="19.899999999999999" customHeight="1">
      <c r="B16" s="450" t="s">
        <v>1190</v>
      </c>
      <c r="C16" s="451"/>
      <c r="D16" s="452"/>
      <c r="E16" s="453"/>
      <c r="F16" s="474"/>
      <c r="G16" s="474"/>
      <c r="H16" s="474"/>
      <c r="I16" s="474"/>
      <c r="J16" s="474"/>
      <c r="K16" s="474"/>
      <c r="L16" s="474"/>
      <c r="M16" s="474"/>
      <c r="N16" s="474"/>
      <c r="O16" s="474"/>
      <c r="P16" s="474"/>
      <c r="Q16" s="474"/>
      <c r="R16" s="474"/>
      <c r="S16" s="474"/>
      <c r="T16" s="454"/>
    </row>
    <row r="17" spans="2:20" ht="19.899999999999999" customHeight="1">
      <c r="B17" s="450" t="s">
        <v>1191</v>
      </c>
      <c r="C17" s="451"/>
      <c r="D17" s="452"/>
      <c r="E17" s="453"/>
      <c r="F17" s="474"/>
      <c r="G17" s="474"/>
      <c r="H17" s="474"/>
      <c r="I17" s="474"/>
      <c r="J17" s="474"/>
      <c r="K17" s="474"/>
      <c r="L17" s="474"/>
      <c r="M17" s="474"/>
      <c r="N17" s="474"/>
      <c r="O17" s="474"/>
      <c r="P17" s="474"/>
      <c r="Q17" s="474"/>
      <c r="R17" s="474"/>
      <c r="S17" s="474"/>
      <c r="T17" s="454"/>
    </row>
    <row r="18" spans="2:20" ht="19.899999999999999" customHeight="1">
      <c r="B18" s="450" t="s">
        <v>1192</v>
      </c>
      <c r="C18" s="451"/>
      <c r="D18" s="452"/>
      <c r="E18" s="453"/>
      <c r="F18" s="474"/>
      <c r="G18" s="474"/>
      <c r="H18" s="474"/>
      <c r="I18" s="474"/>
      <c r="J18" s="474"/>
      <c r="K18" s="474"/>
      <c r="L18" s="474"/>
      <c r="M18" s="474"/>
      <c r="N18" s="474"/>
      <c r="O18" s="474"/>
      <c r="P18" s="474"/>
      <c r="Q18" s="474"/>
      <c r="R18" s="474"/>
      <c r="S18" s="474"/>
      <c r="T18" s="454"/>
    </row>
    <row r="19" spans="2:20" ht="19.899999999999999" customHeight="1">
      <c r="B19" s="450" t="s">
        <v>1193</v>
      </c>
      <c r="C19" s="451"/>
      <c r="D19" s="452"/>
      <c r="E19" s="453"/>
      <c r="F19" s="474"/>
      <c r="G19" s="474"/>
      <c r="H19" s="474"/>
      <c r="I19" s="474"/>
      <c r="J19" s="474"/>
      <c r="K19" s="474"/>
      <c r="L19" s="474"/>
      <c r="M19" s="474"/>
      <c r="N19" s="474"/>
      <c r="O19" s="474"/>
      <c r="P19" s="474"/>
      <c r="Q19" s="474"/>
      <c r="R19" s="474"/>
      <c r="S19" s="474"/>
      <c r="T19" s="454"/>
    </row>
    <row r="20" spans="2:20" ht="19.899999999999999" customHeight="1">
      <c r="B20" s="450" t="s">
        <v>1194</v>
      </c>
      <c r="C20" s="451"/>
      <c r="D20" s="452"/>
      <c r="E20" s="453"/>
      <c r="F20" s="474"/>
      <c r="G20" s="474"/>
      <c r="H20" s="474"/>
      <c r="I20" s="474"/>
      <c r="J20" s="474"/>
      <c r="K20" s="474"/>
      <c r="L20" s="474"/>
      <c r="M20" s="474"/>
      <c r="N20" s="474"/>
      <c r="O20" s="474"/>
      <c r="P20" s="474"/>
      <c r="Q20" s="474"/>
      <c r="R20" s="474"/>
      <c r="S20" s="474"/>
      <c r="T20" s="454"/>
    </row>
    <row r="21" spans="2:20" ht="19.899999999999999" customHeight="1">
      <c r="B21" s="450" t="s">
        <v>1195</v>
      </c>
      <c r="C21" s="451"/>
      <c r="D21" s="452"/>
      <c r="E21" s="453"/>
      <c r="F21" s="474"/>
      <c r="G21" s="474"/>
      <c r="H21" s="474"/>
      <c r="I21" s="474"/>
      <c r="J21" s="474"/>
      <c r="K21" s="474"/>
      <c r="L21" s="474"/>
      <c r="M21" s="474"/>
      <c r="N21" s="474"/>
      <c r="O21" s="474"/>
      <c r="P21" s="474"/>
      <c r="Q21" s="474"/>
      <c r="R21" s="474"/>
      <c r="S21" s="474"/>
      <c r="T21" s="454"/>
    </row>
    <row r="22" spans="2:20" ht="19.899999999999999" customHeight="1">
      <c r="B22" s="450" t="s">
        <v>1196</v>
      </c>
      <c r="C22" s="451"/>
      <c r="D22" s="452"/>
      <c r="E22" s="453"/>
      <c r="F22" s="474"/>
      <c r="G22" s="474"/>
      <c r="H22" s="474"/>
      <c r="I22" s="474"/>
      <c r="J22" s="474"/>
      <c r="K22" s="474"/>
      <c r="L22" s="474"/>
      <c r="M22" s="474"/>
      <c r="N22" s="474"/>
      <c r="O22" s="474"/>
      <c r="P22" s="474"/>
      <c r="Q22" s="474"/>
      <c r="R22" s="474"/>
      <c r="S22" s="474"/>
      <c r="T22" s="454"/>
    </row>
    <row r="23" spans="2:20" ht="19.899999999999999" customHeight="1">
      <c r="B23" s="450" t="s">
        <v>1197</v>
      </c>
      <c r="C23" s="451"/>
      <c r="D23" s="452"/>
      <c r="E23" s="453"/>
      <c r="F23" s="474"/>
      <c r="G23" s="474"/>
      <c r="H23" s="474"/>
      <c r="I23" s="474"/>
      <c r="J23" s="474"/>
      <c r="K23" s="474"/>
      <c r="L23" s="474"/>
      <c r="M23" s="474"/>
      <c r="N23" s="474"/>
      <c r="O23" s="474"/>
      <c r="P23" s="474"/>
      <c r="Q23" s="474"/>
      <c r="R23" s="474"/>
      <c r="S23" s="474"/>
      <c r="T23" s="454"/>
    </row>
    <row r="24" spans="2:20" ht="19.899999999999999" customHeight="1">
      <c r="B24" s="450" t="s">
        <v>1198</v>
      </c>
      <c r="C24" s="451"/>
      <c r="D24" s="452"/>
      <c r="E24" s="453"/>
      <c r="F24" s="474"/>
      <c r="G24" s="474"/>
      <c r="H24" s="474"/>
      <c r="I24" s="474"/>
      <c r="J24" s="474"/>
      <c r="K24" s="474"/>
      <c r="L24" s="474"/>
      <c r="M24" s="474"/>
      <c r="N24" s="474"/>
      <c r="O24" s="474"/>
      <c r="P24" s="474"/>
      <c r="Q24" s="474"/>
      <c r="R24" s="474"/>
      <c r="S24" s="474"/>
      <c r="T24" s="454"/>
    </row>
    <row r="25" spans="2:20" ht="19.899999999999999" customHeight="1">
      <c r="B25" s="450" t="s">
        <v>1199</v>
      </c>
      <c r="C25" s="451"/>
      <c r="D25" s="452"/>
      <c r="E25" s="453"/>
      <c r="F25" s="474"/>
      <c r="G25" s="474"/>
      <c r="H25" s="474"/>
      <c r="I25" s="474"/>
      <c r="J25" s="474"/>
      <c r="K25" s="474"/>
      <c r="L25" s="474"/>
      <c r="M25" s="474"/>
      <c r="N25" s="474"/>
      <c r="O25" s="474"/>
      <c r="P25" s="474"/>
      <c r="Q25" s="474"/>
      <c r="R25" s="474"/>
      <c r="S25" s="474"/>
      <c r="T25" s="454"/>
    </row>
    <row r="26" spans="2:20" ht="19.899999999999999" customHeight="1">
      <c r="B26" s="450" t="s">
        <v>1200</v>
      </c>
      <c r="C26" s="451"/>
      <c r="D26" s="452"/>
      <c r="E26" s="453"/>
      <c r="F26" s="474"/>
      <c r="G26" s="474"/>
      <c r="H26" s="474"/>
      <c r="I26" s="474"/>
      <c r="J26" s="474"/>
      <c r="K26" s="474"/>
      <c r="L26" s="474"/>
      <c r="M26" s="474"/>
      <c r="N26" s="474"/>
      <c r="O26" s="474"/>
      <c r="P26" s="474"/>
      <c r="Q26" s="474"/>
      <c r="R26" s="474"/>
      <c r="S26" s="474"/>
      <c r="T26" s="454"/>
    </row>
    <row r="27" spans="2:20" ht="19.899999999999999" customHeight="1">
      <c r="B27" s="450" t="s">
        <v>1201</v>
      </c>
      <c r="C27" s="451"/>
      <c r="D27" s="452"/>
      <c r="E27" s="453"/>
      <c r="F27" s="474"/>
      <c r="G27" s="474"/>
      <c r="H27" s="474"/>
      <c r="I27" s="474"/>
      <c r="J27" s="474"/>
      <c r="K27" s="474"/>
      <c r="L27" s="474"/>
      <c r="M27" s="474"/>
      <c r="N27" s="474"/>
      <c r="O27" s="474"/>
      <c r="P27" s="474"/>
      <c r="Q27" s="474"/>
      <c r="R27" s="474"/>
      <c r="S27" s="474"/>
      <c r="T27" s="454"/>
    </row>
    <row r="28" spans="2:20" ht="19.899999999999999" customHeight="1">
      <c r="B28" s="450" t="s">
        <v>1202</v>
      </c>
      <c r="C28" s="451"/>
      <c r="D28" s="452"/>
      <c r="E28" s="453"/>
      <c r="F28" s="474"/>
      <c r="G28" s="474"/>
      <c r="H28" s="474"/>
      <c r="I28" s="474"/>
      <c r="J28" s="474"/>
      <c r="K28" s="474"/>
      <c r="L28" s="474"/>
      <c r="M28" s="474"/>
      <c r="N28" s="474"/>
      <c r="O28" s="474"/>
      <c r="P28" s="474"/>
      <c r="Q28" s="474"/>
      <c r="R28" s="474"/>
      <c r="S28" s="474"/>
      <c r="T28" s="454"/>
    </row>
    <row r="29" spans="2:20" ht="19.899999999999999" customHeight="1">
      <c r="B29" s="450" t="s">
        <v>1203</v>
      </c>
      <c r="C29" s="451"/>
      <c r="D29" s="452"/>
      <c r="E29" s="453"/>
      <c r="F29" s="474"/>
      <c r="G29" s="474"/>
      <c r="H29" s="474"/>
      <c r="I29" s="474"/>
      <c r="J29" s="474"/>
      <c r="K29" s="474"/>
      <c r="L29" s="474"/>
      <c r="M29" s="474"/>
      <c r="N29" s="474"/>
      <c r="O29" s="474"/>
      <c r="P29" s="474"/>
      <c r="Q29" s="474"/>
      <c r="R29" s="474"/>
      <c r="S29" s="474"/>
      <c r="T29" s="454"/>
    </row>
    <row r="30" spans="2:20" ht="19.899999999999999" customHeight="1">
      <c r="B30" s="450" t="s">
        <v>1204</v>
      </c>
      <c r="C30" s="451"/>
      <c r="D30" s="452"/>
      <c r="E30" s="453"/>
      <c r="F30" s="474"/>
      <c r="G30" s="474"/>
      <c r="H30" s="474"/>
      <c r="I30" s="474"/>
      <c r="J30" s="474"/>
      <c r="K30" s="474"/>
      <c r="L30" s="474"/>
      <c r="M30" s="474"/>
      <c r="N30" s="474"/>
      <c r="O30" s="474"/>
      <c r="P30" s="474"/>
      <c r="Q30" s="474"/>
      <c r="R30" s="474"/>
      <c r="S30" s="474"/>
      <c r="T30" s="454"/>
    </row>
    <row r="31" spans="2:20" ht="19.899999999999999" customHeight="1">
      <c r="B31" s="450" t="s">
        <v>1205</v>
      </c>
      <c r="C31" s="451"/>
      <c r="D31" s="452"/>
      <c r="E31" s="453"/>
      <c r="F31" s="474"/>
      <c r="G31" s="474"/>
      <c r="H31" s="474"/>
      <c r="I31" s="474"/>
      <c r="J31" s="474"/>
      <c r="K31" s="474"/>
      <c r="L31" s="474"/>
      <c r="M31" s="474"/>
      <c r="N31" s="474"/>
      <c r="O31" s="474"/>
      <c r="P31" s="474"/>
      <c r="Q31" s="474"/>
      <c r="R31" s="474"/>
      <c r="S31" s="474"/>
      <c r="T31" s="454"/>
    </row>
    <row r="32" spans="2:20" ht="19.899999999999999" customHeight="1">
      <c r="B32" s="450" t="s">
        <v>1206</v>
      </c>
      <c r="C32" s="451"/>
      <c r="D32" s="452"/>
      <c r="E32" s="453"/>
      <c r="F32" s="474"/>
      <c r="G32" s="474"/>
      <c r="H32" s="474"/>
      <c r="I32" s="474"/>
      <c r="J32" s="474"/>
      <c r="K32" s="474"/>
      <c r="L32" s="474"/>
      <c r="M32" s="474"/>
      <c r="N32" s="474"/>
      <c r="O32" s="474"/>
      <c r="P32" s="474"/>
      <c r="Q32" s="474"/>
      <c r="R32" s="474"/>
      <c r="S32" s="474"/>
      <c r="T32" s="454"/>
    </row>
    <row r="33" spans="2:20" ht="19.899999999999999" customHeight="1">
      <c r="B33" s="450" t="s">
        <v>1207</v>
      </c>
      <c r="C33" s="451"/>
      <c r="D33" s="452"/>
      <c r="E33" s="453"/>
      <c r="F33" s="474"/>
      <c r="G33" s="474"/>
      <c r="H33" s="474"/>
      <c r="I33" s="474"/>
      <c r="J33" s="474"/>
      <c r="K33" s="474"/>
      <c r="L33" s="474"/>
      <c r="M33" s="474"/>
      <c r="N33" s="474"/>
      <c r="O33" s="474"/>
      <c r="P33" s="474"/>
      <c r="Q33" s="474"/>
      <c r="R33" s="474"/>
      <c r="S33" s="474"/>
      <c r="T33" s="454"/>
    </row>
    <row r="34" spans="2:20" ht="19.899999999999999" customHeight="1">
      <c r="B34" s="450" t="s">
        <v>1208</v>
      </c>
      <c r="C34" s="451"/>
      <c r="D34" s="452"/>
      <c r="E34" s="453"/>
      <c r="F34" s="474"/>
      <c r="G34" s="474"/>
      <c r="H34" s="474"/>
      <c r="I34" s="474"/>
      <c r="J34" s="474"/>
      <c r="K34" s="474"/>
      <c r="L34" s="474"/>
      <c r="M34" s="474"/>
      <c r="N34" s="474"/>
      <c r="O34" s="474"/>
      <c r="P34" s="474"/>
      <c r="Q34" s="474"/>
      <c r="R34" s="474"/>
      <c r="S34" s="474"/>
      <c r="T34" s="454"/>
    </row>
    <row r="35" spans="2:20" ht="19.899999999999999" customHeight="1">
      <c r="B35" s="450" t="s">
        <v>1209</v>
      </c>
      <c r="C35" s="451"/>
      <c r="D35" s="452"/>
      <c r="E35" s="453"/>
      <c r="F35" s="474"/>
      <c r="G35" s="474"/>
      <c r="H35" s="474"/>
      <c r="I35" s="474"/>
      <c r="J35" s="474"/>
      <c r="K35" s="474"/>
      <c r="L35" s="474"/>
      <c r="M35" s="474"/>
      <c r="N35" s="474"/>
      <c r="O35" s="474"/>
      <c r="P35" s="474"/>
      <c r="Q35" s="474"/>
      <c r="R35" s="474"/>
      <c r="S35" s="474"/>
      <c r="T35" s="454"/>
    </row>
    <row r="36" spans="2:20" ht="19.899999999999999" customHeight="1">
      <c r="B36" s="450" t="s">
        <v>1210</v>
      </c>
      <c r="C36" s="451"/>
      <c r="D36" s="452"/>
      <c r="E36" s="453"/>
      <c r="F36" s="474"/>
      <c r="G36" s="474"/>
      <c r="H36" s="474"/>
      <c r="I36" s="474"/>
      <c r="J36" s="474"/>
      <c r="K36" s="474"/>
      <c r="L36" s="474"/>
      <c r="M36" s="474"/>
      <c r="N36" s="474"/>
      <c r="O36" s="474"/>
      <c r="P36" s="474"/>
      <c r="Q36" s="474"/>
      <c r="R36" s="474"/>
      <c r="S36" s="474"/>
      <c r="T36" s="454"/>
    </row>
    <row r="37" spans="2:20" ht="19.899999999999999" customHeight="1">
      <c r="B37" s="455"/>
      <c r="C37" s="456"/>
      <c r="D37" s="457"/>
      <c r="E37" s="458"/>
      <c r="F37" s="475"/>
      <c r="G37" s="475"/>
      <c r="H37" s="475"/>
      <c r="I37" s="475"/>
      <c r="J37" s="475"/>
      <c r="K37" s="475"/>
      <c r="L37" s="475"/>
      <c r="M37" s="475"/>
      <c r="N37" s="475"/>
      <c r="O37" s="475"/>
      <c r="P37" s="475"/>
      <c r="Q37" s="475"/>
      <c r="R37" s="475"/>
      <c r="S37" s="475"/>
      <c r="T37" s="459"/>
    </row>
    <row r="38" spans="2:20" ht="19.899999999999999" customHeight="1">
      <c r="B38" s="460" t="s">
        <v>1185</v>
      </c>
      <c r="C38" s="469" t="str">
        <f>"マニフェスト枚数　"&amp;COUNTA(C7:C37)&amp;"　枚"</f>
        <v>マニフェスト枚数　0　枚</v>
      </c>
      <c r="D38" s="461" t="s">
        <v>1186</v>
      </c>
      <c r="E38" s="462" t="s">
        <v>1187</v>
      </c>
      <c r="F38" s="471">
        <f>SUM(F7:F37)</f>
        <v>0</v>
      </c>
      <c r="G38" s="471">
        <f t="shared" ref="G38:J38" si="0">SUM(G7:G37)</f>
        <v>0</v>
      </c>
      <c r="H38" s="471">
        <f t="shared" si="0"/>
        <v>0</v>
      </c>
      <c r="I38" s="471">
        <f t="shared" si="0"/>
        <v>0</v>
      </c>
      <c r="J38" s="471">
        <f t="shared" si="0"/>
        <v>0</v>
      </c>
      <c r="K38" s="471">
        <f t="shared" ref="K38" si="1">SUM(K7:K37)</f>
        <v>0</v>
      </c>
      <c r="L38" s="471">
        <f t="shared" ref="L38" si="2">SUM(L7:L37)</f>
        <v>0</v>
      </c>
      <c r="M38" s="471">
        <f t="shared" ref="M38" si="3">SUM(M7:M37)</f>
        <v>0</v>
      </c>
      <c r="N38" s="471">
        <f t="shared" ref="N38" si="4">SUM(N7:N37)</f>
        <v>0</v>
      </c>
      <c r="O38" s="471">
        <f t="shared" ref="O38" si="5">SUM(O7:O37)</f>
        <v>0</v>
      </c>
      <c r="P38" s="471">
        <f t="shared" ref="P38" si="6">SUM(P7:P37)</f>
        <v>0</v>
      </c>
      <c r="Q38" s="471">
        <f t="shared" ref="Q38" si="7">SUM(Q7:Q37)</f>
        <v>0</v>
      </c>
      <c r="R38" s="471">
        <f t="shared" ref="R38" si="8">SUM(R7:R37)</f>
        <v>0</v>
      </c>
      <c r="S38" s="471">
        <f t="shared" ref="S38" si="9">SUM(S7:S37)</f>
        <v>0</v>
      </c>
      <c r="T38" s="463"/>
    </row>
    <row r="39" spans="2:20" ht="19.899999999999999" customHeight="1" thickBot="1">
      <c r="B39" s="3613" t="s">
        <v>1189</v>
      </c>
      <c r="C39" s="3614"/>
      <c r="D39" s="464" t="s">
        <v>1187</v>
      </c>
      <c r="E39" s="465" t="s">
        <v>1188</v>
      </c>
      <c r="F39" s="472"/>
      <c r="G39" s="472"/>
      <c r="H39" s="472"/>
      <c r="I39" s="472"/>
      <c r="J39" s="472"/>
      <c r="K39" s="472"/>
      <c r="L39" s="472"/>
      <c r="M39" s="472"/>
      <c r="N39" s="472"/>
      <c r="O39" s="472"/>
      <c r="P39" s="472"/>
      <c r="Q39" s="472"/>
      <c r="R39" s="472"/>
      <c r="S39" s="472"/>
      <c r="T39" s="466"/>
    </row>
    <row r="40" spans="2:20" ht="19.5" customHeight="1"/>
    <row r="41" spans="2:20" ht="19.5" customHeight="1"/>
    <row r="42" spans="2:20" ht="19.5" customHeight="1"/>
  </sheetData>
  <mergeCells count="24">
    <mergeCell ref="B1:C1"/>
    <mergeCell ref="E1:P1"/>
    <mergeCell ref="F3:O3"/>
    <mergeCell ref="B39:C39"/>
    <mergeCell ref="F4:F5"/>
    <mergeCell ref="G4:G5"/>
    <mergeCell ref="H4:H5"/>
    <mergeCell ref="I4:I5"/>
    <mergeCell ref="C2:G2"/>
    <mergeCell ref="I2:L2"/>
    <mergeCell ref="K4:K5"/>
    <mergeCell ref="L4:L5"/>
    <mergeCell ref="M4:M5"/>
    <mergeCell ref="J4:J5"/>
    <mergeCell ref="B3:B6"/>
    <mergeCell ref="C3:C6"/>
    <mergeCell ref="D3:D6"/>
    <mergeCell ref="E3:E6"/>
    <mergeCell ref="T3:T6"/>
    <mergeCell ref="S4:S5"/>
    <mergeCell ref="N4:N5"/>
    <mergeCell ref="O4:O5"/>
    <mergeCell ref="P4:R4"/>
    <mergeCell ref="P3:S3"/>
  </mergeCells>
  <phoneticPr fontId="1"/>
  <hyperlinks>
    <hyperlink ref="A2" location="'0一覧表'!C27" display="一覧表に戻る"/>
  </hyperlinks>
  <pageMargins left="0.5" right="0.23622047244094491" top="0.74803149606299213" bottom="0.74803149606299213" header="0.31496062992125984" footer="0.31496062992125984"/>
  <pageSetup paperSize="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63"/>
  <sheetViews>
    <sheetView zoomScaleNormal="100" workbookViewId="0">
      <pane ySplit="19" topLeftCell="A20" activePane="bottomLeft" state="frozen"/>
      <selection pane="bottomLeft" activeCell="C29" sqref="C29:D29"/>
    </sheetView>
  </sheetViews>
  <sheetFormatPr defaultColWidth="9" defaultRowHeight="13.5"/>
  <cols>
    <col min="1" max="1" width="9" style="443"/>
    <col min="2" max="2" width="5.75" style="447" customWidth="1"/>
    <col min="3" max="3" width="4.75" style="447" customWidth="1"/>
    <col min="4" max="4" width="6.75" style="447" customWidth="1"/>
    <col min="5" max="5" width="12.75" style="443" customWidth="1"/>
    <col min="6" max="6" width="13.75" style="443" customWidth="1"/>
    <col min="7" max="7" width="10.75" style="443" customWidth="1"/>
    <col min="8" max="8" width="15.625" style="443" customWidth="1"/>
    <col min="9" max="9" width="8.75" style="443" customWidth="1"/>
    <col min="10" max="10" width="3.75" style="443" customWidth="1"/>
    <col min="11" max="11" width="8.75" style="443" customWidth="1"/>
    <col min="12" max="12" width="3.75" style="443" customWidth="1"/>
    <col min="13" max="13" width="15.625" style="443" customWidth="1"/>
    <col min="14" max="14" width="4.875" style="443" customWidth="1"/>
    <col min="15" max="16384" width="9" style="443"/>
  </cols>
  <sheetData>
    <row r="1" spans="2:15" s="58" customFormat="1">
      <c r="H1" s="443"/>
      <c r="M1" s="58" t="s">
        <v>1216</v>
      </c>
    </row>
    <row r="2" spans="2:15" s="58" customFormat="1">
      <c r="O2" s="967" t="s">
        <v>1739</v>
      </c>
    </row>
    <row r="3" spans="2:15" s="58" customFormat="1"/>
    <row r="4" spans="2:15" s="58" customFormat="1"/>
    <row r="5" spans="2:15" s="58" customFormat="1"/>
    <row r="6" spans="2:15" s="58" customFormat="1"/>
    <row r="7" spans="2:15" s="58" customFormat="1"/>
    <row r="8" spans="2:15" s="58" customFormat="1" ht="28.5">
      <c r="B8" s="3624" t="s">
        <v>1215</v>
      </c>
      <c r="C8" s="3624"/>
      <c r="D8" s="3624"/>
      <c r="E8" s="3624"/>
      <c r="F8" s="3624"/>
      <c r="G8" s="3624"/>
      <c r="H8" s="3624"/>
      <c r="I8" s="3624"/>
      <c r="J8" s="3624"/>
      <c r="K8" s="1549"/>
      <c r="L8" s="1549"/>
      <c r="M8" s="1549"/>
    </row>
    <row r="9" spans="2:15" s="58" customFormat="1"/>
    <row r="10" spans="2:15" s="58" customFormat="1"/>
    <row r="11" spans="2:15" s="58" customFormat="1"/>
    <row r="12" spans="2:15" s="58" customFormat="1"/>
    <row r="15" spans="2:15">
      <c r="M15" s="477" t="s">
        <v>1216</v>
      </c>
    </row>
    <row r="16" spans="2:15" ht="18.75">
      <c r="B16" s="575" t="s">
        <v>1215</v>
      </c>
      <c r="C16" s="576"/>
      <c r="D16" s="576"/>
      <c r="E16" s="576"/>
      <c r="F16" s="577"/>
      <c r="G16" s="578"/>
      <c r="H16" s="578"/>
      <c r="I16" s="577"/>
      <c r="J16" s="577"/>
      <c r="K16" s="579"/>
      <c r="L16" s="579"/>
      <c r="M16" s="577"/>
    </row>
    <row r="17" spans="2:13" ht="18.75">
      <c r="B17" s="564"/>
      <c r="C17" s="564"/>
      <c r="D17" s="564"/>
      <c r="E17" s="564"/>
      <c r="F17" s="476"/>
      <c r="G17" s="444"/>
      <c r="H17" s="444"/>
      <c r="K17" s="445"/>
      <c r="L17" s="445"/>
      <c r="M17" s="477"/>
    </row>
    <row r="18" spans="2:13" ht="19.899999999999999" customHeight="1">
      <c r="B18" s="443"/>
      <c r="C18" s="480" t="s">
        <v>1217</v>
      </c>
      <c r="D18" s="3630" t="str">
        <f>本工事内容!$C$5&amp;本工事内容!$D$5&amp;本工事内容!$E$5&amp;"　"&amp;本工事内容!$C$8</f>
        <v>都計第100号　○○○道路修繕工事2</v>
      </c>
      <c r="E18" s="3630"/>
      <c r="F18" s="3630"/>
      <c r="G18" s="3630"/>
      <c r="H18" s="3630"/>
      <c r="I18" s="3630"/>
      <c r="J18" s="3630"/>
      <c r="K18" s="580"/>
      <c r="L18" s="580"/>
      <c r="M18" s="580"/>
    </row>
    <row r="19" spans="2:13" ht="24">
      <c r="B19" s="497" t="s">
        <v>1157</v>
      </c>
      <c r="C19" s="3628" t="s">
        <v>1218</v>
      </c>
      <c r="D19" s="3629"/>
      <c r="E19" s="481" t="s">
        <v>1219</v>
      </c>
      <c r="F19" s="481" t="s">
        <v>1159</v>
      </c>
      <c r="G19" s="481" t="s">
        <v>1220</v>
      </c>
      <c r="H19" s="481" t="s">
        <v>1160</v>
      </c>
      <c r="I19" s="3626" t="s">
        <v>1221</v>
      </c>
      <c r="J19" s="3627"/>
      <c r="K19" s="3628" t="s">
        <v>1367</v>
      </c>
      <c r="L19" s="3629"/>
      <c r="M19" s="498" t="s">
        <v>1163</v>
      </c>
    </row>
    <row r="20" spans="2:13" ht="21" customHeight="1">
      <c r="B20" s="478" t="s">
        <v>1222</v>
      </c>
      <c r="C20" s="3622"/>
      <c r="D20" s="3623"/>
      <c r="E20" s="499"/>
      <c r="F20" s="499"/>
      <c r="G20" s="499"/>
      <c r="H20" s="499"/>
      <c r="I20" s="493"/>
      <c r="J20" s="482"/>
      <c r="K20" s="495"/>
      <c r="L20" s="482"/>
      <c r="M20" s="479"/>
    </row>
    <row r="21" spans="2:13" ht="21" customHeight="1">
      <c r="B21" s="478" t="s">
        <v>1177</v>
      </c>
      <c r="C21" s="3622"/>
      <c r="D21" s="3623"/>
      <c r="E21" s="499"/>
      <c r="F21" s="499"/>
      <c r="G21" s="499"/>
      <c r="H21" s="499"/>
      <c r="I21" s="493"/>
      <c r="J21" s="482"/>
      <c r="K21" s="495"/>
      <c r="L21" s="482"/>
      <c r="M21" s="479"/>
    </row>
    <row r="22" spans="2:13" ht="21" customHeight="1">
      <c r="B22" s="478" t="s">
        <v>1178</v>
      </c>
      <c r="C22" s="3622"/>
      <c r="D22" s="3623"/>
      <c r="E22" s="499"/>
      <c r="F22" s="499"/>
      <c r="G22" s="499"/>
      <c r="H22" s="499"/>
      <c r="I22" s="493"/>
      <c r="J22" s="482"/>
      <c r="K22" s="495"/>
      <c r="L22" s="482"/>
      <c r="M22" s="479"/>
    </row>
    <row r="23" spans="2:13" ht="21" customHeight="1">
      <c r="B23" s="478" t="s">
        <v>1179</v>
      </c>
      <c r="C23" s="3622"/>
      <c r="D23" s="3623"/>
      <c r="E23" s="499"/>
      <c r="F23" s="499"/>
      <c r="G23" s="499"/>
      <c r="H23" s="499"/>
      <c r="I23" s="493"/>
      <c r="J23" s="482"/>
      <c r="K23" s="495"/>
      <c r="L23" s="482"/>
      <c r="M23" s="479"/>
    </row>
    <row r="24" spans="2:13" ht="21" customHeight="1">
      <c r="B24" s="478" t="s">
        <v>1180</v>
      </c>
      <c r="C24" s="3622"/>
      <c r="D24" s="3623"/>
      <c r="E24" s="499"/>
      <c r="F24" s="499"/>
      <c r="G24" s="499"/>
      <c r="H24" s="499"/>
      <c r="I24" s="493"/>
      <c r="J24" s="482"/>
      <c r="K24" s="495"/>
      <c r="L24" s="482"/>
      <c r="M24" s="479"/>
    </row>
    <row r="25" spans="2:13" ht="21" customHeight="1">
      <c r="B25" s="478" t="s">
        <v>1181</v>
      </c>
      <c r="C25" s="3622"/>
      <c r="D25" s="3623"/>
      <c r="E25" s="499"/>
      <c r="F25" s="499"/>
      <c r="G25" s="499"/>
      <c r="H25" s="499"/>
      <c r="I25" s="493"/>
      <c r="J25" s="482"/>
      <c r="K25" s="495"/>
      <c r="L25" s="482"/>
      <c r="M25" s="479"/>
    </row>
    <row r="26" spans="2:13" ht="21" customHeight="1">
      <c r="B26" s="478" t="s">
        <v>1182</v>
      </c>
      <c r="C26" s="3622"/>
      <c r="D26" s="3623"/>
      <c r="E26" s="499"/>
      <c r="F26" s="499"/>
      <c r="G26" s="499"/>
      <c r="H26" s="499"/>
      <c r="I26" s="493"/>
      <c r="J26" s="482"/>
      <c r="K26" s="495"/>
      <c r="L26" s="482"/>
      <c r="M26" s="479"/>
    </row>
    <row r="27" spans="2:13" ht="21" customHeight="1">
      <c r="B27" s="478" t="s">
        <v>1183</v>
      </c>
      <c r="C27" s="3622"/>
      <c r="D27" s="3623"/>
      <c r="E27" s="499"/>
      <c r="F27" s="499"/>
      <c r="G27" s="499"/>
      <c r="H27" s="499"/>
      <c r="I27" s="493"/>
      <c r="J27" s="482"/>
      <c r="K27" s="495"/>
      <c r="L27" s="482"/>
      <c r="M27" s="479"/>
    </row>
    <row r="28" spans="2:13" ht="21" customHeight="1">
      <c r="B28" s="478" t="s">
        <v>1184</v>
      </c>
      <c r="C28" s="3622"/>
      <c r="D28" s="3623"/>
      <c r="E28" s="499"/>
      <c r="F28" s="499"/>
      <c r="G28" s="499"/>
      <c r="H28" s="499"/>
      <c r="I28" s="493"/>
      <c r="J28" s="482"/>
      <c r="K28" s="495"/>
      <c r="L28" s="482"/>
      <c r="M28" s="479"/>
    </row>
    <row r="29" spans="2:13" ht="21" customHeight="1">
      <c r="B29" s="478" t="s">
        <v>1224</v>
      </c>
      <c r="C29" s="3622"/>
      <c r="D29" s="3623"/>
      <c r="E29" s="499"/>
      <c r="F29" s="499"/>
      <c r="G29" s="499"/>
      <c r="H29" s="499"/>
      <c r="I29" s="493"/>
      <c r="J29" s="482"/>
      <c r="K29" s="495"/>
      <c r="L29" s="482"/>
      <c r="M29" s="479"/>
    </row>
    <row r="30" spans="2:13" ht="21" customHeight="1">
      <c r="B30" s="478" t="s">
        <v>1225</v>
      </c>
      <c r="C30" s="3622"/>
      <c r="D30" s="3623"/>
      <c r="E30" s="499"/>
      <c r="F30" s="499"/>
      <c r="G30" s="499"/>
      <c r="H30" s="499"/>
      <c r="I30" s="493"/>
      <c r="J30" s="482"/>
      <c r="K30" s="495"/>
      <c r="L30" s="482"/>
      <c r="M30" s="479"/>
    </row>
    <row r="31" spans="2:13" ht="21" customHeight="1">
      <c r="B31" s="478" t="s">
        <v>1226</v>
      </c>
      <c r="C31" s="3620"/>
      <c r="D31" s="3621"/>
      <c r="E31" s="499"/>
      <c r="F31" s="499"/>
      <c r="G31" s="499"/>
      <c r="H31" s="499"/>
      <c r="I31" s="493"/>
      <c r="J31" s="482"/>
      <c r="K31" s="495"/>
      <c r="L31" s="482"/>
      <c r="M31" s="479"/>
    </row>
    <row r="32" spans="2:13" ht="21" customHeight="1">
      <c r="B32" s="478" t="s">
        <v>1193</v>
      </c>
      <c r="C32" s="3620"/>
      <c r="D32" s="3621"/>
      <c r="E32" s="499"/>
      <c r="F32" s="499"/>
      <c r="G32" s="499"/>
      <c r="H32" s="499"/>
      <c r="I32" s="493"/>
      <c r="J32" s="482"/>
      <c r="K32" s="495"/>
      <c r="L32" s="482"/>
      <c r="M32" s="479"/>
    </row>
    <row r="33" spans="2:13" ht="21" customHeight="1">
      <c r="B33" s="478" t="s">
        <v>1227</v>
      </c>
      <c r="C33" s="3620"/>
      <c r="D33" s="3621"/>
      <c r="E33" s="499"/>
      <c r="F33" s="499"/>
      <c r="G33" s="499"/>
      <c r="H33" s="499"/>
      <c r="I33" s="493"/>
      <c r="J33" s="482"/>
      <c r="K33" s="495"/>
      <c r="L33" s="482"/>
      <c r="M33" s="479"/>
    </row>
    <row r="34" spans="2:13" ht="21" customHeight="1">
      <c r="B34" s="478" t="s">
        <v>1228</v>
      </c>
      <c r="C34" s="3620"/>
      <c r="D34" s="3621"/>
      <c r="E34" s="499"/>
      <c r="F34" s="499"/>
      <c r="G34" s="499"/>
      <c r="H34" s="499"/>
      <c r="I34" s="493"/>
      <c r="J34" s="482"/>
      <c r="K34" s="495"/>
      <c r="L34" s="482"/>
      <c r="M34" s="479"/>
    </row>
    <row r="35" spans="2:13" ht="21" customHeight="1">
      <c r="B35" s="478" t="s">
        <v>1229</v>
      </c>
      <c r="C35" s="3620"/>
      <c r="D35" s="3621"/>
      <c r="E35" s="499"/>
      <c r="F35" s="499"/>
      <c r="G35" s="499"/>
      <c r="H35" s="499"/>
      <c r="I35" s="493"/>
      <c r="J35" s="482"/>
      <c r="K35" s="495"/>
      <c r="L35" s="482"/>
      <c r="M35" s="479"/>
    </row>
    <row r="36" spans="2:13" ht="21" customHeight="1">
      <c r="B36" s="478" t="s">
        <v>1197</v>
      </c>
      <c r="C36" s="3620"/>
      <c r="D36" s="3621"/>
      <c r="E36" s="499"/>
      <c r="F36" s="499"/>
      <c r="G36" s="499"/>
      <c r="H36" s="499"/>
      <c r="I36" s="493"/>
      <c r="J36" s="482"/>
      <c r="K36" s="495"/>
      <c r="L36" s="482"/>
      <c r="M36" s="479"/>
    </row>
    <row r="37" spans="2:13" ht="21" customHeight="1">
      <c r="B37" s="478" t="s">
        <v>1230</v>
      </c>
      <c r="C37" s="3620"/>
      <c r="D37" s="3621"/>
      <c r="E37" s="499"/>
      <c r="F37" s="499"/>
      <c r="G37" s="499"/>
      <c r="H37" s="499"/>
      <c r="I37" s="493"/>
      <c r="J37" s="482"/>
      <c r="K37" s="495"/>
      <c r="L37" s="482"/>
      <c r="M37" s="479"/>
    </row>
    <row r="38" spans="2:13" ht="21" customHeight="1">
      <c r="B38" s="478" t="s">
        <v>1231</v>
      </c>
      <c r="C38" s="3620"/>
      <c r="D38" s="3621"/>
      <c r="E38" s="499"/>
      <c r="F38" s="499"/>
      <c r="G38" s="499"/>
      <c r="H38" s="499"/>
      <c r="I38" s="493"/>
      <c r="J38" s="482"/>
      <c r="K38" s="495"/>
      <c r="L38" s="482"/>
      <c r="M38" s="479"/>
    </row>
    <row r="39" spans="2:13" ht="21" customHeight="1">
      <c r="B39" s="478" t="s">
        <v>1200</v>
      </c>
      <c r="C39" s="3620"/>
      <c r="D39" s="3621"/>
      <c r="E39" s="499"/>
      <c r="F39" s="499"/>
      <c r="G39" s="499"/>
      <c r="H39" s="499"/>
      <c r="I39" s="493"/>
      <c r="J39" s="482"/>
      <c r="K39" s="495"/>
      <c r="L39" s="482"/>
      <c r="M39" s="479"/>
    </row>
    <row r="40" spans="2:13" ht="21" customHeight="1">
      <c r="B40" s="478" t="s">
        <v>1201</v>
      </c>
      <c r="C40" s="3620"/>
      <c r="D40" s="3621"/>
      <c r="E40" s="499"/>
      <c r="F40" s="499"/>
      <c r="G40" s="499"/>
      <c r="H40" s="499"/>
      <c r="I40" s="493"/>
      <c r="J40" s="482"/>
      <c r="K40" s="495"/>
      <c r="L40" s="482"/>
      <c r="M40" s="479"/>
    </row>
    <row r="41" spans="2:13" ht="21" customHeight="1">
      <c r="B41" s="478" t="s">
        <v>1232</v>
      </c>
      <c r="C41" s="3620"/>
      <c r="D41" s="3621"/>
      <c r="E41" s="499"/>
      <c r="F41" s="499"/>
      <c r="G41" s="499"/>
      <c r="H41" s="499"/>
      <c r="I41" s="493"/>
      <c r="J41" s="482"/>
      <c r="K41" s="495"/>
      <c r="L41" s="482"/>
      <c r="M41" s="479"/>
    </row>
    <row r="42" spans="2:13" ht="21" customHeight="1">
      <c r="B42" s="478" t="s">
        <v>1233</v>
      </c>
      <c r="C42" s="3620"/>
      <c r="D42" s="3621"/>
      <c r="E42" s="499"/>
      <c r="F42" s="499"/>
      <c r="G42" s="499"/>
      <c r="H42" s="499"/>
      <c r="I42" s="493"/>
      <c r="J42" s="482"/>
      <c r="K42" s="495"/>
      <c r="L42" s="482"/>
      <c r="M42" s="479"/>
    </row>
    <row r="43" spans="2:13" ht="21" customHeight="1">
      <c r="B43" s="478" t="s">
        <v>1234</v>
      </c>
      <c r="C43" s="3620"/>
      <c r="D43" s="3621"/>
      <c r="E43" s="499"/>
      <c r="F43" s="499"/>
      <c r="G43" s="499"/>
      <c r="H43" s="499"/>
      <c r="I43" s="493"/>
      <c r="J43" s="482"/>
      <c r="K43" s="495"/>
      <c r="L43" s="482"/>
      <c r="M43" s="479"/>
    </row>
    <row r="44" spans="2:13" ht="21" customHeight="1">
      <c r="B44" s="478" t="s">
        <v>1235</v>
      </c>
      <c r="C44" s="3620"/>
      <c r="D44" s="3621"/>
      <c r="E44" s="499"/>
      <c r="F44" s="499"/>
      <c r="G44" s="499"/>
      <c r="H44" s="499"/>
      <c r="I44" s="493"/>
      <c r="J44" s="482"/>
      <c r="K44" s="495"/>
      <c r="L44" s="482"/>
      <c r="M44" s="479"/>
    </row>
    <row r="45" spans="2:13" ht="21" customHeight="1">
      <c r="B45" s="478" t="s">
        <v>1236</v>
      </c>
      <c r="C45" s="3620"/>
      <c r="D45" s="3621"/>
      <c r="E45" s="499"/>
      <c r="F45" s="499"/>
      <c r="G45" s="499"/>
      <c r="H45" s="499"/>
      <c r="I45" s="493"/>
      <c r="J45" s="482"/>
      <c r="K45" s="495"/>
      <c r="L45" s="482"/>
      <c r="M45" s="479"/>
    </row>
    <row r="46" spans="2:13" ht="21" customHeight="1">
      <c r="B46" s="478" t="s">
        <v>1237</v>
      </c>
      <c r="C46" s="3620"/>
      <c r="D46" s="3621"/>
      <c r="E46" s="499"/>
      <c r="F46" s="499"/>
      <c r="G46" s="499"/>
      <c r="H46" s="499"/>
      <c r="I46" s="493"/>
      <c r="J46" s="482"/>
      <c r="K46" s="495"/>
      <c r="L46" s="482"/>
      <c r="M46" s="479"/>
    </row>
    <row r="47" spans="2:13" ht="21" customHeight="1">
      <c r="B47" s="478" t="s">
        <v>1208</v>
      </c>
      <c r="C47" s="3620"/>
      <c r="D47" s="3621"/>
      <c r="E47" s="499"/>
      <c r="F47" s="499"/>
      <c r="G47" s="499"/>
      <c r="H47" s="499"/>
      <c r="I47" s="493"/>
      <c r="J47" s="482"/>
      <c r="K47" s="495"/>
      <c r="L47" s="482"/>
      <c r="M47" s="479"/>
    </row>
    <row r="48" spans="2:13" ht="21" customHeight="1">
      <c r="B48" s="478" t="s">
        <v>1209</v>
      </c>
      <c r="C48" s="3620"/>
      <c r="D48" s="3621"/>
      <c r="E48" s="499"/>
      <c r="F48" s="499"/>
      <c r="G48" s="499"/>
      <c r="H48" s="499"/>
      <c r="I48" s="493"/>
      <c r="J48" s="482"/>
      <c r="K48" s="495"/>
      <c r="L48" s="482"/>
      <c r="M48" s="479"/>
    </row>
    <row r="49" spans="1:13" ht="21" customHeight="1">
      <c r="B49" s="478" t="s">
        <v>1238</v>
      </c>
      <c r="C49" s="3620"/>
      <c r="D49" s="3621"/>
      <c r="E49" s="499"/>
      <c r="F49" s="499"/>
      <c r="G49" s="499"/>
      <c r="H49" s="499"/>
      <c r="I49" s="493"/>
      <c r="J49" s="482"/>
      <c r="K49" s="495"/>
      <c r="L49" s="482"/>
      <c r="M49" s="479"/>
    </row>
    <row r="50" spans="1:13" ht="21" customHeight="1">
      <c r="B50" s="478"/>
      <c r="C50" s="3620"/>
      <c r="D50" s="3621"/>
      <c r="E50" s="499"/>
      <c r="F50" s="499"/>
      <c r="G50" s="499"/>
      <c r="H50" s="499"/>
      <c r="I50" s="493"/>
      <c r="J50" s="482"/>
      <c r="K50" s="495"/>
      <c r="L50" s="482"/>
      <c r="M50" s="479"/>
    </row>
    <row r="51" spans="1:13" ht="21" customHeight="1">
      <c r="B51" s="478"/>
      <c r="C51" s="3620"/>
      <c r="D51" s="3621"/>
      <c r="E51" s="499"/>
      <c r="F51" s="499"/>
      <c r="G51" s="499"/>
      <c r="H51" s="499"/>
      <c r="I51" s="493"/>
      <c r="J51" s="482"/>
      <c r="K51" s="495"/>
      <c r="L51" s="482"/>
      <c r="M51" s="479"/>
    </row>
    <row r="52" spans="1:13" ht="21" customHeight="1">
      <c r="B52" s="478"/>
      <c r="C52" s="3620"/>
      <c r="D52" s="3621"/>
      <c r="E52" s="499"/>
      <c r="F52" s="499"/>
      <c r="G52" s="499"/>
      <c r="H52" s="499"/>
      <c r="I52" s="493"/>
      <c r="J52" s="482"/>
      <c r="K52" s="495"/>
      <c r="L52" s="482"/>
      <c r="M52" s="479"/>
    </row>
    <row r="53" spans="1:13" ht="21" customHeight="1">
      <c r="B53" s="478"/>
      <c r="C53" s="3620"/>
      <c r="D53" s="3621"/>
      <c r="E53" s="499"/>
      <c r="F53" s="499"/>
      <c r="G53" s="499"/>
      <c r="H53" s="499"/>
      <c r="I53" s="493"/>
      <c r="J53" s="482"/>
      <c r="K53" s="495"/>
      <c r="L53" s="482"/>
      <c r="M53" s="479"/>
    </row>
    <row r="54" spans="1:13" ht="21" customHeight="1">
      <c r="B54" s="478"/>
      <c r="C54" s="3620"/>
      <c r="D54" s="3621"/>
      <c r="E54" s="499"/>
      <c r="F54" s="499"/>
      <c r="G54" s="499"/>
      <c r="H54" s="499"/>
      <c r="I54" s="493"/>
      <c r="J54" s="482"/>
      <c r="K54" s="495"/>
      <c r="L54" s="482"/>
      <c r="M54" s="479"/>
    </row>
    <row r="55" spans="1:13" ht="21" customHeight="1">
      <c r="B55" s="478"/>
      <c r="C55" s="3620"/>
      <c r="D55" s="3621"/>
      <c r="E55" s="499"/>
      <c r="F55" s="499"/>
      <c r="G55" s="499"/>
      <c r="H55" s="499"/>
      <c r="I55" s="493"/>
      <c r="J55" s="482"/>
      <c r="K55" s="495"/>
      <c r="L55" s="482"/>
      <c r="M55" s="479"/>
    </row>
    <row r="56" spans="1:13" ht="21" customHeight="1">
      <c r="B56" s="478"/>
      <c r="C56" s="3620"/>
      <c r="D56" s="3621"/>
      <c r="E56" s="499"/>
      <c r="F56" s="499"/>
      <c r="G56" s="499"/>
      <c r="H56" s="499"/>
      <c r="I56" s="493"/>
      <c r="J56" s="482"/>
      <c r="K56" s="495"/>
      <c r="L56" s="482"/>
      <c r="M56" s="479"/>
    </row>
    <row r="57" spans="1:13" ht="21" customHeight="1">
      <c r="B57" s="478"/>
      <c r="C57" s="3620"/>
      <c r="D57" s="3621"/>
      <c r="E57" s="499"/>
      <c r="F57" s="499"/>
      <c r="G57" s="499"/>
      <c r="H57" s="499"/>
      <c r="I57" s="493"/>
      <c r="J57" s="482"/>
      <c r="K57" s="495"/>
      <c r="L57" s="482"/>
      <c r="M57" s="479"/>
    </row>
    <row r="58" spans="1:13" ht="22.5" customHeight="1">
      <c r="B58" s="485" t="s">
        <v>1185</v>
      </c>
      <c r="C58" s="3634" t="s">
        <v>1186</v>
      </c>
      <c r="D58" s="3635"/>
      <c r="E58" s="486" t="s">
        <v>1186</v>
      </c>
      <c r="F58" s="486" t="s">
        <v>1186</v>
      </c>
      <c r="G58" s="486" t="s">
        <v>1186</v>
      </c>
      <c r="H58" s="486" t="s">
        <v>1186</v>
      </c>
      <c r="I58" s="494">
        <f>SUM(I20:I57)</f>
        <v>0</v>
      </c>
      <c r="J58" s="483" t="s">
        <v>1223</v>
      </c>
      <c r="K58" s="496">
        <f>SUM(K20:K57)</f>
        <v>0</v>
      </c>
      <c r="L58" s="487" t="s">
        <v>1366</v>
      </c>
      <c r="M58" s="488"/>
    </row>
    <row r="59" spans="1:13" ht="22.5" customHeight="1">
      <c r="B59" s="3631" t="s">
        <v>1189</v>
      </c>
      <c r="C59" s="3632"/>
      <c r="D59" s="3632"/>
      <c r="E59" s="3633"/>
      <c r="F59" s="489" t="s">
        <v>1186</v>
      </c>
      <c r="G59" s="489" t="s">
        <v>1186</v>
      </c>
      <c r="H59" s="489" t="s">
        <v>1187</v>
      </c>
      <c r="I59" s="490" t="s">
        <v>1186</v>
      </c>
      <c r="J59" s="484"/>
      <c r="K59" s="490" t="s">
        <v>1186</v>
      </c>
      <c r="L59" s="491"/>
      <c r="M59" s="492"/>
    </row>
    <row r="60" spans="1:13" ht="19.5" customHeight="1"/>
    <row r="61" spans="1:13" s="58" customFormat="1">
      <c r="A61" s="443"/>
      <c r="B61" s="447"/>
      <c r="C61" s="447"/>
      <c r="D61" s="447"/>
      <c r="E61" s="443"/>
      <c r="F61" s="443"/>
      <c r="G61" s="443"/>
      <c r="H61" s="443"/>
      <c r="I61" s="443"/>
    </row>
    <row r="62" spans="1:13" ht="19.5" customHeight="1">
      <c r="B62" s="3625" t="s">
        <v>1368</v>
      </c>
      <c r="C62" s="3625"/>
      <c r="D62" s="3625"/>
      <c r="E62" s="3625"/>
      <c r="F62" s="3625"/>
      <c r="G62" s="3625"/>
      <c r="H62" s="3625"/>
      <c r="I62" s="3625"/>
      <c r="J62" s="3625"/>
      <c r="K62" s="1549"/>
      <c r="L62" s="1549"/>
      <c r="M62" s="1549"/>
    </row>
    <row r="63" spans="1:13" ht="19.5" customHeight="1"/>
  </sheetData>
  <mergeCells count="46">
    <mergeCell ref="B8:M8"/>
    <mergeCell ref="B62:M62"/>
    <mergeCell ref="C29:D29"/>
    <mergeCell ref="C30:D30"/>
    <mergeCell ref="I19:J19"/>
    <mergeCell ref="K19:L19"/>
    <mergeCell ref="D18:J18"/>
    <mergeCell ref="B59:E59"/>
    <mergeCell ref="C19:D19"/>
    <mergeCell ref="C20:D20"/>
    <mergeCell ref="C21:D21"/>
    <mergeCell ref="C22:D22"/>
    <mergeCell ref="C23:D23"/>
    <mergeCell ref="C24:D24"/>
    <mergeCell ref="C25:D25"/>
    <mergeCell ref="C58:D58"/>
    <mergeCell ref="C55:D55"/>
    <mergeCell ref="C56:D56"/>
    <mergeCell ref="C57:D57"/>
    <mergeCell ref="C44:D44"/>
    <mergeCell ref="C45:D45"/>
    <mergeCell ref="C46:D46"/>
    <mergeCell ref="C47:D47"/>
    <mergeCell ref="C48:D48"/>
    <mergeCell ref="C49:D49"/>
    <mergeCell ref="C38:D38"/>
    <mergeCell ref="C39:D39"/>
    <mergeCell ref="C40:D40"/>
    <mergeCell ref="C41:D41"/>
    <mergeCell ref="C42:D42"/>
    <mergeCell ref="C43:D43"/>
    <mergeCell ref="C50:D50"/>
    <mergeCell ref="C51:D51"/>
    <mergeCell ref="C54:D54"/>
    <mergeCell ref="C52:D52"/>
    <mergeCell ref="C53:D53"/>
    <mergeCell ref="C37:D37"/>
    <mergeCell ref="C26:D26"/>
    <mergeCell ref="C27:D27"/>
    <mergeCell ref="C28:D28"/>
    <mergeCell ref="C32:D32"/>
    <mergeCell ref="C33:D33"/>
    <mergeCell ref="C34:D34"/>
    <mergeCell ref="C35:D35"/>
    <mergeCell ref="C36:D36"/>
    <mergeCell ref="C31:D31"/>
  </mergeCells>
  <phoneticPr fontId="1"/>
  <hyperlinks>
    <hyperlink ref="O2" location="'0一覧表'!C28" display="一覧表に戻る"/>
  </hyperlinks>
  <pageMargins left="0.51181102362204722" right="0.27559055118110237" top="0.51181102362204722" bottom="0.51181102362204722" header="0.31496062992125984" footer="0.31496062992125984"/>
  <pageSetup paperSize="9" scale="87" orientation="portrait" r:id="rId1"/>
  <rowBreaks count="1" manualBreakCount="1">
    <brk id="14" min="1" max="1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P9"/>
  <sheetViews>
    <sheetView zoomScaleNormal="100" workbookViewId="0">
      <selection activeCell="P2" sqref="P2"/>
    </sheetView>
  </sheetViews>
  <sheetFormatPr defaultColWidth="8.875" defaultRowHeight="13.5"/>
  <cols>
    <col min="1" max="16384" width="8.875" style="58"/>
  </cols>
  <sheetData>
    <row r="1" spans="2:16" ht="95.45" customHeight="1"/>
    <row r="2" spans="2:16" ht="24">
      <c r="B2" s="1253" t="s">
        <v>1815</v>
      </c>
      <c r="C2" s="60"/>
      <c r="D2" s="60"/>
      <c r="E2" s="60"/>
      <c r="F2" s="60"/>
      <c r="G2" s="60"/>
      <c r="H2" s="60"/>
      <c r="I2" s="60"/>
      <c r="J2" s="60"/>
      <c r="K2" s="60"/>
      <c r="L2" s="60"/>
      <c r="M2" s="60"/>
      <c r="N2" s="60"/>
      <c r="P2" s="967" t="s">
        <v>1813</v>
      </c>
    </row>
    <row r="3" spans="2:16" ht="34.15" customHeight="1"/>
    <row r="4" spans="2:16" ht="95.45" customHeight="1"/>
    <row r="5" spans="2:16" ht="24">
      <c r="B5" s="1253" t="s">
        <v>1371</v>
      </c>
      <c r="C5" s="60"/>
      <c r="D5" s="60"/>
      <c r="E5" s="60"/>
      <c r="F5" s="60"/>
      <c r="G5" s="60"/>
      <c r="H5" s="60"/>
      <c r="I5" s="60"/>
      <c r="J5" s="60"/>
      <c r="K5" s="60"/>
      <c r="L5" s="60"/>
      <c r="M5" s="60"/>
      <c r="N5" s="60"/>
    </row>
    <row r="6" spans="2:16" ht="34.15" customHeight="1"/>
    <row r="7" spans="2:16" ht="95.45" customHeight="1"/>
    <row r="8" spans="2:16" ht="24">
      <c r="B8" s="1253" t="s">
        <v>1372</v>
      </c>
      <c r="C8" s="60"/>
      <c r="D8" s="60"/>
      <c r="E8" s="60"/>
      <c r="F8" s="60"/>
      <c r="G8" s="60"/>
      <c r="H8" s="60"/>
      <c r="I8" s="60"/>
      <c r="J8" s="60"/>
      <c r="K8" s="60"/>
      <c r="L8" s="60"/>
      <c r="M8" s="60"/>
      <c r="N8" s="60"/>
    </row>
    <row r="9" spans="2:16" ht="34.15" customHeight="1"/>
  </sheetData>
  <phoneticPr fontId="1"/>
  <hyperlinks>
    <hyperlink ref="P2" location="'0一覧表'!C29" display="一覧表に戻る"/>
  </hyperlinks>
  <pageMargins left="0.70866141732283472" right="0.70866141732283472" top="0.74803149606299213" bottom="0.74803149606299213" header="0.31496062992125984" footer="0.31496062992125984"/>
  <pageSetup paperSize="9" orientation="landscape" r:id="rId1"/>
  <rowBreaks count="2" manualBreakCount="2">
    <brk id="3" min="1" max="13" man="1"/>
    <brk id="6" min="1" max="1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O43"/>
  <sheetViews>
    <sheetView zoomScaleNormal="100" workbookViewId="0">
      <pane ySplit="3" topLeftCell="A4" activePane="bottomLeft" state="frozen"/>
      <selection pane="bottomLeft" activeCell="J23" sqref="J23:L23"/>
    </sheetView>
  </sheetViews>
  <sheetFormatPr defaultColWidth="10" defaultRowHeight="14.25"/>
  <cols>
    <col min="1" max="1" width="8.125" style="3" customWidth="1"/>
    <col min="2" max="2" width="5" style="3" customWidth="1"/>
    <col min="3" max="3" width="1.75" style="3" customWidth="1"/>
    <col min="4" max="4" width="16.5" style="3" customWidth="1"/>
    <col min="5" max="5" width="1.75" style="3" customWidth="1"/>
    <col min="6" max="6" width="4.625" style="3" customWidth="1"/>
    <col min="7" max="7" width="10" style="3"/>
    <col min="8" max="8" width="13.375" style="3" customWidth="1"/>
    <col min="9" max="9" width="2.25" style="3" customWidth="1"/>
    <col min="10" max="10" width="10" style="3"/>
    <col min="11" max="13" width="9.125" style="3" customWidth="1"/>
    <col min="14" max="16384" width="10" style="3"/>
  </cols>
  <sheetData>
    <row r="2" spans="2:15">
      <c r="M2" s="366" t="s">
        <v>1375</v>
      </c>
      <c r="O2" s="969" t="s">
        <v>1739</v>
      </c>
    </row>
    <row r="3" spans="2:15" ht="31.9" customHeight="1">
      <c r="B3" s="1979" t="s">
        <v>1374</v>
      </c>
      <c r="C3" s="1979"/>
      <c r="D3" s="1979"/>
      <c r="E3" s="1979"/>
      <c r="F3" s="1979"/>
      <c r="G3" s="1979"/>
      <c r="H3" s="1979"/>
      <c r="I3" s="1979"/>
      <c r="J3" s="1979"/>
      <c r="K3" s="1979"/>
      <c r="L3" s="1979"/>
      <c r="M3" s="1979"/>
      <c r="N3" s="547"/>
    </row>
    <row r="4" spans="2:15">
      <c r="B4" s="171"/>
      <c r="C4" s="171"/>
      <c r="D4" s="171"/>
      <c r="E4" s="171"/>
      <c r="F4" s="171"/>
      <c r="G4" s="171"/>
      <c r="H4" s="171"/>
      <c r="I4" s="171"/>
      <c r="J4" s="171"/>
      <c r="K4" s="171"/>
      <c r="L4" s="171"/>
      <c r="M4" s="171"/>
      <c r="N4" s="171"/>
    </row>
    <row r="5" spans="2:15">
      <c r="M5" s="593" t="s">
        <v>1102</v>
      </c>
    </row>
    <row r="6" spans="2:15">
      <c r="B6" s="368" t="str">
        <f>本工事内容!$C$2</f>
        <v>一宮市長　中野　正康</v>
      </c>
      <c r="E6" s="5"/>
    </row>
    <row r="8" spans="2:15" ht="22.5" customHeight="1">
      <c r="G8" s="171"/>
      <c r="H8" s="367" t="s">
        <v>1101</v>
      </c>
      <c r="I8" s="367"/>
      <c r="J8" s="1991" t="str">
        <f>請負者詳細!$C$2</f>
        <v>△△△△建設株式会社</v>
      </c>
      <c r="K8" s="1567"/>
      <c r="L8" s="1567"/>
      <c r="M8" s="1567"/>
    </row>
    <row r="9" spans="2:15" ht="22.5" customHeight="1">
      <c r="H9" s="3642" t="s">
        <v>1376</v>
      </c>
      <c r="I9" s="367"/>
      <c r="J9" s="1991" t="str">
        <f>請負者詳細!$C$5</f>
        <v>代表取締役　○○　××</v>
      </c>
      <c r="K9" s="1567"/>
      <c r="L9" s="1567"/>
      <c r="M9" s="1567"/>
    </row>
    <row r="10" spans="2:15" ht="22.5" customHeight="1">
      <c r="H10" s="3643"/>
      <c r="I10" s="367"/>
      <c r="J10" s="171"/>
      <c r="K10" s="547"/>
      <c r="M10" s="547"/>
    </row>
    <row r="11" spans="2:15" ht="22.5" customHeight="1">
      <c r="H11" s="367" t="s">
        <v>1377</v>
      </c>
      <c r="I11" s="367"/>
      <c r="J11" s="548" t="str">
        <f>請負者詳細!$C$3</f>
        <v>〒491-0001</v>
      </c>
      <c r="K11" s="549"/>
      <c r="L11" s="549"/>
      <c r="M11" s="549"/>
    </row>
    <row r="12" spans="2:15" ht="22.5" customHeight="1">
      <c r="H12" s="367" t="s">
        <v>1100</v>
      </c>
      <c r="I12" s="367"/>
      <c r="J12" s="1991" t="str">
        <f>請負者詳細!$C$4</f>
        <v>一宮市尾西町木曽川1-1-1</v>
      </c>
      <c r="K12" s="1567"/>
      <c r="L12" s="1567"/>
      <c r="M12" s="1567"/>
    </row>
    <row r="13" spans="2:15" ht="22.5" customHeight="1">
      <c r="H13" s="367" t="s">
        <v>1378</v>
      </c>
      <c r="I13" s="367"/>
      <c r="J13" s="1991" t="str">
        <f>請負者詳細!$C$6</f>
        <v>(0586)11-1234</v>
      </c>
      <c r="K13" s="1567"/>
      <c r="L13" s="1567"/>
      <c r="M13" s="1567"/>
    </row>
    <row r="14" spans="2:15">
      <c r="H14" s="367"/>
      <c r="I14" s="367"/>
      <c r="J14" s="171"/>
      <c r="K14" s="547"/>
    </row>
    <row r="15" spans="2:15">
      <c r="H15" s="547"/>
      <c r="I15" s="547"/>
      <c r="J15" s="171"/>
      <c r="K15" s="171"/>
    </row>
    <row r="16" spans="2:15" ht="24.95" customHeight="1">
      <c r="C16" s="542" t="s">
        <v>1379</v>
      </c>
    </row>
    <row r="17" spans="2:14" ht="24.95" customHeight="1">
      <c r="C17" s="563" t="s">
        <v>1373</v>
      </c>
    </row>
    <row r="18" spans="2:14" ht="24.95" customHeight="1">
      <c r="C18" s="563"/>
    </row>
    <row r="19" spans="2:14" ht="24.95" customHeight="1">
      <c r="B19" s="387" t="s">
        <v>28</v>
      </c>
      <c r="C19" s="387"/>
      <c r="D19" s="387"/>
      <c r="E19" s="387"/>
      <c r="F19" s="387"/>
      <c r="G19" s="387"/>
      <c r="H19" s="387"/>
      <c r="I19" s="387"/>
      <c r="J19" s="387"/>
      <c r="K19" s="387"/>
      <c r="L19" s="387"/>
      <c r="M19" s="387"/>
      <c r="N19" s="547"/>
    </row>
    <row r="20" spans="2:14" ht="24.95" customHeight="1">
      <c r="B20" s="171"/>
      <c r="C20" s="171"/>
      <c r="D20" s="171"/>
      <c r="E20" s="171"/>
      <c r="F20" s="171"/>
      <c r="G20" s="171"/>
      <c r="H20" s="171"/>
      <c r="I20" s="171"/>
      <c r="J20" s="171"/>
      <c r="K20" s="171"/>
      <c r="L20" s="171"/>
      <c r="M20" s="171"/>
      <c r="N20" s="171"/>
    </row>
    <row r="21" spans="2:14" ht="27.6" customHeight="1">
      <c r="B21" s="581">
        <v>1</v>
      </c>
      <c r="C21" s="366"/>
      <c r="D21" s="367" t="s">
        <v>1380</v>
      </c>
      <c r="E21" s="548"/>
      <c r="F21" s="1984" t="str">
        <f>本工事内容!$C$5&amp;本工事内容!$D$5&amp;本工事内容!$E$5&amp;"　"&amp;本工事内容!$C$8</f>
        <v>都計第100号　○○○道路修繕工事2</v>
      </c>
      <c r="G21" s="1580"/>
      <c r="H21" s="1580"/>
      <c r="I21" s="1580"/>
      <c r="J21" s="1580"/>
      <c r="K21" s="1580"/>
      <c r="L21" s="1580"/>
      <c r="M21" s="1580"/>
    </row>
    <row r="22" spans="2:14" ht="27.6" customHeight="1">
      <c r="B22" s="581">
        <v>2</v>
      </c>
      <c r="C22" s="366"/>
      <c r="D22" s="367" t="s">
        <v>1381</v>
      </c>
      <c r="E22" s="548"/>
      <c r="F22" s="1984" t="str">
        <f>""&amp;本工事内容!$C$9</f>
        <v>一宮市本町二丁目5番６号2</v>
      </c>
      <c r="G22" s="1580"/>
      <c r="H22" s="1580"/>
      <c r="I22" s="1580"/>
      <c r="J22" s="1580"/>
      <c r="K22" s="1580"/>
      <c r="L22" s="1580"/>
      <c r="M22" s="1580"/>
    </row>
    <row r="23" spans="2:14" ht="27.6" customHeight="1">
      <c r="B23" s="581">
        <v>3</v>
      </c>
      <c r="C23" s="366"/>
      <c r="D23" s="547" t="s">
        <v>1382</v>
      </c>
      <c r="E23" s="548"/>
      <c r="F23" s="547"/>
      <c r="G23" s="545"/>
      <c r="H23" s="546"/>
      <c r="I23" s="547"/>
      <c r="J23" s="1982" t="s">
        <v>1385</v>
      </c>
      <c r="K23" s="1983"/>
      <c r="L23" s="1983"/>
      <c r="M23" s="547"/>
    </row>
    <row r="24" spans="2:14" ht="27.6" customHeight="1">
      <c r="B24" s="581">
        <v>4</v>
      </c>
      <c r="C24" s="366"/>
      <c r="D24" s="547" t="s">
        <v>1383</v>
      </c>
      <c r="E24" s="548"/>
      <c r="F24" s="171"/>
      <c r="G24" s="543"/>
      <c r="H24" s="544"/>
      <c r="I24" s="547"/>
      <c r="J24" s="547"/>
      <c r="K24" s="547"/>
      <c r="L24" s="547"/>
      <c r="M24" s="547"/>
    </row>
    <row r="25" spans="2:14">
      <c r="D25" s="3" t="s">
        <v>1386</v>
      </c>
    </row>
    <row r="26" spans="2:14" ht="4.9000000000000004" customHeight="1"/>
    <row r="27" spans="2:14" ht="24" customHeight="1">
      <c r="C27" s="3639" t="s">
        <v>1389</v>
      </c>
      <c r="D27" s="3640"/>
      <c r="E27" s="3641"/>
      <c r="F27" s="3636" t="s">
        <v>1387</v>
      </c>
      <c r="G27" s="3637"/>
      <c r="H27" s="3637"/>
      <c r="I27" s="3637"/>
      <c r="J27" s="3636" t="s">
        <v>1388</v>
      </c>
      <c r="K27" s="3637"/>
      <c r="L27" s="3637"/>
      <c r="M27" s="3638"/>
    </row>
    <row r="28" spans="2:14" ht="19.899999999999999" customHeight="1">
      <c r="C28" s="586"/>
      <c r="D28" s="587"/>
      <c r="E28" s="588"/>
      <c r="F28" s="3644"/>
      <c r="G28" s="3645"/>
      <c r="H28" s="3645"/>
      <c r="I28" s="3646"/>
      <c r="J28" s="3647"/>
      <c r="K28" s="3648"/>
      <c r="L28" s="3648"/>
      <c r="M28" s="3649"/>
    </row>
    <row r="29" spans="2:14" ht="19.899999999999999" customHeight="1">
      <c r="C29" s="586"/>
      <c r="D29" s="587"/>
      <c r="E29" s="588"/>
      <c r="F29" s="3650"/>
      <c r="G29" s="3651"/>
      <c r="H29" s="3651"/>
      <c r="I29" s="3651"/>
      <c r="J29" s="3652"/>
      <c r="K29" s="3653"/>
      <c r="L29" s="3653"/>
      <c r="M29" s="3654"/>
    </row>
    <row r="30" spans="2:14" ht="19.899999999999999" customHeight="1">
      <c r="C30" s="586"/>
      <c r="D30" s="587"/>
      <c r="E30" s="588"/>
      <c r="F30" s="3650"/>
      <c r="G30" s="3651"/>
      <c r="H30" s="3651"/>
      <c r="I30" s="3651"/>
      <c r="J30" s="3652"/>
      <c r="K30" s="3653"/>
      <c r="L30" s="3653"/>
      <c r="M30" s="3654"/>
    </row>
    <row r="31" spans="2:14" ht="19.899999999999999" customHeight="1">
      <c r="C31" s="586"/>
      <c r="D31" s="587"/>
      <c r="E31" s="588"/>
      <c r="F31" s="3650"/>
      <c r="G31" s="3651"/>
      <c r="H31" s="3651"/>
      <c r="I31" s="3651"/>
      <c r="J31" s="3652"/>
      <c r="K31" s="3653"/>
      <c r="L31" s="3653"/>
      <c r="M31" s="3654"/>
    </row>
    <row r="32" spans="2:14" ht="19.899999999999999" customHeight="1">
      <c r="C32" s="586"/>
      <c r="D32" s="587"/>
      <c r="E32" s="588"/>
      <c r="F32" s="3650"/>
      <c r="G32" s="3651"/>
      <c r="H32" s="3651"/>
      <c r="I32" s="3651"/>
      <c r="J32" s="3652"/>
      <c r="K32" s="3653"/>
      <c r="L32" s="3653"/>
      <c r="M32" s="3654"/>
    </row>
    <row r="33" spans="2:13" ht="19.899999999999999" customHeight="1">
      <c r="C33" s="586"/>
      <c r="D33" s="587"/>
      <c r="E33" s="588"/>
      <c r="F33" s="3650"/>
      <c r="G33" s="3651"/>
      <c r="H33" s="3651"/>
      <c r="I33" s="3651"/>
      <c r="J33" s="3652"/>
      <c r="K33" s="3653"/>
      <c r="L33" s="3653"/>
      <c r="M33" s="3654"/>
    </row>
    <row r="34" spans="2:13" ht="19.899999999999999" customHeight="1">
      <c r="C34" s="586"/>
      <c r="D34" s="587"/>
      <c r="E34" s="588"/>
      <c r="F34" s="3650"/>
      <c r="G34" s="3651"/>
      <c r="H34" s="3651"/>
      <c r="I34" s="3651"/>
      <c r="J34" s="3652"/>
      <c r="K34" s="3653"/>
      <c r="L34" s="3653"/>
      <c r="M34" s="3654"/>
    </row>
    <row r="35" spans="2:13" ht="19.899999999999999" customHeight="1">
      <c r="C35" s="589"/>
      <c r="D35" s="590"/>
      <c r="E35" s="591"/>
      <c r="F35" s="3658"/>
      <c r="G35" s="3659"/>
      <c r="H35" s="3659"/>
      <c r="I35" s="3659"/>
      <c r="J35" s="3660"/>
      <c r="K35" s="3661"/>
      <c r="L35" s="3661"/>
      <c r="M35" s="3662"/>
    </row>
    <row r="37" spans="2:13" ht="27.6" customHeight="1">
      <c r="B37" s="581">
        <v>5</v>
      </c>
      <c r="C37" s="366"/>
      <c r="D37" s="547" t="s">
        <v>1384</v>
      </c>
      <c r="E37" s="548"/>
      <c r="F37" s="171"/>
      <c r="G37" s="543"/>
      <c r="H37" s="544"/>
      <c r="I37" s="547"/>
      <c r="J37" s="547"/>
      <c r="K37" s="3663"/>
      <c r="L37" s="3664"/>
      <c r="M37" s="547" t="s">
        <v>1390</v>
      </c>
    </row>
    <row r="38" spans="2:13">
      <c r="K38" s="3" t="s">
        <v>1391</v>
      </c>
    </row>
    <row r="39" spans="2:13">
      <c r="C39" s="592" t="s">
        <v>1392</v>
      </c>
      <c r="J39" s="3656" t="s">
        <v>1393</v>
      </c>
      <c r="K39" s="3657"/>
      <c r="L39" s="3657"/>
      <c r="M39" s="3657"/>
    </row>
    <row r="40" spans="2:13">
      <c r="J40" s="3657"/>
      <c r="K40" s="3657"/>
      <c r="L40" s="3657"/>
      <c r="M40" s="3657"/>
    </row>
    <row r="42" spans="2:13">
      <c r="B42" s="3655" t="s">
        <v>1394</v>
      </c>
      <c r="C42" s="1580"/>
      <c r="D42" s="3" t="s">
        <v>1395</v>
      </c>
    </row>
    <row r="43" spans="2:13">
      <c r="B43" s="3655" t="s">
        <v>1394</v>
      </c>
      <c r="C43" s="1580"/>
      <c r="D43" s="3" t="s">
        <v>1396</v>
      </c>
    </row>
  </sheetData>
  <mergeCells count="32">
    <mergeCell ref="B42:C42"/>
    <mergeCell ref="B43:C43"/>
    <mergeCell ref="J39:M40"/>
    <mergeCell ref="F34:I34"/>
    <mergeCell ref="J34:M34"/>
    <mergeCell ref="F35:I35"/>
    <mergeCell ref="J35:M35"/>
    <mergeCell ref="K37:L37"/>
    <mergeCell ref="F31:I31"/>
    <mergeCell ref="J31:M31"/>
    <mergeCell ref="F32:I32"/>
    <mergeCell ref="J32:M32"/>
    <mergeCell ref="F33:I33"/>
    <mergeCell ref="J33:M33"/>
    <mergeCell ref="F28:I28"/>
    <mergeCell ref="J28:M28"/>
    <mergeCell ref="F29:I29"/>
    <mergeCell ref="J29:M29"/>
    <mergeCell ref="F30:I30"/>
    <mergeCell ref="J30:M30"/>
    <mergeCell ref="J27:M27"/>
    <mergeCell ref="C27:E27"/>
    <mergeCell ref="F27:I27"/>
    <mergeCell ref="H9:H10"/>
    <mergeCell ref="F22:M22"/>
    <mergeCell ref="J9:M9"/>
    <mergeCell ref="J13:M13"/>
    <mergeCell ref="B3:M3"/>
    <mergeCell ref="J12:M12"/>
    <mergeCell ref="J8:M8"/>
    <mergeCell ref="F21:M21"/>
    <mergeCell ref="J23:L23"/>
  </mergeCells>
  <phoneticPr fontId="1"/>
  <conditionalFormatting sqref="J23">
    <cfRule type="expression" dxfId="30" priority="2">
      <formula>ISNUMBER($J23)=FALSE</formula>
    </cfRule>
  </conditionalFormatting>
  <conditionalFormatting sqref="K37:L37">
    <cfRule type="containsBlanks" dxfId="29" priority="1">
      <formula>LEN(TRIM(K37))=0</formula>
    </cfRule>
  </conditionalFormatting>
  <hyperlinks>
    <hyperlink ref="O2" location="'0一覧表'!C31" display="一覧表に戻る"/>
  </hyperlinks>
  <pageMargins left="0.55118110236220474" right="0.43307086614173229" top="0.47244094488188981" bottom="0.39370078740157483" header="0.31496062992125984" footer="0.27559055118110237"/>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63"/>
  <sheetViews>
    <sheetView workbookViewId="0">
      <pane xSplit="2" ySplit="19" topLeftCell="C20" activePane="bottomRight" state="frozen"/>
      <selection pane="topRight" activeCell="C1" sqref="C1"/>
      <selection pane="bottomLeft" activeCell="A20" sqref="A20"/>
      <selection pane="bottomRight" activeCell="H19" sqref="H19"/>
    </sheetView>
  </sheetViews>
  <sheetFormatPr defaultColWidth="9" defaultRowHeight="13.5"/>
  <cols>
    <col min="1" max="1" width="9" style="443"/>
    <col min="2" max="2" width="5.75" style="447" customWidth="1"/>
    <col min="3" max="3" width="4.75" style="447" customWidth="1"/>
    <col min="4" max="4" width="6.75" style="447" customWidth="1"/>
    <col min="5" max="5" width="12.75" style="443" customWidth="1"/>
    <col min="6" max="6" width="13.75" style="443" customWidth="1"/>
    <col min="7" max="7" width="10.75" style="443" customWidth="1"/>
    <col min="8" max="8" width="15.625" style="443" customWidth="1"/>
    <col min="9" max="9" width="8.75" style="443" customWidth="1"/>
    <col min="10" max="10" width="3.75" style="443" customWidth="1"/>
    <col min="11" max="11" width="8.75" style="443" customWidth="1"/>
    <col min="12" max="12" width="3.75" style="443" customWidth="1"/>
    <col min="13" max="13" width="15.625" style="443" customWidth="1"/>
    <col min="14" max="14" width="4.875" style="443" customWidth="1"/>
    <col min="15" max="16384" width="9" style="443"/>
  </cols>
  <sheetData>
    <row r="1" spans="2:15" s="58" customFormat="1">
      <c r="H1" s="443"/>
      <c r="M1" s="58" t="s">
        <v>1216</v>
      </c>
    </row>
    <row r="2" spans="2:15" s="58" customFormat="1">
      <c r="O2" s="967" t="s">
        <v>1739</v>
      </c>
    </row>
    <row r="3" spans="2:15" s="58" customFormat="1"/>
    <row r="4" spans="2:15" s="58" customFormat="1"/>
    <row r="5" spans="2:15" s="58" customFormat="1"/>
    <row r="6" spans="2:15" s="58" customFormat="1"/>
    <row r="7" spans="2:15" s="58" customFormat="1"/>
    <row r="8" spans="2:15" s="58" customFormat="1" ht="28.5">
      <c r="B8" s="3624" t="s">
        <v>1406</v>
      </c>
      <c r="C8" s="3624"/>
      <c r="D8" s="3624"/>
      <c r="E8" s="3624"/>
      <c r="F8" s="3624"/>
      <c r="G8" s="3624"/>
      <c r="H8" s="3624"/>
      <c r="I8" s="3624"/>
      <c r="J8" s="3624"/>
      <c r="K8" s="1549"/>
      <c r="L8" s="1549"/>
      <c r="M8" s="1549"/>
    </row>
    <row r="9" spans="2:15" s="58" customFormat="1"/>
    <row r="10" spans="2:15" s="58" customFormat="1"/>
    <row r="11" spans="2:15" s="58" customFormat="1"/>
    <row r="12" spans="2:15" s="58" customFormat="1"/>
    <row r="15" spans="2:15">
      <c r="M15" s="477" t="s">
        <v>1216</v>
      </c>
    </row>
    <row r="16" spans="2:15" ht="18.75">
      <c r="B16" s="575" t="s">
        <v>1407</v>
      </c>
      <c r="C16" s="576"/>
      <c r="D16" s="576"/>
      <c r="E16" s="576"/>
      <c r="F16" s="577"/>
      <c r="G16" s="578"/>
      <c r="H16" s="578"/>
      <c r="I16" s="577"/>
      <c r="J16" s="577"/>
      <c r="K16" s="579"/>
      <c r="L16" s="579"/>
      <c r="M16" s="577"/>
    </row>
    <row r="17" spans="2:13" ht="18.75">
      <c r="B17" s="585"/>
      <c r="C17" s="585"/>
      <c r="D17" s="585"/>
      <c r="E17" s="585"/>
      <c r="F17" s="476"/>
      <c r="G17" s="444"/>
      <c r="H17" s="444"/>
      <c r="K17" s="445"/>
      <c r="L17" s="445"/>
      <c r="M17" s="477"/>
    </row>
    <row r="18" spans="2:13" ht="19.899999999999999" customHeight="1">
      <c r="B18" s="443"/>
      <c r="C18" s="480" t="s">
        <v>1217</v>
      </c>
      <c r="D18" s="3630" t="str">
        <f>本工事内容!$C$5&amp;本工事内容!$D$5&amp;本工事内容!$E$5&amp;"　"&amp;本工事内容!$C$8</f>
        <v>都計第100号　○○○道路修繕工事2</v>
      </c>
      <c r="E18" s="3630"/>
      <c r="F18" s="3630"/>
      <c r="G18" s="3630"/>
      <c r="H18" s="3630"/>
      <c r="I18" s="3630"/>
      <c r="J18" s="3630"/>
      <c r="K18" s="580"/>
      <c r="L18" s="580"/>
      <c r="M18" s="580"/>
    </row>
    <row r="19" spans="2:13" ht="24">
      <c r="B19" s="497" t="s">
        <v>1157</v>
      </c>
      <c r="C19" s="3628" t="s">
        <v>1218</v>
      </c>
      <c r="D19" s="3629"/>
      <c r="E19" s="481" t="s">
        <v>1219</v>
      </c>
      <c r="F19" s="481" t="s">
        <v>1159</v>
      </c>
      <c r="G19" s="481" t="s">
        <v>1220</v>
      </c>
      <c r="H19" s="481" t="s">
        <v>1160</v>
      </c>
      <c r="I19" s="3626" t="s">
        <v>1221</v>
      </c>
      <c r="J19" s="3627"/>
      <c r="K19" s="3628" t="s">
        <v>1367</v>
      </c>
      <c r="L19" s="3629"/>
      <c r="M19" s="498" t="s">
        <v>1163</v>
      </c>
    </row>
    <row r="20" spans="2:13" ht="21" customHeight="1">
      <c r="B20" s="478" t="s">
        <v>1176</v>
      </c>
      <c r="C20" s="3622"/>
      <c r="D20" s="3623"/>
      <c r="E20" s="499"/>
      <c r="F20" s="499"/>
      <c r="G20" s="499"/>
      <c r="H20" s="499"/>
      <c r="I20" s="493"/>
      <c r="J20" s="482"/>
      <c r="K20" s="495"/>
      <c r="L20" s="482"/>
      <c r="M20" s="479"/>
    </row>
    <row r="21" spans="2:13" ht="21" customHeight="1">
      <c r="B21" s="478" t="s">
        <v>1177</v>
      </c>
      <c r="C21" s="3622"/>
      <c r="D21" s="3623"/>
      <c r="E21" s="499"/>
      <c r="F21" s="499"/>
      <c r="G21" s="499"/>
      <c r="H21" s="499"/>
      <c r="I21" s="493"/>
      <c r="J21" s="482"/>
      <c r="K21" s="495"/>
      <c r="L21" s="482"/>
      <c r="M21" s="479"/>
    </row>
    <row r="22" spans="2:13" ht="21" customHeight="1">
      <c r="B22" s="478" t="s">
        <v>1178</v>
      </c>
      <c r="C22" s="3622"/>
      <c r="D22" s="3623"/>
      <c r="E22" s="499"/>
      <c r="F22" s="499"/>
      <c r="G22" s="499"/>
      <c r="H22" s="499"/>
      <c r="I22" s="493"/>
      <c r="J22" s="482"/>
      <c r="K22" s="495"/>
      <c r="L22" s="482"/>
      <c r="M22" s="479"/>
    </row>
    <row r="23" spans="2:13" ht="21" customHeight="1">
      <c r="B23" s="478" t="s">
        <v>1179</v>
      </c>
      <c r="C23" s="3622"/>
      <c r="D23" s="3623"/>
      <c r="E23" s="499"/>
      <c r="F23" s="499"/>
      <c r="G23" s="499"/>
      <c r="H23" s="499"/>
      <c r="I23" s="493"/>
      <c r="J23" s="482"/>
      <c r="K23" s="495"/>
      <c r="L23" s="482"/>
      <c r="M23" s="479"/>
    </row>
    <row r="24" spans="2:13" ht="21" customHeight="1">
      <c r="B24" s="478" t="s">
        <v>1180</v>
      </c>
      <c r="C24" s="3622"/>
      <c r="D24" s="3623"/>
      <c r="E24" s="499"/>
      <c r="F24" s="499"/>
      <c r="G24" s="499"/>
      <c r="H24" s="499"/>
      <c r="I24" s="493"/>
      <c r="J24" s="482"/>
      <c r="K24" s="495"/>
      <c r="L24" s="482"/>
      <c r="M24" s="479"/>
    </row>
    <row r="25" spans="2:13" ht="21" customHeight="1">
      <c r="B25" s="478" t="s">
        <v>1181</v>
      </c>
      <c r="C25" s="3622"/>
      <c r="D25" s="3623"/>
      <c r="E25" s="499"/>
      <c r="F25" s="499"/>
      <c r="G25" s="499"/>
      <c r="H25" s="499"/>
      <c r="I25" s="493"/>
      <c r="J25" s="482"/>
      <c r="K25" s="495"/>
      <c r="L25" s="482"/>
      <c r="M25" s="479"/>
    </row>
    <row r="26" spans="2:13" ht="21" customHeight="1">
      <c r="B26" s="478" t="s">
        <v>1182</v>
      </c>
      <c r="C26" s="3622"/>
      <c r="D26" s="3623"/>
      <c r="E26" s="499"/>
      <c r="F26" s="499"/>
      <c r="G26" s="499"/>
      <c r="H26" s="499"/>
      <c r="I26" s="493"/>
      <c r="J26" s="482"/>
      <c r="K26" s="495"/>
      <c r="L26" s="482"/>
      <c r="M26" s="479"/>
    </row>
    <row r="27" spans="2:13" ht="21" customHeight="1">
      <c r="B27" s="478" t="s">
        <v>1183</v>
      </c>
      <c r="C27" s="3622"/>
      <c r="D27" s="3623"/>
      <c r="E27" s="499"/>
      <c r="F27" s="499"/>
      <c r="G27" s="499"/>
      <c r="H27" s="499"/>
      <c r="I27" s="493"/>
      <c r="J27" s="482"/>
      <c r="K27" s="495"/>
      <c r="L27" s="482"/>
      <c r="M27" s="479"/>
    </row>
    <row r="28" spans="2:13" ht="21" customHeight="1">
      <c r="B28" s="478" t="s">
        <v>1184</v>
      </c>
      <c r="C28" s="3622"/>
      <c r="D28" s="3623"/>
      <c r="E28" s="499"/>
      <c r="F28" s="499"/>
      <c r="G28" s="499"/>
      <c r="H28" s="499"/>
      <c r="I28" s="493"/>
      <c r="J28" s="482"/>
      <c r="K28" s="495"/>
      <c r="L28" s="482"/>
      <c r="M28" s="479"/>
    </row>
    <row r="29" spans="2:13" ht="21" customHeight="1">
      <c r="B29" s="478" t="s">
        <v>1190</v>
      </c>
      <c r="C29" s="3622"/>
      <c r="D29" s="3623"/>
      <c r="E29" s="499"/>
      <c r="F29" s="499"/>
      <c r="G29" s="499"/>
      <c r="H29" s="499"/>
      <c r="I29" s="493"/>
      <c r="J29" s="482"/>
      <c r="K29" s="495"/>
      <c r="L29" s="482"/>
      <c r="M29" s="479"/>
    </row>
    <row r="30" spans="2:13" ht="21" customHeight="1">
      <c r="B30" s="478" t="s">
        <v>1191</v>
      </c>
      <c r="C30" s="3622"/>
      <c r="D30" s="3623"/>
      <c r="E30" s="499"/>
      <c r="F30" s="499"/>
      <c r="G30" s="499"/>
      <c r="H30" s="499"/>
      <c r="I30" s="493"/>
      <c r="J30" s="482"/>
      <c r="K30" s="495"/>
      <c r="L30" s="482"/>
      <c r="M30" s="479"/>
    </row>
    <row r="31" spans="2:13" ht="21" customHeight="1">
      <c r="B31" s="478" t="s">
        <v>1192</v>
      </c>
      <c r="C31" s="3620"/>
      <c r="D31" s="3621"/>
      <c r="E31" s="499"/>
      <c r="F31" s="499"/>
      <c r="G31" s="499"/>
      <c r="H31" s="499"/>
      <c r="I31" s="493"/>
      <c r="J31" s="482"/>
      <c r="K31" s="495"/>
      <c r="L31" s="482"/>
      <c r="M31" s="479"/>
    </row>
    <row r="32" spans="2:13" ht="21" customHeight="1">
      <c r="B32" s="478" t="s">
        <v>1193</v>
      </c>
      <c r="C32" s="3620"/>
      <c r="D32" s="3621"/>
      <c r="E32" s="499"/>
      <c r="F32" s="499"/>
      <c r="G32" s="499"/>
      <c r="H32" s="499"/>
      <c r="I32" s="493"/>
      <c r="J32" s="482"/>
      <c r="K32" s="495"/>
      <c r="L32" s="482"/>
      <c r="M32" s="479"/>
    </row>
    <row r="33" spans="2:13" ht="21" customHeight="1">
      <c r="B33" s="478" t="s">
        <v>1194</v>
      </c>
      <c r="C33" s="3620"/>
      <c r="D33" s="3621"/>
      <c r="E33" s="499"/>
      <c r="F33" s="499"/>
      <c r="G33" s="499"/>
      <c r="H33" s="499"/>
      <c r="I33" s="493"/>
      <c r="J33" s="482"/>
      <c r="K33" s="495"/>
      <c r="L33" s="482"/>
      <c r="M33" s="479"/>
    </row>
    <row r="34" spans="2:13" ht="21" customHeight="1">
      <c r="B34" s="478" t="s">
        <v>1195</v>
      </c>
      <c r="C34" s="3620"/>
      <c r="D34" s="3621"/>
      <c r="E34" s="499"/>
      <c r="F34" s="499"/>
      <c r="G34" s="499"/>
      <c r="H34" s="499"/>
      <c r="I34" s="493"/>
      <c r="J34" s="482"/>
      <c r="K34" s="495"/>
      <c r="L34" s="482"/>
      <c r="M34" s="479"/>
    </row>
    <row r="35" spans="2:13" ht="21" customHeight="1">
      <c r="B35" s="478" t="s">
        <v>1196</v>
      </c>
      <c r="C35" s="3620"/>
      <c r="D35" s="3621"/>
      <c r="E35" s="499"/>
      <c r="F35" s="499"/>
      <c r="G35" s="499"/>
      <c r="H35" s="499"/>
      <c r="I35" s="493"/>
      <c r="J35" s="482"/>
      <c r="K35" s="495"/>
      <c r="L35" s="482"/>
      <c r="M35" s="479"/>
    </row>
    <row r="36" spans="2:13" ht="21" customHeight="1">
      <c r="B36" s="478" t="s">
        <v>1197</v>
      </c>
      <c r="C36" s="3620"/>
      <c r="D36" s="3621"/>
      <c r="E36" s="499"/>
      <c r="F36" s="499"/>
      <c r="G36" s="499"/>
      <c r="H36" s="499"/>
      <c r="I36" s="493"/>
      <c r="J36" s="482"/>
      <c r="K36" s="495"/>
      <c r="L36" s="482"/>
      <c r="M36" s="479"/>
    </row>
    <row r="37" spans="2:13" ht="21" customHeight="1">
      <c r="B37" s="478" t="s">
        <v>1198</v>
      </c>
      <c r="C37" s="3620"/>
      <c r="D37" s="3621"/>
      <c r="E37" s="499"/>
      <c r="F37" s="499"/>
      <c r="G37" s="499"/>
      <c r="H37" s="499"/>
      <c r="I37" s="493"/>
      <c r="J37" s="482"/>
      <c r="K37" s="495"/>
      <c r="L37" s="482"/>
      <c r="M37" s="479"/>
    </row>
    <row r="38" spans="2:13" ht="21" customHeight="1">
      <c r="B38" s="478" t="s">
        <v>1199</v>
      </c>
      <c r="C38" s="3620"/>
      <c r="D38" s="3621"/>
      <c r="E38" s="499"/>
      <c r="F38" s="499"/>
      <c r="G38" s="499"/>
      <c r="H38" s="499"/>
      <c r="I38" s="493"/>
      <c r="J38" s="482"/>
      <c r="K38" s="495"/>
      <c r="L38" s="482"/>
      <c r="M38" s="479"/>
    </row>
    <row r="39" spans="2:13" ht="21" customHeight="1">
      <c r="B39" s="478" t="s">
        <v>1200</v>
      </c>
      <c r="C39" s="3620"/>
      <c r="D39" s="3621"/>
      <c r="E39" s="499"/>
      <c r="F39" s="499"/>
      <c r="G39" s="499"/>
      <c r="H39" s="499"/>
      <c r="I39" s="493"/>
      <c r="J39" s="482"/>
      <c r="K39" s="495"/>
      <c r="L39" s="482"/>
      <c r="M39" s="479"/>
    </row>
    <row r="40" spans="2:13" ht="21" customHeight="1">
      <c r="B40" s="478" t="s">
        <v>1201</v>
      </c>
      <c r="C40" s="3620"/>
      <c r="D40" s="3621"/>
      <c r="E40" s="499"/>
      <c r="F40" s="499"/>
      <c r="G40" s="499"/>
      <c r="H40" s="499"/>
      <c r="I40" s="493"/>
      <c r="J40" s="482"/>
      <c r="K40" s="495"/>
      <c r="L40" s="482"/>
      <c r="M40" s="479"/>
    </row>
    <row r="41" spans="2:13" ht="21" customHeight="1">
      <c r="B41" s="478" t="s">
        <v>1202</v>
      </c>
      <c r="C41" s="3620"/>
      <c r="D41" s="3621"/>
      <c r="E41" s="499"/>
      <c r="F41" s="499"/>
      <c r="G41" s="499"/>
      <c r="H41" s="499"/>
      <c r="I41" s="493"/>
      <c r="J41" s="482"/>
      <c r="K41" s="495"/>
      <c r="L41" s="482"/>
      <c r="M41" s="479"/>
    </row>
    <row r="42" spans="2:13" ht="21" customHeight="1">
      <c r="B42" s="478" t="s">
        <v>1203</v>
      </c>
      <c r="C42" s="3620"/>
      <c r="D42" s="3621"/>
      <c r="E42" s="499"/>
      <c r="F42" s="499"/>
      <c r="G42" s="499"/>
      <c r="H42" s="499"/>
      <c r="I42" s="493"/>
      <c r="J42" s="482"/>
      <c r="K42" s="495"/>
      <c r="L42" s="482"/>
      <c r="M42" s="479"/>
    </row>
    <row r="43" spans="2:13" ht="21" customHeight="1">
      <c r="B43" s="478" t="s">
        <v>1204</v>
      </c>
      <c r="C43" s="3620"/>
      <c r="D43" s="3621"/>
      <c r="E43" s="499"/>
      <c r="F43" s="499"/>
      <c r="G43" s="499"/>
      <c r="H43" s="499"/>
      <c r="I43" s="493"/>
      <c r="J43" s="482"/>
      <c r="K43" s="495"/>
      <c r="L43" s="482"/>
      <c r="M43" s="479"/>
    </row>
    <row r="44" spans="2:13" ht="21" customHeight="1">
      <c r="B44" s="478" t="s">
        <v>1205</v>
      </c>
      <c r="C44" s="3620"/>
      <c r="D44" s="3621"/>
      <c r="E44" s="499"/>
      <c r="F44" s="499"/>
      <c r="G44" s="499"/>
      <c r="H44" s="499"/>
      <c r="I44" s="493"/>
      <c r="J44" s="482"/>
      <c r="K44" s="495"/>
      <c r="L44" s="482"/>
      <c r="M44" s="479"/>
    </row>
    <row r="45" spans="2:13" ht="21" customHeight="1">
      <c r="B45" s="478" t="s">
        <v>1206</v>
      </c>
      <c r="C45" s="3620"/>
      <c r="D45" s="3621"/>
      <c r="E45" s="499"/>
      <c r="F45" s="499"/>
      <c r="G45" s="499"/>
      <c r="H45" s="499"/>
      <c r="I45" s="493"/>
      <c r="J45" s="482"/>
      <c r="K45" s="495"/>
      <c r="L45" s="482"/>
      <c r="M45" s="479"/>
    </row>
    <row r="46" spans="2:13" ht="21" customHeight="1">
      <c r="B46" s="478" t="s">
        <v>1207</v>
      </c>
      <c r="C46" s="3620"/>
      <c r="D46" s="3621"/>
      <c r="E46" s="499"/>
      <c r="F46" s="499"/>
      <c r="G46" s="499"/>
      <c r="H46" s="499"/>
      <c r="I46" s="493"/>
      <c r="J46" s="482"/>
      <c r="K46" s="495"/>
      <c r="L46" s="482"/>
      <c r="M46" s="479"/>
    </row>
    <row r="47" spans="2:13" ht="21" customHeight="1">
      <c r="B47" s="478" t="s">
        <v>1208</v>
      </c>
      <c r="C47" s="3620"/>
      <c r="D47" s="3621"/>
      <c r="E47" s="499"/>
      <c r="F47" s="499"/>
      <c r="G47" s="499"/>
      <c r="H47" s="499"/>
      <c r="I47" s="493"/>
      <c r="J47" s="482"/>
      <c r="K47" s="495"/>
      <c r="L47" s="482"/>
      <c r="M47" s="479"/>
    </row>
    <row r="48" spans="2:13" ht="21" customHeight="1">
      <c r="B48" s="478" t="s">
        <v>1209</v>
      </c>
      <c r="C48" s="3620"/>
      <c r="D48" s="3621"/>
      <c r="E48" s="499"/>
      <c r="F48" s="499"/>
      <c r="G48" s="499"/>
      <c r="H48" s="499"/>
      <c r="I48" s="493"/>
      <c r="J48" s="482"/>
      <c r="K48" s="495"/>
      <c r="L48" s="482"/>
      <c r="M48" s="479"/>
    </row>
    <row r="49" spans="1:13" ht="21" customHeight="1">
      <c r="B49" s="478" t="s">
        <v>1210</v>
      </c>
      <c r="C49" s="3620"/>
      <c r="D49" s="3621"/>
      <c r="E49" s="499"/>
      <c r="F49" s="499"/>
      <c r="G49" s="499"/>
      <c r="H49" s="499"/>
      <c r="I49" s="493"/>
      <c r="J49" s="482"/>
      <c r="K49" s="495"/>
      <c r="L49" s="482"/>
      <c r="M49" s="479"/>
    </row>
    <row r="50" spans="1:13" ht="21" customHeight="1">
      <c r="B50" s="478"/>
      <c r="C50" s="3620"/>
      <c r="D50" s="3621"/>
      <c r="E50" s="499"/>
      <c r="F50" s="499"/>
      <c r="G50" s="499"/>
      <c r="H50" s="499"/>
      <c r="I50" s="493"/>
      <c r="J50" s="482"/>
      <c r="K50" s="495"/>
      <c r="L50" s="482"/>
      <c r="M50" s="479"/>
    </row>
    <row r="51" spans="1:13" ht="21" customHeight="1">
      <c r="B51" s="478"/>
      <c r="C51" s="3620"/>
      <c r="D51" s="3621"/>
      <c r="E51" s="499"/>
      <c r="F51" s="499"/>
      <c r="G51" s="499"/>
      <c r="H51" s="499"/>
      <c r="I51" s="493"/>
      <c r="J51" s="482"/>
      <c r="K51" s="495"/>
      <c r="L51" s="482"/>
      <c r="M51" s="479"/>
    </row>
    <row r="52" spans="1:13" ht="21" customHeight="1">
      <c r="B52" s="478"/>
      <c r="C52" s="3620"/>
      <c r="D52" s="3621"/>
      <c r="E52" s="499"/>
      <c r="F52" s="499"/>
      <c r="G52" s="499"/>
      <c r="H52" s="499"/>
      <c r="I52" s="493"/>
      <c r="J52" s="482"/>
      <c r="K52" s="495"/>
      <c r="L52" s="482"/>
      <c r="M52" s="479"/>
    </row>
    <row r="53" spans="1:13" ht="21" customHeight="1">
      <c r="B53" s="478"/>
      <c r="C53" s="3620"/>
      <c r="D53" s="3621"/>
      <c r="E53" s="499"/>
      <c r="F53" s="499"/>
      <c r="G53" s="499"/>
      <c r="H53" s="499"/>
      <c r="I53" s="493"/>
      <c r="J53" s="482"/>
      <c r="K53" s="495"/>
      <c r="L53" s="482"/>
      <c r="M53" s="479"/>
    </row>
    <row r="54" spans="1:13" ht="21" customHeight="1">
      <c r="B54" s="478"/>
      <c r="C54" s="3620"/>
      <c r="D54" s="3621"/>
      <c r="E54" s="499"/>
      <c r="F54" s="499"/>
      <c r="G54" s="499"/>
      <c r="H54" s="499"/>
      <c r="I54" s="493"/>
      <c r="J54" s="482"/>
      <c r="K54" s="495"/>
      <c r="L54" s="482"/>
      <c r="M54" s="479"/>
    </row>
    <row r="55" spans="1:13" ht="21" customHeight="1">
      <c r="B55" s="478"/>
      <c r="C55" s="3620"/>
      <c r="D55" s="3621"/>
      <c r="E55" s="499"/>
      <c r="F55" s="499"/>
      <c r="G55" s="499"/>
      <c r="H55" s="499"/>
      <c r="I55" s="493"/>
      <c r="J55" s="482"/>
      <c r="K55" s="495"/>
      <c r="L55" s="482"/>
      <c r="M55" s="479"/>
    </row>
    <row r="56" spans="1:13" ht="21" customHeight="1">
      <c r="B56" s="478"/>
      <c r="C56" s="3620"/>
      <c r="D56" s="3621"/>
      <c r="E56" s="499"/>
      <c r="F56" s="499"/>
      <c r="G56" s="499"/>
      <c r="H56" s="499"/>
      <c r="I56" s="493"/>
      <c r="J56" s="482"/>
      <c r="K56" s="495"/>
      <c r="L56" s="482"/>
      <c r="M56" s="479"/>
    </row>
    <row r="57" spans="1:13" ht="21" customHeight="1">
      <c r="B57" s="478"/>
      <c r="C57" s="3620"/>
      <c r="D57" s="3621"/>
      <c r="E57" s="499"/>
      <c r="F57" s="499"/>
      <c r="G57" s="499"/>
      <c r="H57" s="499"/>
      <c r="I57" s="493"/>
      <c r="J57" s="482"/>
      <c r="K57" s="495"/>
      <c r="L57" s="482"/>
      <c r="M57" s="479"/>
    </row>
    <row r="58" spans="1:13" ht="22.5" customHeight="1">
      <c r="B58" s="485" t="s">
        <v>1185</v>
      </c>
      <c r="C58" s="3634" t="s">
        <v>1186</v>
      </c>
      <c r="D58" s="3635"/>
      <c r="E58" s="486" t="s">
        <v>1186</v>
      </c>
      <c r="F58" s="486" t="s">
        <v>1186</v>
      </c>
      <c r="G58" s="486" t="s">
        <v>1186</v>
      </c>
      <c r="H58" s="486" t="s">
        <v>1186</v>
      </c>
      <c r="I58" s="494">
        <f>SUM(I20:I57)</f>
        <v>0</v>
      </c>
      <c r="J58" s="483" t="s">
        <v>1223</v>
      </c>
      <c r="K58" s="496">
        <f>SUM(K20:K57)</f>
        <v>0</v>
      </c>
      <c r="L58" s="487" t="s">
        <v>1366</v>
      </c>
      <c r="M58" s="488"/>
    </row>
    <row r="59" spans="1:13" ht="22.5" customHeight="1">
      <c r="B59" s="3631" t="s">
        <v>1189</v>
      </c>
      <c r="C59" s="3632"/>
      <c r="D59" s="3632"/>
      <c r="E59" s="3633"/>
      <c r="F59" s="489" t="s">
        <v>1186</v>
      </c>
      <c r="G59" s="489" t="s">
        <v>1186</v>
      </c>
      <c r="H59" s="489" t="s">
        <v>1187</v>
      </c>
      <c r="I59" s="490" t="s">
        <v>1186</v>
      </c>
      <c r="J59" s="484"/>
      <c r="K59" s="490" t="s">
        <v>1186</v>
      </c>
      <c r="L59" s="491"/>
      <c r="M59" s="492"/>
    </row>
    <row r="60" spans="1:13" ht="19.5" customHeight="1"/>
    <row r="61" spans="1:13" s="58" customFormat="1">
      <c r="A61" s="443"/>
      <c r="B61" s="447"/>
      <c r="C61" s="447"/>
      <c r="D61" s="447"/>
      <c r="E61" s="443"/>
      <c r="F61" s="443"/>
      <c r="G61" s="443"/>
      <c r="H61" s="443"/>
      <c r="I61" s="443"/>
    </row>
    <row r="62" spans="1:13" ht="19.5" customHeight="1">
      <c r="B62" s="3625" t="s">
        <v>1368</v>
      </c>
      <c r="C62" s="3625"/>
      <c r="D62" s="3625"/>
      <c r="E62" s="3625"/>
      <c r="F62" s="3625"/>
      <c r="G62" s="3625"/>
      <c r="H62" s="3625"/>
      <c r="I62" s="3625"/>
      <c r="J62" s="3625"/>
      <c r="K62" s="1549"/>
      <c r="L62" s="1549"/>
      <c r="M62" s="1549"/>
    </row>
    <row r="63" spans="1:13" ht="19.5" customHeight="1"/>
  </sheetData>
  <mergeCells count="46">
    <mergeCell ref="C57:D57"/>
    <mergeCell ref="C58:D58"/>
    <mergeCell ref="B59:E59"/>
    <mergeCell ref="B62:M62"/>
    <mergeCell ref="C51:D51"/>
    <mergeCell ref="C52:D52"/>
    <mergeCell ref="C53:D53"/>
    <mergeCell ref="C54:D54"/>
    <mergeCell ref="C55:D55"/>
    <mergeCell ref="C56:D56"/>
    <mergeCell ref="C50:D50"/>
    <mergeCell ref="C39:D39"/>
    <mergeCell ref="C40:D40"/>
    <mergeCell ref="C41:D41"/>
    <mergeCell ref="C42:D42"/>
    <mergeCell ref="C43:D43"/>
    <mergeCell ref="C44:D44"/>
    <mergeCell ref="C45:D45"/>
    <mergeCell ref="C46:D46"/>
    <mergeCell ref="C47:D47"/>
    <mergeCell ref="C48:D48"/>
    <mergeCell ref="C49:D49"/>
    <mergeCell ref="C38:D38"/>
    <mergeCell ref="C27:D27"/>
    <mergeCell ref="C28:D28"/>
    <mergeCell ref="C29:D29"/>
    <mergeCell ref="C30:D30"/>
    <mergeCell ref="C31:D31"/>
    <mergeCell ref="C32:D32"/>
    <mergeCell ref="C33:D33"/>
    <mergeCell ref="C34:D34"/>
    <mergeCell ref="C35:D35"/>
    <mergeCell ref="C36:D36"/>
    <mergeCell ref="C37:D37"/>
    <mergeCell ref="C26:D26"/>
    <mergeCell ref="B8:M8"/>
    <mergeCell ref="D18:J18"/>
    <mergeCell ref="C19:D19"/>
    <mergeCell ref="I19:J19"/>
    <mergeCell ref="K19:L19"/>
    <mergeCell ref="C20:D20"/>
    <mergeCell ref="C21:D21"/>
    <mergeCell ref="C22:D22"/>
    <mergeCell ref="C23:D23"/>
    <mergeCell ref="C24:D24"/>
    <mergeCell ref="C25:D25"/>
  </mergeCells>
  <phoneticPr fontId="1"/>
  <hyperlinks>
    <hyperlink ref="O2" location="'0一覧表'!C32" display="一覧表に戻る"/>
  </hyperlinks>
  <pageMargins left="0.51181102362204722" right="0.27559055118110237" top="0.51181102362204722" bottom="0.51181102362204722" header="0.31496062992125984" footer="0.31496062992125984"/>
  <pageSetup paperSize="9" scale="8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AI65"/>
  <sheetViews>
    <sheetView zoomScaleNormal="100" workbookViewId="0">
      <pane ySplit="3" topLeftCell="A4" activePane="bottomLeft" state="frozen"/>
      <selection pane="bottomLeft" activeCell="O30" sqref="O30:Q30"/>
    </sheetView>
  </sheetViews>
  <sheetFormatPr defaultColWidth="8.875" defaultRowHeight="13.5"/>
  <cols>
    <col min="1" max="1" width="8.875" style="446"/>
    <col min="2" max="2" width="5.75" style="447" customWidth="1"/>
    <col min="3" max="3" width="9.375" style="446" bestFit="1" customWidth="1"/>
    <col min="4" max="4" width="10.75" style="446" customWidth="1"/>
    <col min="5" max="6" width="9.75" style="446" customWidth="1"/>
    <col min="7" max="30" width="3.5" style="446" customWidth="1"/>
    <col min="31" max="34" width="3.75" style="446" customWidth="1"/>
    <col min="35" max="16384" width="8.875" style="446"/>
  </cols>
  <sheetData>
    <row r="2" spans="2:35" ht="16.899999999999999" customHeight="1">
      <c r="B2" s="446"/>
      <c r="AG2" s="468" t="s">
        <v>1480</v>
      </c>
      <c r="AI2" s="974" t="s">
        <v>1739</v>
      </c>
    </row>
    <row r="3" spans="2:35" ht="17.25">
      <c r="B3" s="579" t="s">
        <v>1994</v>
      </c>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row>
    <row r="4" spans="2:35" ht="5.45" customHeight="1">
      <c r="B4" s="977"/>
    </row>
    <row r="5" spans="2:35" ht="22.5" customHeight="1">
      <c r="B5" s="446"/>
      <c r="C5" s="978" t="s">
        <v>1477</v>
      </c>
      <c r="D5" s="3678" t="str">
        <f>本工事内容!$C$5&amp;本工事内容!$D$5&amp;本工事内容!$E$5&amp;"　"&amp;本工事内容!$C$8</f>
        <v>都計第100号　○○○道路修繕工事2</v>
      </c>
      <c r="E5" s="3679"/>
      <c r="F5" s="3679"/>
      <c r="G5" s="3679"/>
      <c r="H5" s="3679"/>
      <c r="I5" s="3679"/>
      <c r="J5" s="3679"/>
      <c r="K5" s="3679"/>
      <c r="L5" s="3679"/>
      <c r="M5" s="3679"/>
      <c r="N5" s="3679"/>
      <c r="O5" s="3679"/>
      <c r="P5" s="3679"/>
      <c r="Q5" s="3679"/>
      <c r="R5" s="3679"/>
      <c r="S5" s="3679"/>
      <c r="T5" s="3679"/>
    </row>
    <row r="6" spans="2:35" ht="22.5" customHeight="1">
      <c r="B6" s="446"/>
      <c r="C6" s="978" t="s">
        <v>1802</v>
      </c>
      <c r="D6" s="3680" t="str">
        <f>請負者詳細!$C$2</f>
        <v>△△△△建設株式会社</v>
      </c>
      <c r="E6" s="3681"/>
      <c r="F6" s="3681"/>
      <c r="G6" s="3681"/>
      <c r="H6" s="3681"/>
      <c r="I6" s="3681"/>
      <c r="J6" s="3681"/>
      <c r="K6" s="3681"/>
      <c r="L6" s="3681"/>
      <c r="M6" s="3681"/>
      <c r="N6" s="3681"/>
      <c r="O6" s="3681"/>
      <c r="P6" s="3681"/>
      <c r="Q6" s="3681"/>
      <c r="R6" s="3681"/>
      <c r="S6" s="3681"/>
      <c r="T6" s="3681"/>
    </row>
    <row r="7" spans="2:35" ht="14.25">
      <c r="B7" s="841"/>
    </row>
    <row r="8" spans="2:35" ht="13.15" customHeight="1">
      <c r="B8" s="3710" t="s">
        <v>1431</v>
      </c>
      <c r="C8" s="3712" t="s">
        <v>1432</v>
      </c>
      <c r="D8" s="3712" t="s">
        <v>1433</v>
      </c>
      <c r="E8" s="3712" t="s">
        <v>1434</v>
      </c>
      <c r="F8" s="3712" t="s">
        <v>1435</v>
      </c>
      <c r="G8" s="3714" t="s">
        <v>1436</v>
      </c>
      <c r="H8" s="3715"/>
      <c r="I8" s="3715"/>
      <c r="J8" s="3715"/>
      <c r="K8" s="3715"/>
      <c r="L8" s="3715"/>
      <c r="M8" s="3715"/>
      <c r="N8" s="3716"/>
      <c r="O8" s="3673" t="s">
        <v>1455</v>
      </c>
      <c r="P8" s="2210"/>
      <c r="Q8" s="3666"/>
      <c r="R8" s="3673" t="s">
        <v>1437</v>
      </c>
      <c r="S8" s="2210"/>
      <c r="T8" s="3666"/>
      <c r="U8" s="3703" t="s">
        <v>1438</v>
      </c>
      <c r="V8" s="2534"/>
      <c r="W8" s="2534"/>
      <c r="X8" s="3704"/>
      <c r="Y8" s="3703" t="s">
        <v>1439</v>
      </c>
      <c r="Z8" s="2534"/>
      <c r="AA8" s="3704"/>
      <c r="AB8" s="3703" t="s">
        <v>1139</v>
      </c>
      <c r="AC8" s="2534"/>
      <c r="AD8" s="2534"/>
      <c r="AE8" s="2534"/>
      <c r="AF8" s="2534"/>
      <c r="AG8" s="2535"/>
    </row>
    <row r="9" spans="2:35">
      <c r="B9" s="3711"/>
      <c r="C9" s="3713"/>
      <c r="D9" s="3713"/>
      <c r="E9" s="3713"/>
      <c r="F9" s="3713"/>
      <c r="G9" s="3717" t="s">
        <v>1440</v>
      </c>
      <c r="H9" s="3718"/>
      <c r="I9" s="3718"/>
      <c r="J9" s="3719"/>
      <c r="K9" s="3720" t="s">
        <v>1441</v>
      </c>
      <c r="L9" s="3718"/>
      <c r="M9" s="3718"/>
      <c r="N9" s="3719"/>
      <c r="O9" s="3667"/>
      <c r="P9" s="3668"/>
      <c r="Q9" s="3669"/>
      <c r="R9" s="3667"/>
      <c r="S9" s="3668"/>
      <c r="T9" s="3669"/>
      <c r="U9" s="3709"/>
      <c r="V9" s="3706"/>
      <c r="W9" s="3706"/>
      <c r="X9" s="3707"/>
      <c r="Y9" s="3705" t="s">
        <v>1456</v>
      </c>
      <c r="Z9" s="3706"/>
      <c r="AA9" s="3707"/>
      <c r="AB9" s="3705" t="s">
        <v>1457</v>
      </c>
      <c r="AC9" s="3706"/>
      <c r="AD9" s="3706"/>
      <c r="AE9" s="3706"/>
      <c r="AF9" s="3706"/>
      <c r="AG9" s="3708"/>
    </row>
    <row r="10" spans="2:35" ht="25.15" customHeight="1">
      <c r="B10" s="979">
        <v>1</v>
      </c>
      <c r="C10" s="980"/>
      <c r="D10" s="981"/>
      <c r="E10" s="982"/>
      <c r="F10" s="982"/>
      <c r="G10" s="3693"/>
      <c r="H10" s="3694"/>
      <c r="I10" s="3694"/>
      <c r="J10" s="3695"/>
      <c r="K10" s="3693"/>
      <c r="L10" s="3694"/>
      <c r="M10" s="3694"/>
      <c r="N10" s="3695"/>
      <c r="O10" s="3693"/>
      <c r="P10" s="3694"/>
      <c r="Q10" s="3695"/>
      <c r="R10" s="3693"/>
      <c r="S10" s="3694"/>
      <c r="T10" s="3695"/>
      <c r="U10" s="3690"/>
      <c r="V10" s="3691"/>
      <c r="W10" s="3691"/>
      <c r="X10" s="3696"/>
      <c r="Y10" s="3693"/>
      <c r="Z10" s="3694"/>
      <c r="AA10" s="3695"/>
      <c r="AB10" s="3690"/>
      <c r="AC10" s="3691"/>
      <c r="AD10" s="3691"/>
      <c r="AE10" s="3691"/>
      <c r="AF10" s="3691"/>
      <c r="AG10" s="3692"/>
    </row>
    <row r="11" spans="2:35" ht="25.15" customHeight="1">
      <c r="B11" s="979">
        <v>2</v>
      </c>
      <c r="C11" s="980"/>
      <c r="D11" s="981"/>
      <c r="E11" s="982"/>
      <c r="F11" s="982"/>
      <c r="G11" s="3693"/>
      <c r="H11" s="3694"/>
      <c r="I11" s="3694"/>
      <c r="J11" s="3695"/>
      <c r="K11" s="3693"/>
      <c r="L11" s="3694"/>
      <c r="M11" s="3694"/>
      <c r="N11" s="3695"/>
      <c r="O11" s="3693"/>
      <c r="P11" s="3694"/>
      <c r="Q11" s="3695"/>
      <c r="R11" s="3693"/>
      <c r="S11" s="3694"/>
      <c r="T11" s="3695"/>
      <c r="U11" s="3690"/>
      <c r="V11" s="3691"/>
      <c r="W11" s="3691"/>
      <c r="X11" s="3696"/>
      <c r="Y11" s="3693"/>
      <c r="Z11" s="3694"/>
      <c r="AA11" s="3695"/>
      <c r="AB11" s="3690"/>
      <c r="AC11" s="3691"/>
      <c r="AD11" s="3691"/>
      <c r="AE11" s="3691"/>
      <c r="AF11" s="3691"/>
      <c r="AG11" s="3692"/>
    </row>
    <row r="12" spans="2:35" ht="25.15" customHeight="1">
      <c r="B12" s="979">
        <v>3</v>
      </c>
      <c r="C12" s="980"/>
      <c r="D12" s="981"/>
      <c r="E12" s="982"/>
      <c r="F12" s="982"/>
      <c r="G12" s="3693"/>
      <c r="H12" s="3694"/>
      <c r="I12" s="3694"/>
      <c r="J12" s="3695"/>
      <c r="K12" s="3693"/>
      <c r="L12" s="3694"/>
      <c r="M12" s="3694"/>
      <c r="N12" s="3695"/>
      <c r="O12" s="3693"/>
      <c r="P12" s="3694"/>
      <c r="Q12" s="3695"/>
      <c r="R12" s="3693"/>
      <c r="S12" s="3694"/>
      <c r="T12" s="3695"/>
      <c r="U12" s="3690"/>
      <c r="V12" s="3691"/>
      <c r="W12" s="3691"/>
      <c r="X12" s="3696"/>
      <c r="Y12" s="3693"/>
      <c r="Z12" s="3694"/>
      <c r="AA12" s="3695"/>
      <c r="AB12" s="3690"/>
      <c r="AC12" s="3691"/>
      <c r="AD12" s="3691"/>
      <c r="AE12" s="3691"/>
      <c r="AF12" s="3691"/>
      <c r="AG12" s="3692"/>
    </row>
    <row r="13" spans="2:35" ht="25.15" customHeight="1">
      <c r="B13" s="979">
        <v>4</v>
      </c>
      <c r="C13" s="980"/>
      <c r="D13" s="981"/>
      <c r="E13" s="982"/>
      <c r="F13" s="982"/>
      <c r="G13" s="3693"/>
      <c r="H13" s="3694"/>
      <c r="I13" s="3694"/>
      <c r="J13" s="3695"/>
      <c r="K13" s="3693"/>
      <c r="L13" s="3694"/>
      <c r="M13" s="3694"/>
      <c r="N13" s="3695"/>
      <c r="O13" s="3693"/>
      <c r="P13" s="3694"/>
      <c r="Q13" s="3695"/>
      <c r="R13" s="3693"/>
      <c r="S13" s="3694"/>
      <c r="T13" s="3695"/>
      <c r="U13" s="3690"/>
      <c r="V13" s="3691"/>
      <c r="W13" s="3691"/>
      <c r="X13" s="3696"/>
      <c r="Y13" s="3693"/>
      <c r="Z13" s="3694"/>
      <c r="AA13" s="3695"/>
      <c r="AB13" s="3690"/>
      <c r="AC13" s="3691"/>
      <c r="AD13" s="3691"/>
      <c r="AE13" s="3691"/>
      <c r="AF13" s="3691"/>
      <c r="AG13" s="3692"/>
    </row>
    <row r="14" spans="2:35" ht="25.15" customHeight="1">
      <c r="B14" s="979">
        <v>5</v>
      </c>
      <c r="C14" s="980"/>
      <c r="D14" s="981"/>
      <c r="E14" s="982"/>
      <c r="F14" s="982"/>
      <c r="G14" s="3693"/>
      <c r="H14" s="3694"/>
      <c r="I14" s="3694"/>
      <c r="J14" s="3695"/>
      <c r="K14" s="3693"/>
      <c r="L14" s="3694"/>
      <c r="M14" s="3694"/>
      <c r="N14" s="3695"/>
      <c r="O14" s="3693"/>
      <c r="P14" s="3694"/>
      <c r="Q14" s="3695"/>
      <c r="R14" s="3693"/>
      <c r="S14" s="3694"/>
      <c r="T14" s="3695"/>
      <c r="U14" s="3690"/>
      <c r="V14" s="3691"/>
      <c r="W14" s="3691"/>
      <c r="X14" s="3696"/>
      <c r="Y14" s="3693"/>
      <c r="Z14" s="3694"/>
      <c r="AA14" s="3695"/>
      <c r="AB14" s="3690"/>
      <c r="AC14" s="3691"/>
      <c r="AD14" s="3691"/>
      <c r="AE14" s="3691"/>
      <c r="AF14" s="3691"/>
      <c r="AG14" s="3692"/>
    </row>
    <row r="15" spans="2:35" ht="25.15" customHeight="1">
      <c r="B15" s="979">
        <v>6</v>
      </c>
      <c r="C15" s="980"/>
      <c r="D15" s="981"/>
      <c r="E15" s="982"/>
      <c r="F15" s="982"/>
      <c r="G15" s="3693"/>
      <c r="H15" s="3694"/>
      <c r="I15" s="3694"/>
      <c r="J15" s="3695"/>
      <c r="K15" s="3693"/>
      <c r="L15" s="3694"/>
      <c r="M15" s="3694"/>
      <c r="N15" s="3695"/>
      <c r="O15" s="3693"/>
      <c r="P15" s="3694"/>
      <c r="Q15" s="3695"/>
      <c r="R15" s="3693"/>
      <c r="S15" s="3694"/>
      <c r="T15" s="3695"/>
      <c r="U15" s="3690"/>
      <c r="V15" s="3691"/>
      <c r="W15" s="3691"/>
      <c r="X15" s="3696"/>
      <c r="Y15" s="3693"/>
      <c r="Z15" s="3694"/>
      <c r="AA15" s="3695"/>
      <c r="AB15" s="3690"/>
      <c r="AC15" s="3691"/>
      <c r="AD15" s="3691"/>
      <c r="AE15" s="3691"/>
      <c r="AF15" s="3691"/>
      <c r="AG15" s="3692"/>
    </row>
    <row r="16" spans="2:35" ht="25.15" customHeight="1">
      <c r="B16" s="979">
        <v>7</v>
      </c>
      <c r="C16" s="980"/>
      <c r="D16" s="981"/>
      <c r="E16" s="982"/>
      <c r="F16" s="982"/>
      <c r="G16" s="3693"/>
      <c r="H16" s="3694"/>
      <c r="I16" s="3694"/>
      <c r="J16" s="3695"/>
      <c r="K16" s="3693"/>
      <c r="L16" s="3694"/>
      <c r="M16" s="3694"/>
      <c r="N16" s="3695"/>
      <c r="O16" s="3693"/>
      <c r="P16" s="3694"/>
      <c r="Q16" s="3695"/>
      <c r="R16" s="3693"/>
      <c r="S16" s="3694"/>
      <c r="T16" s="3695"/>
      <c r="U16" s="3690"/>
      <c r="V16" s="3691"/>
      <c r="W16" s="3691"/>
      <c r="X16" s="3696"/>
      <c r="Y16" s="3693"/>
      <c r="Z16" s="3694"/>
      <c r="AA16" s="3695"/>
      <c r="AB16" s="3690"/>
      <c r="AC16" s="3691"/>
      <c r="AD16" s="3691"/>
      <c r="AE16" s="3691"/>
      <c r="AF16" s="3691"/>
      <c r="AG16" s="3692"/>
    </row>
    <row r="17" spans="2:33" ht="25.15" customHeight="1">
      <c r="B17" s="979">
        <v>8</v>
      </c>
      <c r="C17" s="980"/>
      <c r="D17" s="981"/>
      <c r="E17" s="982"/>
      <c r="F17" s="982"/>
      <c r="G17" s="3693"/>
      <c r="H17" s="3694"/>
      <c r="I17" s="3694"/>
      <c r="J17" s="3695"/>
      <c r="K17" s="3693"/>
      <c r="L17" s="3694"/>
      <c r="M17" s="3694"/>
      <c r="N17" s="3695"/>
      <c r="O17" s="3693"/>
      <c r="P17" s="3694"/>
      <c r="Q17" s="3695"/>
      <c r="R17" s="3693"/>
      <c r="S17" s="3694"/>
      <c r="T17" s="3695"/>
      <c r="U17" s="3690"/>
      <c r="V17" s="3691"/>
      <c r="W17" s="3691"/>
      <c r="X17" s="3696"/>
      <c r="Y17" s="3693"/>
      <c r="Z17" s="3694"/>
      <c r="AA17" s="3695"/>
      <c r="AB17" s="3690"/>
      <c r="AC17" s="3691"/>
      <c r="AD17" s="3691"/>
      <c r="AE17" s="3691"/>
      <c r="AF17" s="3691"/>
      <c r="AG17" s="3692"/>
    </row>
    <row r="18" spans="2:33" ht="25.15" customHeight="1">
      <c r="B18" s="979">
        <v>9</v>
      </c>
      <c r="C18" s="980"/>
      <c r="D18" s="981"/>
      <c r="E18" s="982"/>
      <c r="F18" s="982"/>
      <c r="G18" s="3693"/>
      <c r="H18" s="3694"/>
      <c r="I18" s="3694"/>
      <c r="J18" s="3695"/>
      <c r="K18" s="3693"/>
      <c r="L18" s="3694"/>
      <c r="M18" s="3694"/>
      <c r="N18" s="3695"/>
      <c r="O18" s="3693"/>
      <c r="P18" s="3694"/>
      <c r="Q18" s="3695"/>
      <c r="R18" s="3693"/>
      <c r="S18" s="3694"/>
      <c r="T18" s="3695"/>
      <c r="U18" s="3690"/>
      <c r="V18" s="3691"/>
      <c r="W18" s="3691"/>
      <c r="X18" s="3696"/>
      <c r="Y18" s="3693"/>
      <c r="Z18" s="3694"/>
      <c r="AA18" s="3695"/>
      <c r="AB18" s="3690"/>
      <c r="AC18" s="3691"/>
      <c r="AD18" s="3691"/>
      <c r="AE18" s="3691"/>
      <c r="AF18" s="3691"/>
      <c r="AG18" s="3692"/>
    </row>
    <row r="19" spans="2:33" ht="25.15" customHeight="1">
      <c r="B19" s="979">
        <v>10</v>
      </c>
      <c r="C19" s="980"/>
      <c r="D19" s="981"/>
      <c r="E19" s="982"/>
      <c r="F19" s="982"/>
      <c r="G19" s="3693"/>
      <c r="H19" s="3694"/>
      <c r="I19" s="3694"/>
      <c r="J19" s="3695"/>
      <c r="K19" s="3693"/>
      <c r="L19" s="3694"/>
      <c r="M19" s="3694"/>
      <c r="N19" s="3695"/>
      <c r="O19" s="3693"/>
      <c r="P19" s="3694"/>
      <c r="Q19" s="3695"/>
      <c r="R19" s="3693"/>
      <c r="S19" s="3694"/>
      <c r="T19" s="3695"/>
      <c r="U19" s="3690"/>
      <c r="V19" s="3691"/>
      <c r="W19" s="3691"/>
      <c r="X19" s="3696"/>
      <c r="Y19" s="3693"/>
      <c r="Z19" s="3694"/>
      <c r="AA19" s="3695"/>
      <c r="AB19" s="3690"/>
      <c r="AC19" s="3691"/>
      <c r="AD19" s="3691"/>
      <c r="AE19" s="3691"/>
      <c r="AF19" s="3691"/>
      <c r="AG19" s="3692"/>
    </row>
    <row r="20" spans="2:33" ht="25.15" customHeight="1">
      <c r="B20" s="979">
        <v>11</v>
      </c>
      <c r="C20" s="980"/>
      <c r="D20" s="981"/>
      <c r="E20" s="982"/>
      <c r="F20" s="982"/>
      <c r="G20" s="3693"/>
      <c r="H20" s="3694"/>
      <c r="I20" s="3694"/>
      <c r="J20" s="3695"/>
      <c r="K20" s="3693"/>
      <c r="L20" s="3694"/>
      <c r="M20" s="3694"/>
      <c r="N20" s="3695"/>
      <c r="O20" s="3693"/>
      <c r="P20" s="3694"/>
      <c r="Q20" s="3695"/>
      <c r="R20" s="3693"/>
      <c r="S20" s="3694"/>
      <c r="T20" s="3695"/>
      <c r="U20" s="3690"/>
      <c r="V20" s="3691"/>
      <c r="W20" s="3691"/>
      <c r="X20" s="3696"/>
      <c r="Y20" s="3693"/>
      <c r="Z20" s="3694"/>
      <c r="AA20" s="3695"/>
      <c r="AB20" s="3690"/>
      <c r="AC20" s="3691"/>
      <c r="AD20" s="3691"/>
      <c r="AE20" s="3691"/>
      <c r="AF20" s="3691"/>
      <c r="AG20" s="3692"/>
    </row>
    <row r="21" spans="2:33" ht="25.15" customHeight="1">
      <c r="B21" s="979">
        <v>12</v>
      </c>
      <c r="C21" s="980"/>
      <c r="D21" s="981"/>
      <c r="E21" s="982"/>
      <c r="F21" s="982"/>
      <c r="G21" s="3693"/>
      <c r="H21" s="3694"/>
      <c r="I21" s="3694"/>
      <c r="J21" s="3695"/>
      <c r="K21" s="3693"/>
      <c r="L21" s="3694"/>
      <c r="M21" s="3694"/>
      <c r="N21" s="3695"/>
      <c r="O21" s="3693"/>
      <c r="P21" s="3694"/>
      <c r="Q21" s="3695"/>
      <c r="R21" s="3693"/>
      <c r="S21" s="3694"/>
      <c r="T21" s="3695"/>
      <c r="U21" s="3690"/>
      <c r="V21" s="3691"/>
      <c r="W21" s="3691"/>
      <c r="X21" s="3696"/>
      <c r="Y21" s="3693"/>
      <c r="Z21" s="3694"/>
      <c r="AA21" s="3695"/>
      <c r="AB21" s="3690"/>
      <c r="AC21" s="3691"/>
      <c r="AD21" s="3691"/>
      <c r="AE21" s="3691"/>
      <c r="AF21" s="3691"/>
      <c r="AG21" s="3692"/>
    </row>
    <row r="22" spans="2:33" ht="25.15" customHeight="1">
      <c r="B22" s="979">
        <v>13</v>
      </c>
      <c r="C22" s="980"/>
      <c r="D22" s="981"/>
      <c r="E22" s="982"/>
      <c r="F22" s="982"/>
      <c r="G22" s="3693"/>
      <c r="H22" s="3694"/>
      <c r="I22" s="3694"/>
      <c r="J22" s="3695"/>
      <c r="K22" s="3693"/>
      <c r="L22" s="3694"/>
      <c r="M22" s="3694"/>
      <c r="N22" s="3695"/>
      <c r="O22" s="3693"/>
      <c r="P22" s="3694"/>
      <c r="Q22" s="3695"/>
      <c r="R22" s="3693"/>
      <c r="S22" s="3694"/>
      <c r="T22" s="3695"/>
      <c r="U22" s="3690"/>
      <c r="V22" s="3691"/>
      <c r="W22" s="3691"/>
      <c r="X22" s="3696"/>
      <c r="Y22" s="3693"/>
      <c r="Z22" s="3694"/>
      <c r="AA22" s="3695"/>
      <c r="AB22" s="3690"/>
      <c r="AC22" s="3691"/>
      <c r="AD22" s="3691"/>
      <c r="AE22" s="3691"/>
      <c r="AF22" s="3691"/>
      <c r="AG22" s="3692"/>
    </row>
    <row r="23" spans="2:33" ht="25.15" customHeight="1">
      <c r="B23" s="979">
        <v>14</v>
      </c>
      <c r="C23" s="980"/>
      <c r="D23" s="981"/>
      <c r="E23" s="982"/>
      <c r="F23" s="982"/>
      <c r="G23" s="3693"/>
      <c r="H23" s="3694"/>
      <c r="I23" s="3694"/>
      <c r="J23" s="3695"/>
      <c r="K23" s="3693"/>
      <c r="L23" s="3694"/>
      <c r="M23" s="3694"/>
      <c r="N23" s="3695"/>
      <c r="O23" s="3693"/>
      <c r="P23" s="3694"/>
      <c r="Q23" s="3695"/>
      <c r="R23" s="3693"/>
      <c r="S23" s="3694"/>
      <c r="T23" s="3695"/>
      <c r="U23" s="3690"/>
      <c r="V23" s="3691"/>
      <c r="W23" s="3691"/>
      <c r="X23" s="3696"/>
      <c r="Y23" s="3693"/>
      <c r="Z23" s="3694"/>
      <c r="AA23" s="3695"/>
      <c r="AB23" s="3690"/>
      <c r="AC23" s="3691"/>
      <c r="AD23" s="3691"/>
      <c r="AE23" s="3691"/>
      <c r="AF23" s="3691"/>
      <c r="AG23" s="3692"/>
    </row>
    <row r="24" spans="2:33" ht="25.15" customHeight="1">
      <c r="B24" s="983">
        <v>15</v>
      </c>
      <c r="C24" s="984"/>
      <c r="D24" s="985"/>
      <c r="E24" s="986"/>
      <c r="F24" s="986"/>
      <c r="G24" s="3687"/>
      <c r="H24" s="3688"/>
      <c r="I24" s="3688"/>
      <c r="J24" s="3689"/>
      <c r="K24" s="3687"/>
      <c r="L24" s="3688"/>
      <c r="M24" s="3688"/>
      <c r="N24" s="3689"/>
      <c r="O24" s="3687"/>
      <c r="P24" s="3688"/>
      <c r="Q24" s="3689"/>
      <c r="R24" s="3687"/>
      <c r="S24" s="3688"/>
      <c r="T24" s="3689"/>
      <c r="U24" s="3675"/>
      <c r="V24" s="3676"/>
      <c r="W24" s="3676"/>
      <c r="X24" s="3686"/>
      <c r="Y24" s="3687"/>
      <c r="Z24" s="3688"/>
      <c r="AA24" s="3689"/>
      <c r="AB24" s="3675"/>
      <c r="AC24" s="3676"/>
      <c r="AD24" s="3676"/>
      <c r="AE24" s="3676"/>
      <c r="AF24" s="3676"/>
      <c r="AG24" s="3677"/>
    </row>
    <row r="25" spans="2:33" ht="14.25">
      <c r="B25" s="977"/>
    </row>
    <row r="26" spans="2:33">
      <c r="B26" s="446"/>
      <c r="C26" s="3682" t="s">
        <v>1481</v>
      </c>
      <c r="D26" s="3683"/>
      <c r="E26" s="3683"/>
      <c r="F26" s="3683"/>
      <c r="G26" s="3683"/>
      <c r="H26" s="3683"/>
      <c r="I26" s="3683"/>
      <c r="J26" s="3683"/>
      <c r="K26" s="3683"/>
      <c r="L26" s="3683"/>
      <c r="M26" s="3683"/>
      <c r="N26" s="3683"/>
      <c r="O26" s="3683"/>
      <c r="P26" s="3683"/>
      <c r="Q26" s="3683"/>
      <c r="R26" s="3683"/>
      <c r="S26" s="3683"/>
      <c r="T26" s="3683"/>
      <c r="U26" s="3683"/>
      <c r="V26" s="3683"/>
      <c r="W26" s="3683"/>
      <c r="X26" s="3683"/>
      <c r="Y26" s="3683"/>
      <c r="Z26" s="3683"/>
      <c r="AA26" s="3683"/>
      <c r="AB26" s="3683"/>
      <c r="AC26" s="3683"/>
      <c r="AD26" s="3683"/>
      <c r="AE26" s="3683"/>
      <c r="AF26" s="3683"/>
    </row>
    <row r="27" spans="2:33">
      <c r="B27" s="987"/>
      <c r="C27" s="3683"/>
      <c r="D27" s="3683"/>
      <c r="E27" s="3683"/>
      <c r="F27" s="3683"/>
      <c r="G27" s="3683"/>
      <c r="H27" s="3683"/>
      <c r="I27" s="3683"/>
      <c r="J27" s="3683"/>
      <c r="K27" s="3683"/>
      <c r="L27" s="3683"/>
      <c r="M27" s="3683"/>
      <c r="N27" s="3683"/>
      <c r="O27" s="3683"/>
      <c r="P27" s="3683"/>
      <c r="Q27" s="3683"/>
      <c r="R27" s="3683"/>
      <c r="S27" s="3683"/>
      <c r="T27" s="3683"/>
      <c r="U27" s="3683"/>
      <c r="V27" s="3683"/>
      <c r="W27" s="3683"/>
      <c r="X27" s="3683"/>
      <c r="Y27" s="3683"/>
      <c r="Z27" s="3683"/>
      <c r="AA27" s="3683"/>
      <c r="AB27" s="3683"/>
      <c r="AC27" s="3683"/>
      <c r="AD27" s="3683"/>
      <c r="AE27" s="3683"/>
      <c r="AF27" s="3683"/>
    </row>
    <row r="28" spans="2:33">
      <c r="C28" s="3683"/>
      <c r="D28" s="3683"/>
      <c r="E28" s="3683"/>
      <c r="F28" s="3683"/>
      <c r="G28" s="3683"/>
      <c r="H28" s="3683"/>
      <c r="I28" s="3683"/>
      <c r="J28" s="3683"/>
      <c r="K28" s="3683"/>
      <c r="L28" s="3683"/>
      <c r="M28" s="3683"/>
      <c r="N28" s="3683"/>
      <c r="O28" s="3683"/>
      <c r="P28" s="3683"/>
      <c r="Q28" s="3683"/>
      <c r="R28" s="3683"/>
      <c r="S28" s="3683"/>
      <c r="T28" s="3683"/>
      <c r="U28" s="3683"/>
      <c r="V28" s="3683"/>
      <c r="W28" s="3683"/>
      <c r="X28" s="3683"/>
      <c r="Y28" s="3683"/>
      <c r="Z28" s="3683"/>
      <c r="AA28" s="3683"/>
      <c r="AB28" s="3683"/>
      <c r="AC28" s="3683"/>
      <c r="AD28" s="3683"/>
      <c r="AE28" s="3683"/>
      <c r="AF28" s="3683"/>
    </row>
    <row r="29" spans="2:33">
      <c r="B29" s="446"/>
      <c r="AG29" s="468" t="s">
        <v>1398</v>
      </c>
    </row>
    <row r="30" spans="2:33" ht="17.25">
      <c r="B30" s="446"/>
      <c r="M30" s="988"/>
      <c r="N30" s="989" t="s">
        <v>1478</v>
      </c>
      <c r="O30" s="3684"/>
      <c r="P30" s="3685"/>
      <c r="Q30" s="3685"/>
      <c r="R30" s="990" t="s">
        <v>1479</v>
      </c>
    </row>
    <row r="31" spans="2:33" ht="17.25">
      <c r="B31" s="446"/>
      <c r="M31" s="988"/>
      <c r="N31" s="989"/>
      <c r="O31" s="988"/>
      <c r="P31" s="991"/>
      <c r="Q31" s="991"/>
      <c r="R31" s="990"/>
      <c r="AG31" s="992"/>
    </row>
    <row r="32" spans="2:33" ht="19.899999999999999" customHeight="1">
      <c r="B32" s="446"/>
      <c r="C32" s="978" t="s">
        <v>1477</v>
      </c>
      <c r="D32" s="3678" t="str">
        <f>本工事内容!$C$5&amp;本工事内容!$D$5&amp;本工事内容!$E$5&amp;"　"&amp;本工事内容!$C$8</f>
        <v>都計第100号　○○○道路修繕工事2</v>
      </c>
      <c r="E32" s="3679"/>
      <c r="F32" s="3679"/>
      <c r="G32" s="3679"/>
      <c r="H32" s="3679"/>
      <c r="I32" s="3679"/>
      <c r="J32" s="3679"/>
      <c r="K32" s="3679"/>
      <c r="L32" s="3679"/>
      <c r="M32" s="3679"/>
      <c r="N32" s="3679"/>
      <c r="O32" s="3679"/>
      <c r="P32" s="3679"/>
      <c r="Q32" s="3679"/>
      <c r="R32" s="3679"/>
      <c r="S32" s="3679"/>
    </row>
    <row r="33" spans="2:33" ht="19.899999999999999" customHeight="1">
      <c r="B33" s="446"/>
      <c r="C33" s="978" t="s">
        <v>1484</v>
      </c>
      <c r="D33" s="3680" t="str">
        <f>請負者詳細!$C$2</f>
        <v>△△△△建設株式会社</v>
      </c>
      <c r="E33" s="3681"/>
      <c r="F33" s="3681"/>
      <c r="G33" s="3681"/>
      <c r="H33" s="3681"/>
      <c r="I33" s="3681"/>
      <c r="J33" s="3681"/>
      <c r="K33" s="993"/>
      <c r="L33" s="993"/>
      <c r="M33" s="993"/>
      <c r="N33" s="993"/>
      <c r="O33" s="993"/>
      <c r="P33" s="993"/>
      <c r="Q33" s="993"/>
      <c r="R33" s="993"/>
      <c r="S33" s="993"/>
    </row>
    <row r="34" spans="2:33" ht="19.899999999999999" customHeight="1">
      <c r="B34" s="446"/>
      <c r="C34" s="978" t="s">
        <v>1482</v>
      </c>
      <c r="D34" s="3680"/>
      <c r="E34" s="3681"/>
      <c r="F34" s="3681"/>
      <c r="G34" s="3681"/>
      <c r="H34" s="3681"/>
      <c r="I34" s="3681"/>
      <c r="J34" s="3681"/>
      <c r="K34" s="993"/>
      <c r="L34" s="993"/>
      <c r="M34" s="993"/>
      <c r="N34" s="993"/>
      <c r="O34" s="993"/>
      <c r="P34" s="993"/>
      <c r="Q34" s="993"/>
      <c r="R34" s="993"/>
      <c r="S34" s="993"/>
    </row>
    <row r="35" spans="2:33" ht="19.899999999999999" customHeight="1">
      <c r="B35" s="446"/>
      <c r="C35" s="978" t="s">
        <v>1483</v>
      </c>
      <c r="D35" s="3680"/>
      <c r="E35" s="3681"/>
      <c r="F35" s="3681"/>
      <c r="G35" s="3681"/>
      <c r="H35" s="3681"/>
      <c r="I35" s="3681"/>
      <c r="J35" s="3681"/>
      <c r="K35" s="993"/>
      <c r="L35" s="993"/>
      <c r="M35" s="993"/>
      <c r="N35" s="993"/>
      <c r="O35" s="993"/>
      <c r="P35" s="993"/>
      <c r="Q35" s="993"/>
      <c r="R35" s="993"/>
      <c r="S35" s="993"/>
    </row>
    <row r="36" spans="2:33" ht="8.4499999999999993" customHeight="1">
      <c r="B36" s="446"/>
      <c r="C36" s="994"/>
    </row>
    <row r="37" spans="2:33">
      <c r="B37" s="3697" t="s">
        <v>1431</v>
      </c>
      <c r="C37" s="3699" t="s">
        <v>1432</v>
      </c>
      <c r="D37" s="3699" t="s">
        <v>1442</v>
      </c>
      <c r="E37" s="3699" t="s">
        <v>1443</v>
      </c>
      <c r="F37" s="3699" t="s">
        <v>1458</v>
      </c>
      <c r="G37" s="3673" t="s">
        <v>1459</v>
      </c>
      <c r="H37" s="2210"/>
      <c r="I37" s="3666"/>
      <c r="J37" s="3673" t="s">
        <v>1461</v>
      </c>
      <c r="K37" s="2210"/>
      <c r="L37" s="3666"/>
      <c r="M37" s="3701" t="s">
        <v>1463</v>
      </c>
      <c r="N37" s="2210"/>
      <c r="O37" s="3666"/>
      <c r="P37" s="3673" t="s">
        <v>1465</v>
      </c>
      <c r="Q37" s="2210"/>
      <c r="R37" s="3666"/>
      <c r="S37" s="3673" t="s">
        <v>1444</v>
      </c>
      <c r="T37" s="2210"/>
      <c r="U37" s="3666"/>
      <c r="V37" s="3665" t="s">
        <v>1446</v>
      </c>
      <c r="W37" s="2210"/>
      <c r="X37" s="3666"/>
      <c r="Y37" s="3665" t="s">
        <v>1434</v>
      </c>
      <c r="Z37" s="2210"/>
      <c r="AA37" s="3666"/>
      <c r="AB37" s="3665" t="s">
        <v>1447</v>
      </c>
      <c r="AC37" s="2210"/>
      <c r="AD37" s="3666"/>
      <c r="AE37" s="3665" t="s">
        <v>1139</v>
      </c>
      <c r="AF37" s="2210"/>
      <c r="AG37" s="3671"/>
    </row>
    <row r="38" spans="2:33">
      <c r="B38" s="3698"/>
      <c r="C38" s="3700"/>
      <c r="D38" s="3700"/>
      <c r="E38" s="3700"/>
      <c r="F38" s="3700"/>
      <c r="G38" s="3670" t="s">
        <v>1460</v>
      </c>
      <c r="H38" s="3668"/>
      <c r="I38" s="3669"/>
      <c r="J38" s="3674" t="s">
        <v>1462</v>
      </c>
      <c r="K38" s="3668"/>
      <c r="L38" s="3669"/>
      <c r="M38" s="3702" t="s">
        <v>1464</v>
      </c>
      <c r="N38" s="3668"/>
      <c r="O38" s="3669"/>
      <c r="P38" s="3674" t="s">
        <v>1466</v>
      </c>
      <c r="Q38" s="3668"/>
      <c r="R38" s="3669"/>
      <c r="S38" s="3674" t="s">
        <v>1445</v>
      </c>
      <c r="T38" s="3668"/>
      <c r="U38" s="3669"/>
      <c r="V38" s="3670" t="s">
        <v>1485</v>
      </c>
      <c r="W38" s="3668"/>
      <c r="X38" s="3669"/>
      <c r="Y38" s="3667"/>
      <c r="Z38" s="3668"/>
      <c r="AA38" s="3669"/>
      <c r="AB38" s="3670" t="s">
        <v>1448</v>
      </c>
      <c r="AC38" s="3668"/>
      <c r="AD38" s="3669"/>
      <c r="AE38" s="3667"/>
      <c r="AF38" s="3668"/>
      <c r="AG38" s="3672"/>
    </row>
    <row r="39" spans="2:33" ht="19.899999999999999" customHeight="1">
      <c r="B39" s="979">
        <v>1</v>
      </c>
      <c r="C39" s="980"/>
      <c r="D39" s="981"/>
      <c r="E39" s="995"/>
      <c r="F39" s="995"/>
      <c r="G39" s="3693"/>
      <c r="H39" s="3694"/>
      <c r="I39" s="3695"/>
      <c r="J39" s="3722">
        <f>F39-G39</f>
        <v>0</v>
      </c>
      <c r="K39" s="3723"/>
      <c r="L39" s="3724"/>
      <c r="M39" s="3693"/>
      <c r="N39" s="3694"/>
      <c r="O39" s="3695"/>
      <c r="P39" s="3722">
        <f>J39-M39</f>
        <v>0</v>
      </c>
      <c r="Q39" s="3723"/>
      <c r="R39" s="3724"/>
      <c r="S39" s="3725" t="str">
        <f>IFERROR(J39/M39,"")</f>
        <v/>
      </c>
      <c r="T39" s="3726"/>
      <c r="U39" s="3727"/>
      <c r="V39" s="3728"/>
      <c r="W39" s="3729"/>
      <c r="X39" s="3730"/>
      <c r="Y39" s="3693"/>
      <c r="Z39" s="3694"/>
      <c r="AA39" s="3695"/>
      <c r="AB39" s="3693"/>
      <c r="AC39" s="3694"/>
      <c r="AD39" s="3695"/>
      <c r="AE39" s="3690"/>
      <c r="AF39" s="3691"/>
      <c r="AG39" s="3692"/>
    </row>
    <row r="40" spans="2:33" ht="19.899999999999999" customHeight="1">
      <c r="B40" s="979">
        <v>2</v>
      </c>
      <c r="C40" s="980"/>
      <c r="D40" s="981"/>
      <c r="E40" s="995"/>
      <c r="F40" s="995"/>
      <c r="G40" s="3693"/>
      <c r="H40" s="3694"/>
      <c r="I40" s="3695"/>
      <c r="J40" s="3722">
        <f t="shared" ref="J40:J53" si="0">F40-G40</f>
        <v>0</v>
      </c>
      <c r="K40" s="3723"/>
      <c r="L40" s="3724"/>
      <c r="M40" s="3693"/>
      <c r="N40" s="3694"/>
      <c r="O40" s="3695"/>
      <c r="P40" s="3722">
        <f t="shared" ref="P40:P53" si="1">J40-M40</f>
        <v>0</v>
      </c>
      <c r="Q40" s="3723"/>
      <c r="R40" s="3724"/>
      <c r="S40" s="3725" t="str">
        <f t="shared" ref="S40:S53" si="2">IFERROR(J40/M40,"")</f>
        <v/>
      </c>
      <c r="T40" s="3726"/>
      <c r="U40" s="3727"/>
      <c r="V40" s="3728"/>
      <c r="W40" s="3729"/>
      <c r="X40" s="3730"/>
      <c r="Y40" s="3693"/>
      <c r="Z40" s="3694"/>
      <c r="AA40" s="3695"/>
      <c r="AB40" s="3693"/>
      <c r="AC40" s="3694"/>
      <c r="AD40" s="3695"/>
      <c r="AE40" s="3690"/>
      <c r="AF40" s="3691"/>
      <c r="AG40" s="3692"/>
    </row>
    <row r="41" spans="2:33" ht="19.899999999999999" customHeight="1">
      <c r="B41" s="979">
        <v>3</v>
      </c>
      <c r="C41" s="980"/>
      <c r="D41" s="981"/>
      <c r="E41" s="995"/>
      <c r="F41" s="995"/>
      <c r="G41" s="3693"/>
      <c r="H41" s="3694"/>
      <c r="I41" s="3695"/>
      <c r="J41" s="3722">
        <f t="shared" si="0"/>
        <v>0</v>
      </c>
      <c r="K41" s="3723"/>
      <c r="L41" s="3724"/>
      <c r="M41" s="3693"/>
      <c r="N41" s="3694"/>
      <c r="O41" s="3695"/>
      <c r="P41" s="3722">
        <f t="shared" si="1"/>
        <v>0</v>
      </c>
      <c r="Q41" s="3723"/>
      <c r="R41" s="3724"/>
      <c r="S41" s="3725" t="str">
        <f t="shared" si="2"/>
        <v/>
      </c>
      <c r="T41" s="3726"/>
      <c r="U41" s="3727"/>
      <c r="V41" s="3728"/>
      <c r="W41" s="3729"/>
      <c r="X41" s="3730"/>
      <c r="Y41" s="3693"/>
      <c r="Z41" s="3694"/>
      <c r="AA41" s="3695"/>
      <c r="AB41" s="3693"/>
      <c r="AC41" s="3694"/>
      <c r="AD41" s="3695"/>
      <c r="AE41" s="3690"/>
      <c r="AF41" s="3691"/>
      <c r="AG41" s="3692"/>
    </row>
    <row r="42" spans="2:33" ht="19.899999999999999" customHeight="1">
      <c r="B42" s="979">
        <v>4</v>
      </c>
      <c r="C42" s="980"/>
      <c r="D42" s="981"/>
      <c r="E42" s="995"/>
      <c r="F42" s="995"/>
      <c r="G42" s="3693"/>
      <c r="H42" s="3694"/>
      <c r="I42" s="3695"/>
      <c r="J42" s="3722">
        <f t="shared" si="0"/>
        <v>0</v>
      </c>
      <c r="K42" s="3723"/>
      <c r="L42" s="3724"/>
      <c r="M42" s="3693"/>
      <c r="N42" s="3694"/>
      <c r="O42" s="3695"/>
      <c r="P42" s="3722">
        <f t="shared" si="1"/>
        <v>0</v>
      </c>
      <c r="Q42" s="3723"/>
      <c r="R42" s="3724"/>
      <c r="S42" s="3725" t="str">
        <f t="shared" si="2"/>
        <v/>
      </c>
      <c r="T42" s="3726"/>
      <c r="U42" s="3727"/>
      <c r="V42" s="3728"/>
      <c r="W42" s="3729"/>
      <c r="X42" s="3730"/>
      <c r="Y42" s="3693"/>
      <c r="Z42" s="3694"/>
      <c r="AA42" s="3695"/>
      <c r="AB42" s="3693"/>
      <c r="AC42" s="3694"/>
      <c r="AD42" s="3695"/>
      <c r="AE42" s="3690"/>
      <c r="AF42" s="3691"/>
      <c r="AG42" s="3692"/>
    </row>
    <row r="43" spans="2:33" ht="19.899999999999999" customHeight="1">
      <c r="B43" s="979">
        <v>5</v>
      </c>
      <c r="C43" s="980"/>
      <c r="D43" s="981"/>
      <c r="E43" s="995"/>
      <c r="F43" s="995"/>
      <c r="G43" s="3693"/>
      <c r="H43" s="3694"/>
      <c r="I43" s="3695"/>
      <c r="J43" s="3722">
        <f t="shared" si="0"/>
        <v>0</v>
      </c>
      <c r="K43" s="3723"/>
      <c r="L43" s="3724"/>
      <c r="M43" s="3693"/>
      <c r="N43" s="3694"/>
      <c r="O43" s="3695"/>
      <c r="P43" s="3722">
        <f t="shared" si="1"/>
        <v>0</v>
      </c>
      <c r="Q43" s="3723"/>
      <c r="R43" s="3724"/>
      <c r="S43" s="3725" t="str">
        <f t="shared" si="2"/>
        <v/>
      </c>
      <c r="T43" s="3726"/>
      <c r="U43" s="3727"/>
      <c r="V43" s="3728"/>
      <c r="W43" s="3729"/>
      <c r="X43" s="3730"/>
      <c r="Y43" s="3693"/>
      <c r="Z43" s="3694"/>
      <c r="AA43" s="3695"/>
      <c r="AB43" s="3693"/>
      <c r="AC43" s="3694"/>
      <c r="AD43" s="3695"/>
      <c r="AE43" s="3690"/>
      <c r="AF43" s="3691"/>
      <c r="AG43" s="3692"/>
    </row>
    <row r="44" spans="2:33" ht="19.899999999999999" customHeight="1">
      <c r="B44" s="979">
        <v>6</v>
      </c>
      <c r="C44" s="980"/>
      <c r="D44" s="981"/>
      <c r="E44" s="995"/>
      <c r="F44" s="995"/>
      <c r="G44" s="3693"/>
      <c r="H44" s="3694"/>
      <c r="I44" s="3695"/>
      <c r="J44" s="3722">
        <f t="shared" si="0"/>
        <v>0</v>
      </c>
      <c r="K44" s="3723"/>
      <c r="L44" s="3724"/>
      <c r="M44" s="3693"/>
      <c r="N44" s="3694"/>
      <c r="O44" s="3695"/>
      <c r="P44" s="3722">
        <f t="shared" si="1"/>
        <v>0</v>
      </c>
      <c r="Q44" s="3723"/>
      <c r="R44" s="3724"/>
      <c r="S44" s="3725" t="str">
        <f t="shared" si="2"/>
        <v/>
      </c>
      <c r="T44" s="3726"/>
      <c r="U44" s="3727"/>
      <c r="V44" s="3728"/>
      <c r="W44" s="3729"/>
      <c r="X44" s="3730"/>
      <c r="Y44" s="3693"/>
      <c r="Z44" s="3694"/>
      <c r="AA44" s="3695"/>
      <c r="AB44" s="3693"/>
      <c r="AC44" s="3694"/>
      <c r="AD44" s="3695"/>
      <c r="AE44" s="3690"/>
      <c r="AF44" s="3691"/>
      <c r="AG44" s="3692"/>
    </row>
    <row r="45" spans="2:33" ht="19.899999999999999" customHeight="1">
      <c r="B45" s="979">
        <v>7</v>
      </c>
      <c r="C45" s="980"/>
      <c r="D45" s="981"/>
      <c r="E45" s="995"/>
      <c r="F45" s="995"/>
      <c r="G45" s="3693"/>
      <c r="H45" s="3694"/>
      <c r="I45" s="3695"/>
      <c r="J45" s="3722">
        <f t="shared" si="0"/>
        <v>0</v>
      </c>
      <c r="K45" s="3723"/>
      <c r="L45" s="3724"/>
      <c r="M45" s="3693"/>
      <c r="N45" s="3694"/>
      <c r="O45" s="3695"/>
      <c r="P45" s="3722">
        <f t="shared" si="1"/>
        <v>0</v>
      </c>
      <c r="Q45" s="3723"/>
      <c r="R45" s="3724"/>
      <c r="S45" s="3725" t="str">
        <f t="shared" si="2"/>
        <v/>
      </c>
      <c r="T45" s="3726"/>
      <c r="U45" s="3727"/>
      <c r="V45" s="3728"/>
      <c r="W45" s="3729"/>
      <c r="X45" s="3730"/>
      <c r="Y45" s="3693"/>
      <c r="Z45" s="3694"/>
      <c r="AA45" s="3695"/>
      <c r="AB45" s="3693"/>
      <c r="AC45" s="3694"/>
      <c r="AD45" s="3695"/>
      <c r="AE45" s="3690"/>
      <c r="AF45" s="3691"/>
      <c r="AG45" s="3692"/>
    </row>
    <row r="46" spans="2:33" ht="19.899999999999999" customHeight="1">
      <c r="B46" s="979">
        <v>8</v>
      </c>
      <c r="C46" s="980"/>
      <c r="D46" s="981"/>
      <c r="E46" s="995"/>
      <c r="F46" s="995"/>
      <c r="G46" s="3693"/>
      <c r="H46" s="3694"/>
      <c r="I46" s="3695"/>
      <c r="J46" s="3722">
        <f t="shared" si="0"/>
        <v>0</v>
      </c>
      <c r="K46" s="3723"/>
      <c r="L46" s="3724"/>
      <c r="M46" s="3693"/>
      <c r="N46" s="3694"/>
      <c r="O46" s="3695"/>
      <c r="P46" s="3722">
        <f t="shared" si="1"/>
        <v>0</v>
      </c>
      <c r="Q46" s="3723"/>
      <c r="R46" s="3724"/>
      <c r="S46" s="3725" t="str">
        <f t="shared" si="2"/>
        <v/>
      </c>
      <c r="T46" s="3726"/>
      <c r="U46" s="3727"/>
      <c r="V46" s="3728"/>
      <c r="W46" s="3729"/>
      <c r="X46" s="3730"/>
      <c r="Y46" s="3693"/>
      <c r="Z46" s="3694"/>
      <c r="AA46" s="3695"/>
      <c r="AB46" s="3693"/>
      <c r="AC46" s="3694"/>
      <c r="AD46" s="3695"/>
      <c r="AE46" s="3690"/>
      <c r="AF46" s="3691"/>
      <c r="AG46" s="3692"/>
    </row>
    <row r="47" spans="2:33" ht="19.899999999999999" customHeight="1">
      <c r="B47" s="979">
        <v>9</v>
      </c>
      <c r="C47" s="980"/>
      <c r="D47" s="981"/>
      <c r="E47" s="995"/>
      <c r="F47" s="995"/>
      <c r="G47" s="3693"/>
      <c r="H47" s="3694"/>
      <c r="I47" s="3695"/>
      <c r="J47" s="3722">
        <f t="shared" si="0"/>
        <v>0</v>
      </c>
      <c r="K47" s="3723"/>
      <c r="L47" s="3724"/>
      <c r="M47" s="3693"/>
      <c r="N47" s="3694"/>
      <c r="O47" s="3695"/>
      <c r="P47" s="3722">
        <f t="shared" si="1"/>
        <v>0</v>
      </c>
      <c r="Q47" s="3723"/>
      <c r="R47" s="3724"/>
      <c r="S47" s="3725" t="str">
        <f t="shared" si="2"/>
        <v/>
      </c>
      <c r="T47" s="3726"/>
      <c r="U47" s="3727"/>
      <c r="V47" s="3728"/>
      <c r="W47" s="3729"/>
      <c r="X47" s="3730"/>
      <c r="Y47" s="3693"/>
      <c r="Z47" s="3694"/>
      <c r="AA47" s="3695"/>
      <c r="AB47" s="3693"/>
      <c r="AC47" s="3694"/>
      <c r="AD47" s="3695"/>
      <c r="AE47" s="3690"/>
      <c r="AF47" s="3691"/>
      <c r="AG47" s="3692"/>
    </row>
    <row r="48" spans="2:33" ht="19.899999999999999" customHeight="1">
      <c r="B48" s="979">
        <v>10</v>
      </c>
      <c r="C48" s="980"/>
      <c r="D48" s="981"/>
      <c r="E48" s="995"/>
      <c r="F48" s="995"/>
      <c r="G48" s="3693"/>
      <c r="H48" s="3694"/>
      <c r="I48" s="3695"/>
      <c r="J48" s="3722">
        <f t="shared" si="0"/>
        <v>0</v>
      </c>
      <c r="K48" s="3723"/>
      <c r="L48" s="3724"/>
      <c r="M48" s="3693"/>
      <c r="N48" s="3694"/>
      <c r="O48" s="3695"/>
      <c r="P48" s="3722">
        <f t="shared" si="1"/>
        <v>0</v>
      </c>
      <c r="Q48" s="3723"/>
      <c r="R48" s="3724"/>
      <c r="S48" s="3725" t="str">
        <f t="shared" si="2"/>
        <v/>
      </c>
      <c r="T48" s="3726"/>
      <c r="U48" s="3727"/>
      <c r="V48" s="3728"/>
      <c r="W48" s="3729"/>
      <c r="X48" s="3730"/>
      <c r="Y48" s="3693"/>
      <c r="Z48" s="3694"/>
      <c r="AA48" s="3695"/>
      <c r="AB48" s="3693"/>
      <c r="AC48" s="3694"/>
      <c r="AD48" s="3695"/>
      <c r="AE48" s="3690"/>
      <c r="AF48" s="3691"/>
      <c r="AG48" s="3692"/>
    </row>
    <row r="49" spans="2:33" ht="19.899999999999999" customHeight="1">
      <c r="B49" s="979">
        <v>11</v>
      </c>
      <c r="C49" s="980"/>
      <c r="D49" s="981"/>
      <c r="E49" s="995"/>
      <c r="F49" s="995"/>
      <c r="G49" s="3693"/>
      <c r="H49" s="3694"/>
      <c r="I49" s="3695"/>
      <c r="J49" s="3722">
        <f t="shared" si="0"/>
        <v>0</v>
      </c>
      <c r="K49" s="3723"/>
      <c r="L49" s="3724"/>
      <c r="M49" s="3693"/>
      <c r="N49" s="3694"/>
      <c r="O49" s="3695"/>
      <c r="P49" s="3722">
        <f t="shared" si="1"/>
        <v>0</v>
      </c>
      <c r="Q49" s="3723"/>
      <c r="R49" s="3724"/>
      <c r="S49" s="3725" t="str">
        <f t="shared" si="2"/>
        <v/>
      </c>
      <c r="T49" s="3726"/>
      <c r="U49" s="3727"/>
      <c r="V49" s="3728"/>
      <c r="W49" s="3729"/>
      <c r="X49" s="3730"/>
      <c r="Y49" s="3693"/>
      <c r="Z49" s="3694"/>
      <c r="AA49" s="3695"/>
      <c r="AB49" s="3693"/>
      <c r="AC49" s="3694"/>
      <c r="AD49" s="3695"/>
      <c r="AE49" s="3690"/>
      <c r="AF49" s="3691"/>
      <c r="AG49" s="3692"/>
    </row>
    <row r="50" spans="2:33" ht="19.899999999999999" customHeight="1">
      <c r="B50" s="979">
        <v>12</v>
      </c>
      <c r="C50" s="980"/>
      <c r="D50" s="981"/>
      <c r="E50" s="995"/>
      <c r="F50" s="995"/>
      <c r="G50" s="3693"/>
      <c r="H50" s="3694"/>
      <c r="I50" s="3695"/>
      <c r="J50" s="3722">
        <f t="shared" si="0"/>
        <v>0</v>
      </c>
      <c r="K50" s="3723"/>
      <c r="L50" s="3724"/>
      <c r="M50" s="3693"/>
      <c r="N50" s="3694"/>
      <c r="O50" s="3695"/>
      <c r="P50" s="3722">
        <f t="shared" si="1"/>
        <v>0</v>
      </c>
      <c r="Q50" s="3723"/>
      <c r="R50" s="3724"/>
      <c r="S50" s="3725" t="str">
        <f t="shared" si="2"/>
        <v/>
      </c>
      <c r="T50" s="3726"/>
      <c r="U50" s="3727"/>
      <c r="V50" s="3728"/>
      <c r="W50" s="3729"/>
      <c r="X50" s="3730"/>
      <c r="Y50" s="3693"/>
      <c r="Z50" s="3694"/>
      <c r="AA50" s="3695"/>
      <c r="AB50" s="3693"/>
      <c r="AC50" s="3694"/>
      <c r="AD50" s="3695"/>
      <c r="AE50" s="3690"/>
      <c r="AF50" s="3691"/>
      <c r="AG50" s="3692"/>
    </row>
    <row r="51" spans="2:33" ht="19.899999999999999" customHeight="1">
      <c r="B51" s="979">
        <v>13</v>
      </c>
      <c r="C51" s="980"/>
      <c r="D51" s="981"/>
      <c r="E51" s="995"/>
      <c r="F51" s="995"/>
      <c r="G51" s="3693"/>
      <c r="H51" s="3694"/>
      <c r="I51" s="3695"/>
      <c r="J51" s="3722">
        <f t="shared" si="0"/>
        <v>0</v>
      </c>
      <c r="K51" s="3723"/>
      <c r="L51" s="3724"/>
      <c r="M51" s="3693"/>
      <c r="N51" s="3694"/>
      <c r="O51" s="3695"/>
      <c r="P51" s="3722">
        <f t="shared" si="1"/>
        <v>0</v>
      </c>
      <c r="Q51" s="3723"/>
      <c r="R51" s="3724"/>
      <c r="S51" s="3725" t="str">
        <f t="shared" si="2"/>
        <v/>
      </c>
      <c r="T51" s="3726"/>
      <c r="U51" s="3727"/>
      <c r="V51" s="3728"/>
      <c r="W51" s="3729"/>
      <c r="X51" s="3730"/>
      <c r="Y51" s="3693"/>
      <c r="Z51" s="3694"/>
      <c r="AA51" s="3695"/>
      <c r="AB51" s="3693"/>
      <c r="AC51" s="3694"/>
      <c r="AD51" s="3695"/>
      <c r="AE51" s="3690"/>
      <c r="AF51" s="3691"/>
      <c r="AG51" s="3692"/>
    </row>
    <row r="52" spans="2:33" ht="19.899999999999999" customHeight="1">
      <c r="B52" s="979">
        <v>14</v>
      </c>
      <c r="C52" s="980"/>
      <c r="D52" s="981"/>
      <c r="E52" s="995"/>
      <c r="F52" s="995"/>
      <c r="G52" s="3693"/>
      <c r="H52" s="3694"/>
      <c r="I52" s="3695"/>
      <c r="J52" s="3722">
        <f t="shared" si="0"/>
        <v>0</v>
      </c>
      <c r="K52" s="3723"/>
      <c r="L52" s="3724"/>
      <c r="M52" s="3693"/>
      <c r="N52" s="3694"/>
      <c r="O52" s="3695"/>
      <c r="P52" s="3722">
        <f t="shared" si="1"/>
        <v>0</v>
      </c>
      <c r="Q52" s="3723"/>
      <c r="R52" s="3724"/>
      <c r="S52" s="3725" t="str">
        <f t="shared" si="2"/>
        <v/>
      </c>
      <c r="T52" s="3726"/>
      <c r="U52" s="3727"/>
      <c r="V52" s="3728"/>
      <c r="W52" s="3729"/>
      <c r="X52" s="3730"/>
      <c r="Y52" s="3693"/>
      <c r="Z52" s="3694"/>
      <c r="AA52" s="3695"/>
      <c r="AB52" s="3693"/>
      <c r="AC52" s="3694"/>
      <c r="AD52" s="3695"/>
      <c r="AE52" s="3690"/>
      <c r="AF52" s="3691"/>
      <c r="AG52" s="3692"/>
    </row>
    <row r="53" spans="2:33" ht="19.899999999999999" customHeight="1">
      <c r="B53" s="983">
        <v>15</v>
      </c>
      <c r="C53" s="984"/>
      <c r="D53" s="985"/>
      <c r="E53" s="996"/>
      <c r="F53" s="996"/>
      <c r="G53" s="3687"/>
      <c r="H53" s="3688"/>
      <c r="I53" s="3689"/>
      <c r="J53" s="3731">
        <f t="shared" si="0"/>
        <v>0</v>
      </c>
      <c r="K53" s="3732"/>
      <c r="L53" s="3733"/>
      <c r="M53" s="3687"/>
      <c r="N53" s="3688"/>
      <c r="O53" s="3689"/>
      <c r="P53" s="3731">
        <f t="shared" si="1"/>
        <v>0</v>
      </c>
      <c r="Q53" s="3732"/>
      <c r="R53" s="3733"/>
      <c r="S53" s="3734" t="str">
        <f t="shared" si="2"/>
        <v/>
      </c>
      <c r="T53" s="3735"/>
      <c r="U53" s="3736"/>
      <c r="V53" s="3737"/>
      <c r="W53" s="3738"/>
      <c r="X53" s="3739"/>
      <c r="Y53" s="3687"/>
      <c r="Z53" s="3688"/>
      <c r="AA53" s="3689"/>
      <c r="AB53" s="3687"/>
      <c r="AC53" s="3688"/>
      <c r="AD53" s="3689"/>
      <c r="AE53" s="3675"/>
      <c r="AF53" s="3676"/>
      <c r="AG53" s="3677"/>
    </row>
    <row r="54" spans="2:33" ht="6.6" customHeight="1">
      <c r="B54" s="997"/>
      <c r="C54" s="998"/>
      <c r="D54" s="999"/>
      <c r="E54" s="1000"/>
      <c r="F54" s="1000"/>
      <c r="G54" s="1000"/>
      <c r="H54" s="1001"/>
      <c r="I54" s="1001"/>
      <c r="J54" s="1002"/>
      <c r="K54" s="1003"/>
      <c r="L54" s="1003"/>
      <c r="M54" s="1000"/>
      <c r="N54" s="1001"/>
      <c r="O54" s="1001"/>
      <c r="P54" s="1002"/>
      <c r="Q54" s="1003"/>
      <c r="R54" s="1003"/>
      <c r="S54" s="1004"/>
      <c r="T54" s="1005"/>
      <c r="U54" s="1005"/>
      <c r="V54" s="1006"/>
      <c r="W54" s="1007"/>
      <c r="X54" s="1007"/>
      <c r="Y54" s="1000"/>
      <c r="Z54" s="1001"/>
      <c r="AA54" s="1001"/>
      <c r="AB54" s="1000"/>
      <c r="AC54" s="1001"/>
      <c r="AD54" s="1001"/>
      <c r="AE54" s="1008"/>
      <c r="AF54" s="1009"/>
      <c r="AG54" s="1009"/>
    </row>
    <row r="55" spans="2:33">
      <c r="D55" s="987" t="s">
        <v>1745</v>
      </c>
      <c r="M55" s="1010"/>
      <c r="N55" s="1010"/>
      <c r="O55" s="1010"/>
      <c r="P55" s="1010"/>
      <c r="Q55" s="1010"/>
      <c r="R55" s="1010"/>
      <c r="S55" s="1010"/>
      <c r="T55" s="1010"/>
      <c r="U55" s="1010"/>
      <c r="V55" s="1010"/>
      <c r="W55" s="1010"/>
      <c r="X55" s="1010"/>
      <c r="Y55" s="1010"/>
      <c r="Z55" s="1010"/>
      <c r="AA55" s="1010"/>
      <c r="AB55" s="1010"/>
      <c r="AC55" s="1010"/>
      <c r="AD55" s="1010"/>
      <c r="AE55" s="1010"/>
      <c r="AF55" s="1010"/>
      <c r="AG55" s="1010"/>
    </row>
    <row r="56" spans="2:33">
      <c r="B56" s="806"/>
      <c r="C56" s="1011"/>
      <c r="D56" s="1011"/>
      <c r="E56" s="1012" t="s">
        <v>1449</v>
      </c>
      <c r="F56" s="3699" t="s">
        <v>1468</v>
      </c>
      <c r="G56" s="3703" t="s">
        <v>1450</v>
      </c>
      <c r="H56" s="2534"/>
      <c r="I56" s="3704"/>
      <c r="J56" s="3721" t="s">
        <v>1470</v>
      </c>
      <c r="K56" s="3715"/>
      <c r="L56" s="3715"/>
      <c r="M56" s="3715"/>
      <c r="N56" s="3715"/>
      <c r="O56" s="3715"/>
      <c r="P56" s="3715"/>
      <c r="Q56" s="3715"/>
      <c r="R56" s="3715"/>
      <c r="S56" s="3715"/>
      <c r="T56" s="3715"/>
      <c r="U56" s="3715"/>
      <c r="V56" s="3715"/>
      <c r="W56" s="3715"/>
      <c r="X56" s="3715"/>
      <c r="Y56" s="3715"/>
      <c r="Z56" s="3715"/>
      <c r="AA56" s="3716"/>
      <c r="AB56" s="3703" t="s">
        <v>1446</v>
      </c>
      <c r="AC56" s="2534"/>
      <c r="AD56" s="3704"/>
      <c r="AE56" s="3703" t="s">
        <v>1451</v>
      </c>
      <c r="AF56" s="2534"/>
      <c r="AG56" s="2535"/>
    </row>
    <row r="57" spans="2:33">
      <c r="B57" s="1013" t="s">
        <v>1452</v>
      </c>
      <c r="C57" s="1013"/>
      <c r="D57" s="1013"/>
      <c r="E57" s="1014" t="s">
        <v>1467</v>
      </c>
      <c r="F57" s="3700"/>
      <c r="G57" s="3705" t="s">
        <v>1469</v>
      </c>
      <c r="H57" s="3706"/>
      <c r="I57" s="3707"/>
      <c r="J57" s="3720" t="s">
        <v>1471</v>
      </c>
      <c r="K57" s="3718"/>
      <c r="L57" s="3719"/>
      <c r="M57" s="3720" t="s">
        <v>1472</v>
      </c>
      <c r="N57" s="3718"/>
      <c r="O57" s="3719"/>
      <c r="P57" s="3720" t="s">
        <v>1473</v>
      </c>
      <c r="Q57" s="3718"/>
      <c r="R57" s="3719"/>
      <c r="S57" s="3720" t="s">
        <v>1474</v>
      </c>
      <c r="T57" s="3718"/>
      <c r="U57" s="3719"/>
      <c r="V57" s="3720" t="s">
        <v>1475</v>
      </c>
      <c r="W57" s="3718"/>
      <c r="X57" s="3719"/>
      <c r="Y57" s="3720" t="s">
        <v>1476</v>
      </c>
      <c r="Z57" s="3718"/>
      <c r="AA57" s="3719"/>
      <c r="AB57" s="3705" t="s">
        <v>1486</v>
      </c>
      <c r="AC57" s="3706"/>
      <c r="AD57" s="3707"/>
      <c r="AE57" s="3709"/>
      <c r="AF57" s="3706"/>
      <c r="AG57" s="3708"/>
    </row>
    <row r="58" spans="2:33" ht="19.899999999999999" customHeight="1">
      <c r="B58" s="1015" t="str">
        <f>TEXT(本工事内容!$C$12,"ggge年m月d日")&amp;"～"</f>
        <v>令和4年11月2日～</v>
      </c>
      <c r="C58" s="1013"/>
      <c r="D58" s="1013"/>
      <c r="E58" s="979">
        <f>COUNT(S39:S53)</f>
        <v>0</v>
      </c>
      <c r="F58" s="1016">
        <f>COUNTIF(S39:U53,"&lt;="&amp;1)</f>
        <v>0</v>
      </c>
      <c r="G58" s="3740">
        <f>COUNTIF(S39:U53,"&gt;"&amp;1)</f>
        <v>0</v>
      </c>
      <c r="H58" s="3741"/>
      <c r="I58" s="3742"/>
      <c r="J58" s="3740">
        <f>COUNTIFS(S39:U53,"&gt;"&amp;1,S39:U53,"&lt;"&amp;1.1)</f>
        <v>0</v>
      </c>
      <c r="K58" s="3741"/>
      <c r="L58" s="3742"/>
      <c r="M58" s="3740">
        <f>COUNTIFS(S39:U53,"&gt;="&amp;1.1,S39:U53,"&lt;"&amp;1.2)</f>
        <v>0</v>
      </c>
      <c r="N58" s="3741"/>
      <c r="O58" s="3742"/>
      <c r="P58" s="3740">
        <f>COUNTIFS(S39:U53,"&gt;="&amp;1.2,S39:U53,"&lt;"&amp;1.3)</f>
        <v>0</v>
      </c>
      <c r="Q58" s="3741"/>
      <c r="R58" s="3742"/>
      <c r="S58" s="3740">
        <f>COUNTIFS(S39:U53,"&gt;="&amp;1.3,S39:U53,"&lt;"&amp;1.4)</f>
        <v>0</v>
      </c>
      <c r="T58" s="3741"/>
      <c r="U58" s="3742"/>
      <c r="V58" s="3740">
        <f>COUNTIFS(S39:U53,"&gt;="&amp;1.4,S39:U53,"&lt;"&amp;1.5)</f>
        <v>0</v>
      </c>
      <c r="W58" s="3741"/>
      <c r="X58" s="3742"/>
      <c r="Y58" s="3740">
        <f>COUNTIF(S39:U53,"&gt;="&amp;1.5)</f>
        <v>0</v>
      </c>
      <c r="Z58" s="3741"/>
      <c r="AA58" s="3742"/>
      <c r="AB58" s="3743">
        <f>SUM(V39:X53)</f>
        <v>0</v>
      </c>
      <c r="AC58" s="3744"/>
      <c r="AD58" s="3745"/>
      <c r="AE58" s="3749"/>
      <c r="AF58" s="3750"/>
      <c r="AG58" s="3751"/>
    </row>
    <row r="59" spans="2:33" ht="19.899999999999999" customHeight="1">
      <c r="B59" s="1015" t="str">
        <f>TEXT(本工事内容!$C$14,"ggge年m月d日")</f>
        <v>令和5年3月31日</v>
      </c>
      <c r="C59" s="1013"/>
      <c r="D59" s="1013"/>
      <c r="E59" s="1017">
        <v>100</v>
      </c>
      <c r="F59" s="1018" t="str">
        <f>IFERROR(ROUND(F58/$E58,3)*100,"(　　　　)")</f>
        <v>(　　　　)</v>
      </c>
      <c r="G59" s="3755" t="str">
        <f>IFERROR(ROUND(G58/$E58,3)*100,"(　　　　)")</f>
        <v>(　　　　)</v>
      </c>
      <c r="H59" s="3756"/>
      <c r="I59" s="3757"/>
      <c r="J59" s="3755" t="str">
        <f>IFERROR(ROUND(J58/$E58,3)*100,"(　　　　)")</f>
        <v>(　　　　)</v>
      </c>
      <c r="K59" s="3756"/>
      <c r="L59" s="3757"/>
      <c r="M59" s="3755" t="str">
        <f t="shared" ref="M59" si="3">IFERROR(ROUND(M58/$E58,3)*100,"(　　　　)")</f>
        <v>(　　　　)</v>
      </c>
      <c r="N59" s="3756"/>
      <c r="O59" s="3757"/>
      <c r="P59" s="3755" t="str">
        <f t="shared" ref="P59" si="4">IFERROR(ROUND(P58/$E58,3)*100,"(　　　　)")</f>
        <v>(　　　　)</v>
      </c>
      <c r="Q59" s="3756"/>
      <c r="R59" s="3757"/>
      <c r="S59" s="3755" t="str">
        <f t="shared" ref="S59" si="5">IFERROR(ROUND(S58/$E58,3)*100,"(　　　　)")</f>
        <v>(　　　　)</v>
      </c>
      <c r="T59" s="3756"/>
      <c r="U59" s="3757"/>
      <c r="V59" s="3755" t="str">
        <f t="shared" ref="V59" si="6">IFERROR(ROUND(V58/$E58,3)*100,"(　　　　)")</f>
        <v>(　　　　)</v>
      </c>
      <c r="W59" s="3756"/>
      <c r="X59" s="3757"/>
      <c r="Y59" s="3755" t="str">
        <f t="shared" ref="Y59" si="7">IFERROR(ROUND(Y58/$E58,3)*100,"(　　　　)")</f>
        <v>(　　　　)</v>
      </c>
      <c r="Z59" s="3756"/>
      <c r="AA59" s="3757"/>
      <c r="AB59" s="3746"/>
      <c r="AC59" s="3747"/>
      <c r="AD59" s="3748"/>
      <c r="AE59" s="3752"/>
      <c r="AF59" s="3753"/>
      <c r="AG59" s="3754"/>
    </row>
    <row r="60" spans="2:33">
      <c r="B60" s="446"/>
      <c r="C60" s="1019"/>
      <c r="D60" s="1019"/>
      <c r="F60" s="1019" t="s">
        <v>1487</v>
      </c>
    </row>
    <row r="61" spans="2:33" ht="52.15" customHeight="1"/>
    <row r="62" spans="2:33" ht="17.25">
      <c r="B62" s="446"/>
      <c r="C62" s="988" t="s">
        <v>1453</v>
      </c>
    </row>
    <row r="63" spans="2:33" ht="17.25">
      <c r="B63" s="446"/>
      <c r="C63" s="988" t="s">
        <v>1454</v>
      </c>
    </row>
    <row r="64" spans="2:33" ht="17.25">
      <c r="B64" s="446"/>
      <c r="C64" s="988" t="s">
        <v>1488</v>
      </c>
    </row>
    <row r="65" spans="2:2" ht="17.25">
      <c r="B65" s="988"/>
    </row>
  </sheetData>
  <mergeCells count="313">
    <mergeCell ref="V58:X58"/>
    <mergeCell ref="Y58:AA58"/>
    <mergeCell ref="AB58:AD59"/>
    <mergeCell ref="AE58:AG59"/>
    <mergeCell ref="G59:I59"/>
    <mergeCell ref="J59:L59"/>
    <mergeCell ref="M59:O59"/>
    <mergeCell ref="P59:R59"/>
    <mergeCell ref="S59:U59"/>
    <mergeCell ref="V59:X59"/>
    <mergeCell ref="Y59:AA59"/>
    <mergeCell ref="AE56:AG57"/>
    <mergeCell ref="G58:I58"/>
    <mergeCell ref="J58:L58"/>
    <mergeCell ref="G50:I50"/>
    <mergeCell ref="J50:L50"/>
    <mergeCell ref="M50:O50"/>
    <mergeCell ref="P50:R50"/>
    <mergeCell ref="S50:U50"/>
    <mergeCell ref="V50:X50"/>
    <mergeCell ref="Y50:AA50"/>
    <mergeCell ref="AB50:AD50"/>
    <mergeCell ref="AE50:AG50"/>
    <mergeCell ref="G51:I51"/>
    <mergeCell ref="J51:L51"/>
    <mergeCell ref="M51:O51"/>
    <mergeCell ref="P51:R51"/>
    <mergeCell ref="S51:U51"/>
    <mergeCell ref="V51:X51"/>
    <mergeCell ref="Y51:AA51"/>
    <mergeCell ref="AB51:AD51"/>
    <mergeCell ref="AE51:AG51"/>
    <mergeCell ref="M58:O58"/>
    <mergeCell ref="P58:R58"/>
    <mergeCell ref="S58:U58"/>
    <mergeCell ref="F56:F57"/>
    <mergeCell ref="G57:I57"/>
    <mergeCell ref="J57:L57"/>
    <mergeCell ref="M57:O57"/>
    <mergeCell ref="P57:R57"/>
    <mergeCell ref="S57:U57"/>
    <mergeCell ref="V57:X57"/>
    <mergeCell ref="Y57:AA57"/>
    <mergeCell ref="AB57:AD57"/>
    <mergeCell ref="AB56:AD56"/>
    <mergeCell ref="G53:I53"/>
    <mergeCell ref="J53:L53"/>
    <mergeCell ref="M53:O53"/>
    <mergeCell ref="P53:R53"/>
    <mergeCell ref="S53:U53"/>
    <mergeCell ref="V53:X53"/>
    <mergeCell ref="Y53:AA53"/>
    <mergeCell ref="AB53:AD53"/>
    <mergeCell ref="AE53:AG53"/>
    <mergeCell ref="G52:I52"/>
    <mergeCell ref="J52:L52"/>
    <mergeCell ref="M52:O52"/>
    <mergeCell ref="P52:R52"/>
    <mergeCell ref="S52:U52"/>
    <mergeCell ref="V52:X52"/>
    <mergeCell ref="Y52:AA52"/>
    <mergeCell ref="AB52:AD52"/>
    <mergeCell ref="AE52:AG52"/>
    <mergeCell ref="G49:I49"/>
    <mergeCell ref="J49:L49"/>
    <mergeCell ref="M49:O49"/>
    <mergeCell ref="P49:R49"/>
    <mergeCell ref="S49:U49"/>
    <mergeCell ref="V49:X49"/>
    <mergeCell ref="Y49:AA49"/>
    <mergeCell ref="AB49:AD49"/>
    <mergeCell ref="AE49:AG49"/>
    <mergeCell ref="G48:I48"/>
    <mergeCell ref="J48:L48"/>
    <mergeCell ref="M48:O48"/>
    <mergeCell ref="P48:R48"/>
    <mergeCell ref="S48:U48"/>
    <mergeCell ref="V48:X48"/>
    <mergeCell ref="Y48:AA48"/>
    <mergeCell ref="AB48:AD48"/>
    <mergeCell ref="AE48:AG48"/>
    <mergeCell ref="G47:I47"/>
    <mergeCell ref="J47:L47"/>
    <mergeCell ref="M47:O47"/>
    <mergeCell ref="P47:R47"/>
    <mergeCell ref="S47:U47"/>
    <mergeCell ref="V47:X47"/>
    <mergeCell ref="Y47:AA47"/>
    <mergeCell ref="AB47:AD47"/>
    <mergeCell ref="AE47:AG47"/>
    <mergeCell ref="G46:I46"/>
    <mergeCell ref="J46:L46"/>
    <mergeCell ref="M46:O46"/>
    <mergeCell ref="P46:R46"/>
    <mergeCell ref="S46:U46"/>
    <mergeCell ref="V46:X46"/>
    <mergeCell ref="Y46:AA46"/>
    <mergeCell ref="AB46:AD46"/>
    <mergeCell ref="AE46:AG46"/>
    <mergeCell ref="G45:I45"/>
    <mergeCell ref="J45:L45"/>
    <mergeCell ref="M45:O45"/>
    <mergeCell ref="P45:R45"/>
    <mergeCell ref="S45:U45"/>
    <mergeCell ref="V45:X45"/>
    <mergeCell ref="Y45:AA45"/>
    <mergeCell ref="AB45:AD45"/>
    <mergeCell ref="AE45:AG45"/>
    <mergeCell ref="G44:I44"/>
    <mergeCell ref="J44:L44"/>
    <mergeCell ref="M44:O44"/>
    <mergeCell ref="P44:R44"/>
    <mergeCell ref="S44:U44"/>
    <mergeCell ref="V44:X44"/>
    <mergeCell ref="Y44:AA44"/>
    <mergeCell ref="AB44:AD44"/>
    <mergeCell ref="AE44:AG44"/>
    <mergeCell ref="G43:I43"/>
    <mergeCell ref="J43:L43"/>
    <mergeCell ref="M43:O43"/>
    <mergeCell ref="P43:R43"/>
    <mergeCell ref="S43:U43"/>
    <mergeCell ref="V43:X43"/>
    <mergeCell ref="Y43:AA43"/>
    <mergeCell ref="AB43:AD43"/>
    <mergeCell ref="AE43:AG43"/>
    <mergeCell ref="AB41:AD41"/>
    <mergeCell ref="AE41:AG41"/>
    <mergeCell ref="G42:I42"/>
    <mergeCell ref="J42:L42"/>
    <mergeCell ref="M42:O42"/>
    <mergeCell ref="P42:R42"/>
    <mergeCell ref="S42:U42"/>
    <mergeCell ref="V42:X42"/>
    <mergeCell ref="Y42:AA42"/>
    <mergeCell ref="AB42:AD42"/>
    <mergeCell ref="AE42:AG42"/>
    <mergeCell ref="AB39:AD39"/>
    <mergeCell ref="AE39:AG39"/>
    <mergeCell ref="G40:I40"/>
    <mergeCell ref="J40:L40"/>
    <mergeCell ref="M40:O40"/>
    <mergeCell ref="P40:R40"/>
    <mergeCell ref="S40:U40"/>
    <mergeCell ref="V40:X40"/>
    <mergeCell ref="Y40:AA40"/>
    <mergeCell ref="AB40:AD40"/>
    <mergeCell ref="AE40:AG40"/>
    <mergeCell ref="B8:B9"/>
    <mergeCell ref="C8:C9"/>
    <mergeCell ref="D8:D9"/>
    <mergeCell ref="E8:E9"/>
    <mergeCell ref="F8:F9"/>
    <mergeCell ref="G8:N8"/>
    <mergeCell ref="G9:J9"/>
    <mergeCell ref="K9:N9"/>
    <mergeCell ref="J56:AA56"/>
    <mergeCell ref="G56:I56"/>
    <mergeCell ref="G39:I39"/>
    <mergeCell ref="J39:L39"/>
    <mergeCell ref="M39:O39"/>
    <mergeCell ref="P39:R39"/>
    <mergeCell ref="S39:U39"/>
    <mergeCell ref="V39:X39"/>
    <mergeCell ref="Y39:AA39"/>
    <mergeCell ref="G41:I41"/>
    <mergeCell ref="J41:L41"/>
    <mergeCell ref="M41:O41"/>
    <mergeCell ref="P41:R41"/>
    <mergeCell ref="S41:U41"/>
    <mergeCell ref="V41:X41"/>
    <mergeCell ref="Y41:AA41"/>
    <mergeCell ref="AB10:AG10"/>
    <mergeCell ref="G11:J11"/>
    <mergeCell ref="K11:N11"/>
    <mergeCell ref="O11:Q11"/>
    <mergeCell ref="R11:T11"/>
    <mergeCell ref="U11:X11"/>
    <mergeCell ref="Y11:AA11"/>
    <mergeCell ref="AB11:AG11"/>
    <mergeCell ref="Y8:AA8"/>
    <mergeCell ref="Y9:AA9"/>
    <mergeCell ref="AB8:AG8"/>
    <mergeCell ref="AB9:AG9"/>
    <mergeCell ref="G10:J10"/>
    <mergeCell ref="K10:N10"/>
    <mergeCell ref="O10:Q10"/>
    <mergeCell ref="R10:T10"/>
    <mergeCell ref="U10:X10"/>
    <mergeCell ref="Y10:AA10"/>
    <mergeCell ref="O8:Q9"/>
    <mergeCell ref="R8:T9"/>
    <mergeCell ref="U8:X9"/>
    <mergeCell ref="AB12:AG12"/>
    <mergeCell ref="G13:J13"/>
    <mergeCell ref="K13:N13"/>
    <mergeCell ref="O13:Q13"/>
    <mergeCell ref="R13:T13"/>
    <mergeCell ref="U13:X13"/>
    <mergeCell ref="Y13:AA13"/>
    <mergeCell ref="AB13:AG13"/>
    <mergeCell ref="G12:J12"/>
    <mergeCell ref="K12:N12"/>
    <mergeCell ref="O12:Q12"/>
    <mergeCell ref="R12:T12"/>
    <mergeCell ref="U12:X12"/>
    <mergeCell ref="Y12:AA12"/>
    <mergeCell ref="AB14:AG14"/>
    <mergeCell ref="G15:J15"/>
    <mergeCell ref="K15:N15"/>
    <mergeCell ref="O15:Q15"/>
    <mergeCell ref="R15:T15"/>
    <mergeCell ref="U15:X15"/>
    <mergeCell ref="Y15:AA15"/>
    <mergeCell ref="AB15:AG15"/>
    <mergeCell ref="G14:J14"/>
    <mergeCell ref="K14:N14"/>
    <mergeCell ref="O14:Q14"/>
    <mergeCell ref="R14:T14"/>
    <mergeCell ref="U14:X14"/>
    <mergeCell ref="Y14:AA14"/>
    <mergeCell ref="AB16:AG16"/>
    <mergeCell ref="G17:J17"/>
    <mergeCell ref="K17:N17"/>
    <mergeCell ref="O17:Q17"/>
    <mergeCell ref="R17:T17"/>
    <mergeCell ref="U17:X17"/>
    <mergeCell ref="Y17:AA17"/>
    <mergeCell ref="AB17:AG17"/>
    <mergeCell ref="G16:J16"/>
    <mergeCell ref="K16:N16"/>
    <mergeCell ref="O16:Q16"/>
    <mergeCell ref="R16:T16"/>
    <mergeCell ref="U16:X16"/>
    <mergeCell ref="Y16:AA16"/>
    <mergeCell ref="AB18:AG18"/>
    <mergeCell ref="G19:J19"/>
    <mergeCell ref="K19:N19"/>
    <mergeCell ref="O19:Q19"/>
    <mergeCell ref="R19:T19"/>
    <mergeCell ref="U19:X19"/>
    <mergeCell ref="Y19:AA19"/>
    <mergeCell ref="AB19:AG19"/>
    <mergeCell ref="G18:J18"/>
    <mergeCell ref="K18:N18"/>
    <mergeCell ref="O18:Q18"/>
    <mergeCell ref="R18:T18"/>
    <mergeCell ref="U18:X18"/>
    <mergeCell ref="Y18:AA18"/>
    <mergeCell ref="O21:Q21"/>
    <mergeCell ref="R21:T21"/>
    <mergeCell ref="U21:X21"/>
    <mergeCell ref="Y21:AA21"/>
    <mergeCell ref="AB21:AG21"/>
    <mergeCell ref="G20:J20"/>
    <mergeCell ref="K20:N20"/>
    <mergeCell ref="O20:Q20"/>
    <mergeCell ref="R20:T20"/>
    <mergeCell ref="U20:X20"/>
    <mergeCell ref="Y20:AA20"/>
    <mergeCell ref="B37:B38"/>
    <mergeCell ref="C37:C38"/>
    <mergeCell ref="D37:D38"/>
    <mergeCell ref="E37:E38"/>
    <mergeCell ref="F37:F38"/>
    <mergeCell ref="G24:J24"/>
    <mergeCell ref="K24:N24"/>
    <mergeCell ref="O24:Q24"/>
    <mergeCell ref="R24:T24"/>
    <mergeCell ref="D32:S32"/>
    <mergeCell ref="D33:J33"/>
    <mergeCell ref="D34:J34"/>
    <mergeCell ref="D35:J35"/>
    <mergeCell ref="G37:I37"/>
    <mergeCell ref="G38:I38"/>
    <mergeCell ref="J37:L37"/>
    <mergeCell ref="J38:L38"/>
    <mergeCell ref="M37:O37"/>
    <mergeCell ref="M38:O38"/>
    <mergeCell ref="AB24:AG24"/>
    <mergeCell ref="D5:T5"/>
    <mergeCell ref="D6:T6"/>
    <mergeCell ref="C26:AF28"/>
    <mergeCell ref="O30:Q30"/>
    <mergeCell ref="U24:X24"/>
    <mergeCell ref="Y24:AA24"/>
    <mergeCell ref="AB22:AG22"/>
    <mergeCell ref="G23:J23"/>
    <mergeCell ref="K23:N23"/>
    <mergeCell ref="O23:Q23"/>
    <mergeCell ref="R23:T23"/>
    <mergeCell ref="U23:X23"/>
    <mergeCell ref="Y23:AA23"/>
    <mergeCell ref="AB23:AG23"/>
    <mergeCell ref="G22:J22"/>
    <mergeCell ref="K22:N22"/>
    <mergeCell ref="O22:Q22"/>
    <mergeCell ref="R22:T22"/>
    <mergeCell ref="U22:X22"/>
    <mergeCell ref="Y22:AA22"/>
    <mergeCell ref="AB20:AG20"/>
    <mergeCell ref="G21:J21"/>
    <mergeCell ref="K21:N21"/>
    <mergeCell ref="Y37:AA38"/>
    <mergeCell ref="AB37:AD37"/>
    <mergeCell ref="AB38:AD38"/>
    <mergeCell ref="AE37:AG38"/>
    <mergeCell ref="P37:R37"/>
    <mergeCell ref="P38:R38"/>
    <mergeCell ref="S37:U37"/>
    <mergeCell ref="S38:U38"/>
    <mergeCell ref="V37:X37"/>
    <mergeCell ref="V38:X38"/>
  </mergeCells>
  <phoneticPr fontId="1"/>
  <conditionalFormatting sqref="J39:L54">
    <cfRule type="expression" dxfId="28" priority="6">
      <formula>J39=0</formula>
    </cfRule>
  </conditionalFormatting>
  <conditionalFormatting sqref="P39:R54">
    <cfRule type="expression" dxfId="27" priority="5">
      <formula>M39=""</formula>
    </cfRule>
  </conditionalFormatting>
  <conditionalFormatting sqref="E58:AA58">
    <cfRule type="expression" dxfId="26" priority="2">
      <formula>E58=0</formula>
    </cfRule>
  </conditionalFormatting>
  <conditionalFormatting sqref="AB58">
    <cfRule type="expression" dxfId="25" priority="1">
      <formula>$AB$58=0</formula>
    </cfRule>
  </conditionalFormatting>
  <hyperlinks>
    <hyperlink ref="AI2" location="'0一覧表'!C33" display="一覧表に戻る"/>
  </hyperlinks>
  <pageMargins left="0.31496062992125984" right="0.15748031496062992" top="0.43307086614173229" bottom="0.47244094488188981" header="0.31496062992125984" footer="0.31496062992125984"/>
  <pageSetup paperSize="9" orientation="landscape" r:id="rId1"/>
  <rowBreaks count="1" manualBreakCount="1">
    <brk id="28" min="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26"/>
  <sheetViews>
    <sheetView workbookViewId="0">
      <selection activeCell="F15" sqref="F15"/>
    </sheetView>
  </sheetViews>
  <sheetFormatPr defaultColWidth="8.875" defaultRowHeight="13.5"/>
  <cols>
    <col min="1" max="1" width="8.875" style="58"/>
    <col min="2" max="2" width="15.25" style="58" customWidth="1"/>
    <col min="3" max="3" width="11.5" style="58" customWidth="1"/>
    <col min="4" max="4" width="7.5" style="58" customWidth="1"/>
    <col min="5" max="7" width="8.875" style="58" customWidth="1"/>
    <col min="8" max="8" width="11.125" style="58" customWidth="1"/>
    <col min="9" max="9" width="12.5" style="58" customWidth="1"/>
    <col min="10" max="16384" width="8.875" style="58"/>
  </cols>
  <sheetData>
    <row r="1" spans="1:10">
      <c r="A1" s="1350" t="s">
        <v>2132</v>
      </c>
    </row>
    <row r="2" spans="1:10" ht="18" customHeight="1">
      <c r="B2" s="58" t="s">
        <v>1274</v>
      </c>
      <c r="C2" s="1389" t="s">
        <v>2172</v>
      </c>
      <c r="D2" s="1047"/>
      <c r="E2" s="1047"/>
      <c r="F2" s="418"/>
      <c r="G2" s="418"/>
    </row>
    <row r="3" spans="1:10" ht="18" customHeight="1">
      <c r="B3" s="58" t="s">
        <v>1287</v>
      </c>
      <c r="C3" s="1526"/>
      <c r="D3" s="1526"/>
      <c r="E3" s="430" t="s">
        <v>1303</v>
      </c>
      <c r="F3" s="58" t="s">
        <v>977</v>
      </c>
    </row>
    <row r="4" spans="1:10" ht="18" customHeight="1">
      <c r="B4" s="58" t="s">
        <v>1312</v>
      </c>
      <c r="C4" s="1345" t="s">
        <v>1950</v>
      </c>
      <c r="D4" s="1351">
        <v>5</v>
      </c>
      <c r="E4" s="418"/>
      <c r="F4" s="418"/>
      <c r="G4" s="418"/>
    </row>
    <row r="5" spans="1:10" ht="18" customHeight="1">
      <c r="B5" s="58" t="s">
        <v>888</v>
      </c>
      <c r="C5" s="1352" t="s">
        <v>1808</v>
      </c>
      <c r="D5" s="1338">
        <v>100</v>
      </c>
      <c r="E5" s="58" t="s">
        <v>1286</v>
      </c>
    </row>
    <row r="6" spans="1:10" ht="18" customHeight="1">
      <c r="B6" s="480" t="s">
        <v>1024</v>
      </c>
      <c r="C6" s="1528" t="s">
        <v>1810</v>
      </c>
      <c r="D6" s="1528"/>
      <c r="E6" s="1528"/>
      <c r="F6" s="1050"/>
      <c r="G6" s="1050"/>
      <c r="H6" s="1244"/>
      <c r="I6" s="1244"/>
      <c r="J6" s="1244"/>
    </row>
    <row r="7" spans="1:10" ht="18" customHeight="1">
      <c r="B7" s="480" t="s">
        <v>1316</v>
      </c>
      <c r="C7" s="1523" t="s">
        <v>1809</v>
      </c>
      <c r="D7" s="1527"/>
      <c r="E7" s="1050"/>
      <c r="F7" s="1050"/>
      <c r="G7" s="1050"/>
      <c r="H7" s="1244"/>
      <c r="I7" s="1244"/>
      <c r="J7" s="1244"/>
    </row>
    <row r="8" spans="1:10" ht="18" customHeight="1">
      <c r="B8" s="58" t="s">
        <v>889</v>
      </c>
      <c r="C8" s="1528" t="s">
        <v>2133</v>
      </c>
      <c r="D8" s="1528"/>
      <c r="E8" s="1528"/>
      <c r="F8" s="1528"/>
      <c r="G8" s="1528"/>
      <c r="H8" s="1528"/>
      <c r="I8" s="1528"/>
      <c r="J8" s="1528"/>
    </row>
    <row r="9" spans="1:10" ht="18" customHeight="1">
      <c r="B9" s="58" t="s">
        <v>890</v>
      </c>
      <c r="C9" s="1528" t="s">
        <v>2134</v>
      </c>
      <c r="D9" s="1528"/>
      <c r="E9" s="1528"/>
      <c r="F9" s="1528"/>
      <c r="G9" s="1528"/>
      <c r="H9" s="1528"/>
      <c r="I9" s="1528"/>
      <c r="J9" s="1528"/>
    </row>
    <row r="10" spans="1:10" ht="18" customHeight="1">
      <c r="B10" s="58" t="s">
        <v>1317</v>
      </c>
      <c r="C10" s="1528" t="s">
        <v>2135</v>
      </c>
      <c r="D10" s="1528"/>
      <c r="E10" s="1528"/>
      <c r="F10" s="1528"/>
      <c r="G10" s="1528"/>
      <c r="H10" s="1528"/>
      <c r="I10" s="1528"/>
      <c r="J10" s="1528"/>
    </row>
    <row r="11" spans="1:10" ht="18" customHeight="1">
      <c r="B11" s="58" t="s">
        <v>1304</v>
      </c>
      <c r="C11" s="1521">
        <v>44866</v>
      </c>
      <c r="D11" s="1521"/>
      <c r="E11" s="1244"/>
      <c r="F11" s="1244"/>
      <c r="G11" s="1244"/>
      <c r="H11" s="1244"/>
      <c r="I11" s="1244"/>
      <c r="J11" s="1244"/>
    </row>
    <row r="12" spans="1:10" ht="18" customHeight="1">
      <c r="B12" s="480" t="s">
        <v>1305</v>
      </c>
      <c r="C12" s="1521">
        <v>44867</v>
      </c>
      <c r="D12" s="1521"/>
      <c r="E12" s="1244"/>
      <c r="F12" s="1244"/>
      <c r="G12" s="1244"/>
      <c r="H12" s="1244"/>
      <c r="I12" s="1244"/>
      <c r="J12" s="1244"/>
    </row>
    <row r="13" spans="1:10" ht="18" customHeight="1">
      <c r="B13" s="480" t="s">
        <v>1308</v>
      </c>
      <c r="C13" s="1521">
        <v>44957</v>
      </c>
      <c r="D13" s="1521"/>
      <c r="E13" s="1244"/>
      <c r="F13" s="1244"/>
      <c r="G13" s="1244"/>
      <c r="H13" s="1244"/>
      <c r="I13" s="1244"/>
      <c r="J13" s="1244"/>
    </row>
    <row r="14" spans="1:10" ht="18" customHeight="1">
      <c r="B14" s="480" t="s">
        <v>1713</v>
      </c>
      <c r="C14" s="1521">
        <v>45016</v>
      </c>
      <c r="D14" s="1521"/>
      <c r="E14" s="1244"/>
      <c r="F14" s="1244"/>
      <c r="G14" s="1244"/>
      <c r="H14" s="1244"/>
      <c r="I14" s="1244"/>
      <c r="J14" s="1244"/>
    </row>
    <row r="15" spans="1:10" ht="18" customHeight="1">
      <c r="B15" s="480" t="s">
        <v>1306</v>
      </c>
      <c r="C15" s="1522">
        <v>2000000</v>
      </c>
      <c r="D15" s="1522"/>
      <c r="E15" s="1244"/>
      <c r="F15" s="1244"/>
      <c r="G15" s="1244"/>
      <c r="H15" s="1244"/>
      <c r="I15" s="1244"/>
      <c r="J15" s="1244"/>
    </row>
    <row r="16" spans="1:10" ht="18" customHeight="1">
      <c r="B16" s="480" t="s">
        <v>1307</v>
      </c>
      <c r="C16" s="1522">
        <v>2000000</v>
      </c>
      <c r="D16" s="1522"/>
      <c r="E16" s="1244"/>
      <c r="F16" s="1244"/>
      <c r="G16" s="1244"/>
      <c r="H16" s="1244"/>
      <c r="I16" s="1244"/>
      <c r="J16" s="1244"/>
    </row>
    <row r="17" spans="2:10" ht="18" customHeight="1">
      <c r="B17" s="480"/>
      <c r="C17" s="1245"/>
      <c r="D17" s="1245"/>
      <c r="E17" s="1244"/>
      <c r="F17" s="1244"/>
      <c r="G17" s="1244"/>
      <c r="H17" s="1244"/>
      <c r="I17" s="1244"/>
      <c r="J17" s="1244"/>
    </row>
    <row r="18" spans="2:10" ht="18" customHeight="1">
      <c r="C18" s="1246" t="s">
        <v>886</v>
      </c>
      <c r="D18" s="1246"/>
      <c r="E18" s="1243"/>
      <c r="F18" s="1243"/>
      <c r="G18" s="1243"/>
      <c r="H18" s="1243"/>
      <c r="I18" s="1241"/>
      <c r="J18" s="1244"/>
    </row>
    <row r="19" spans="2:10" ht="18" customHeight="1">
      <c r="B19" s="58" t="s">
        <v>588</v>
      </c>
      <c r="C19" s="1523" t="s">
        <v>1314</v>
      </c>
      <c r="D19" s="1523"/>
      <c r="E19" s="1241"/>
      <c r="F19" s="1241"/>
      <c r="G19" s="1241"/>
      <c r="H19" s="1241"/>
      <c r="I19" s="1242"/>
      <c r="J19" s="1244"/>
    </row>
    <row r="20" spans="2:10" ht="18" customHeight="1">
      <c r="B20" s="58" t="s">
        <v>1309</v>
      </c>
      <c r="C20" s="1524" t="s">
        <v>1751</v>
      </c>
      <c r="D20" s="1524"/>
      <c r="E20" s="1241"/>
      <c r="F20" s="1241"/>
      <c r="G20" s="1241"/>
      <c r="H20" s="1241"/>
      <c r="I20" s="1242"/>
      <c r="J20" s="1244"/>
    </row>
    <row r="21" spans="2:10" ht="18" customHeight="1">
      <c r="B21" s="58" t="s">
        <v>1310</v>
      </c>
      <c r="C21" s="1524" t="s">
        <v>977</v>
      </c>
      <c r="D21" s="1524"/>
      <c r="E21" s="1241"/>
      <c r="F21" s="1241"/>
      <c r="G21" s="1241"/>
      <c r="H21" s="1241"/>
      <c r="I21" s="1242"/>
      <c r="J21" s="1244"/>
    </row>
    <row r="22" spans="2:10" ht="18" customHeight="1">
      <c r="B22" s="58" t="s">
        <v>1311</v>
      </c>
      <c r="C22" s="1525" t="s">
        <v>977</v>
      </c>
      <c r="D22" s="1525"/>
      <c r="E22" s="1241"/>
      <c r="F22" s="1241"/>
      <c r="G22" s="1241"/>
      <c r="H22" s="1241"/>
      <c r="I22" s="1242"/>
      <c r="J22" s="1244"/>
    </row>
    <row r="23" spans="2:10" ht="18" customHeight="1">
      <c r="B23" s="58" t="s">
        <v>1582</v>
      </c>
      <c r="C23" s="1525" t="s">
        <v>977</v>
      </c>
      <c r="D23" s="1525"/>
      <c r="E23" s="1241"/>
      <c r="F23" s="1241"/>
      <c r="G23" s="1241"/>
      <c r="H23" s="1241"/>
      <c r="I23" s="1242"/>
      <c r="J23" s="1244"/>
    </row>
    <row r="24" spans="2:10" ht="18" customHeight="1">
      <c r="B24" s="58" t="s">
        <v>1582</v>
      </c>
      <c r="C24" s="1525" t="s">
        <v>977</v>
      </c>
      <c r="D24" s="1525"/>
    </row>
    <row r="25" spans="2:10" ht="18" customHeight="1"/>
    <row r="26" spans="2:10" ht="18" customHeight="1"/>
  </sheetData>
  <mergeCells count="18">
    <mergeCell ref="C3:D3"/>
    <mergeCell ref="C11:D11"/>
    <mergeCell ref="C12:D12"/>
    <mergeCell ref="C7:D7"/>
    <mergeCell ref="C10:J10"/>
    <mergeCell ref="C8:J8"/>
    <mergeCell ref="C9:J9"/>
    <mergeCell ref="C6:E6"/>
    <mergeCell ref="C13:D13"/>
    <mergeCell ref="C15:D15"/>
    <mergeCell ref="C19:D19"/>
    <mergeCell ref="C20:D20"/>
    <mergeCell ref="C24:D24"/>
    <mergeCell ref="C14:D14"/>
    <mergeCell ref="C16:D16"/>
    <mergeCell ref="C23:D23"/>
    <mergeCell ref="C22:D22"/>
    <mergeCell ref="C21:D21"/>
  </mergeCells>
  <phoneticPr fontId="1"/>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検索!$G$1:$G$21</xm:f>
          </x14:formula1>
          <xm:sqref>C3:D3</xm:sqref>
        </x14:dataValidation>
        <x14:dataValidation type="list" showInputMessage="1" showErrorMessage="1">
          <x14:formula1>
            <xm:f>検索!$I$1:$I$11</xm:f>
          </x14:formula1>
          <xm:sqref>C5</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K44"/>
  <sheetViews>
    <sheetView zoomScaleNormal="100" workbookViewId="0">
      <pane ySplit="11" topLeftCell="A12" activePane="bottomLeft" state="frozen"/>
      <selection pane="bottomLeft" activeCell="K2" sqref="K2"/>
    </sheetView>
  </sheetViews>
  <sheetFormatPr defaultColWidth="8.875" defaultRowHeight="13.5"/>
  <cols>
    <col min="1" max="1" width="8.875" style="583"/>
    <col min="2" max="3" width="6.75" style="583" customWidth="1"/>
    <col min="4" max="4" width="8.75" style="583" customWidth="1"/>
    <col min="5" max="5" width="20.75" style="583" customWidth="1"/>
    <col min="6" max="7" width="10.75" style="583" customWidth="1"/>
    <col min="8" max="8" width="16.75" style="583" customWidth="1"/>
    <col min="9" max="9" width="5.75" style="583" customWidth="1"/>
    <col min="10" max="16384" width="8.875" style="583"/>
  </cols>
  <sheetData>
    <row r="1" spans="2:11" ht="41.45" customHeight="1"/>
    <row r="2" spans="2:11" ht="28.5">
      <c r="B2" s="597" t="s">
        <v>1397</v>
      </c>
      <c r="C2" s="60"/>
      <c r="D2" s="60"/>
      <c r="E2" s="60"/>
      <c r="F2" s="60"/>
      <c r="G2" s="60"/>
      <c r="H2" s="60"/>
      <c r="I2" s="60"/>
      <c r="K2" s="975" t="s">
        <v>1739</v>
      </c>
    </row>
    <row r="3" spans="2:11">
      <c r="B3" s="595"/>
    </row>
    <row r="4" spans="2:11">
      <c r="B4" s="594"/>
    </row>
    <row r="5" spans="2:11">
      <c r="I5" s="407" t="s">
        <v>1398</v>
      </c>
    </row>
    <row r="6" spans="2:11" ht="17.25">
      <c r="B6" s="355" t="s">
        <v>19</v>
      </c>
      <c r="C6" s="60"/>
      <c r="D6" s="60"/>
      <c r="E6" s="60"/>
      <c r="F6" s="60"/>
      <c r="G6" s="60"/>
      <c r="H6" s="60"/>
      <c r="I6" s="60"/>
    </row>
    <row r="7" spans="2:11" ht="17.25">
      <c r="B7" s="355"/>
      <c r="C7" s="60"/>
      <c r="D7" s="60"/>
      <c r="E7" s="60"/>
      <c r="F7" s="60"/>
      <c r="G7" s="60"/>
      <c r="H7" s="60"/>
      <c r="I7" s="60"/>
    </row>
    <row r="8" spans="2:11" ht="19.899999999999999" customHeight="1">
      <c r="B8" s="3761" t="s">
        <v>76</v>
      </c>
      <c r="C8" s="2791"/>
      <c r="D8" s="3763" t="str">
        <f>本工事内容!$C$5&amp;本工事内容!$D$5&amp;本工事内容!$E$5&amp;"　"&amp;本工事内容!$C$8</f>
        <v>都計第100号　○○○道路修繕工事2</v>
      </c>
      <c r="E8" s="3454"/>
      <c r="F8" s="3455"/>
      <c r="G8" s="601" t="s">
        <v>79</v>
      </c>
      <c r="H8" s="602"/>
      <c r="I8" s="582"/>
    </row>
    <row r="9" spans="2:11" ht="19.899999999999999" customHeight="1">
      <c r="B9" s="3762" t="s">
        <v>214</v>
      </c>
      <c r="C9" s="2792"/>
      <c r="D9" s="3764" t="str">
        <f>本工事内容!$C$10</f>
        <v>一宮22号線</v>
      </c>
      <c r="E9" s="3645"/>
      <c r="F9" s="3646"/>
      <c r="G9" s="3765" t="str">
        <f>請負者詳細!$C$2</f>
        <v>△△△△建設株式会社</v>
      </c>
      <c r="H9" s="3570"/>
      <c r="I9" s="3766"/>
    </row>
    <row r="10" spans="2:11" ht="19.899999999999999" customHeight="1">
      <c r="B10" s="3762" t="s">
        <v>370</v>
      </c>
      <c r="C10" s="2792"/>
      <c r="D10" s="3764" t="str">
        <f>本工事内容!$C$9</f>
        <v>一宮市本町二丁目5番６号2</v>
      </c>
      <c r="E10" s="3645"/>
      <c r="F10" s="3646"/>
      <c r="G10" s="3767"/>
      <c r="H10" s="3768"/>
      <c r="I10" s="3769"/>
    </row>
    <row r="11" spans="2:11">
      <c r="B11" s="609" t="s">
        <v>1399</v>
      </c>
      <c r="C11" s="610"/>
      <c r="D11" s="409" t="s">
        <v>1149</v>
      </c>
      <c r="E11" s="409" t="s">
        <v>1400</v>
      </c>
      <c r="F11" s="3760" t="s">
        <v>1401</v>
      </c>
      <c r="G11" s="3452"/>
      <c r="H11" s="611" t="s">
        <v>1402</v>
      </c>
      <c r="I11" s="612"/>
    </row>
    <row r="12" spans="2:11" ht="19.899999999999999" customHeight="1">
      <c r="B12" s="615"/>
      <c r="C12" s="616"/>
      <c r="D12" s="617"/>
      <c r="E12" s="599"/>
      <c r="F12" s="3758"/>
      <c r="G12" s="3759"/>
      <c r="H12" s="613"/>
      <c r="I12" s="605"/>
    </row>
    <row r="13" spans="2:11" ht="19.899999999999999" customHeight="1">
      <c r="B13" s="615"/>
      <c r="C13" s="616"/>
      <c r="D13" s="617"/>
      <c r="E13" s="599"/>
      <c r="F13" s="3758"/>
      <c r="G13" s="3759"/>
      <c r="H13" s="613"/>
      <c r="I13" s="605"/>
    </row>
    <row r="14" spans="2:11" ht="19.899999999999999" customHeight="1">
      <c r="B14" s="615"/>
      <c r="C14" s="616"/>
      <c r="D14" s="617"/>
      <c r="E14" s="599"/>
      <c r="F14" s="3758"/>
      <c r="G14" s="3759"/>
      <c r="H14" s="613"/>
      <c r="I14" s="605"/>
    </row>
    <row r="15" spans="2:11" ht="19.899999999999999" customHeight="1">
      <c r="B15" s="615"/>
      <c r="C15" s="616"/>
      <c r="D15" s="617"/>
      <c r="E15" s="599"/>
      <c r="F15" s="3758"/>
      <c r="G15" s="3759"/>
      <c r="H15" s="613"/>
      <c r="I15" s="605"/>
    </row>
    <row r="16" spans="2:11" ht="19.899999999999999" customHeight="1">
      <c r="B16" s="615"/>
      <c r="C16" s="616"/>
      <c r="D16" s="617"/>
      <c r="E16" s="599"/>
      <c r="F16" s="3758"/>
      <c r="G16" s="3759"/>
      <c r="H16" s="613"/>
      <c r="I16" s="605"/>
    </row>
    <row r="17" spans="2:9" ht="19.899999999999999" customHeight="1">
      <c r="B17" s="615"/>
      <c r="C17" s="616"/>
      <c r="D17" s="617"/>
      <c r="E17" s="599"/>
      <c r="F17" s="3758"/>
      <c r="G17" s="3759"/>
      <c r="H17" s="613"/>
      <c r="I17" s="605"/>
    </row>
    <row r="18" spans="2:9" ht="19.899999999999999" customHeight="1">
      <c r="B18" s="615"/>
      <c r="C18" s="616"/>
      <c r="D18" s="617"/>
      <c r="E18" s="599"/>
      <c r="F18" s="3758"/>
      <c r="G18" s="3759"/>
      <c r="H18" s="613"/>
      <c r="I18" s="605"/>
    </row>
    <row r="19" spans="2:9" ht="19.899999999999999" customHeight="1">
      <c r="B19" s="615"/>
      <c r="C19" s="616"/>
      <c r="D19" s="617"/>
      <c r="E19" s="599"/>
      <c r="F19" s="3758"/>
      <c r="G19" s="3759"/>
      <c r="H19" s="613"/>
      <c r="I19" s="605"/>
    </row>
    <row r="20" spans="2:9" ht="19.899999999999999" customHeight="1">
      <c r="B20" s="615"/>
      <c r="C20" s="616"/>
      <c r="D20" s="617"/>
      <c r="E20" s="599"/>
      <c r="F20" s="3758"/>
      <c r="G20" s="3759"/>
      <c r="H20" s="613"/>
      <c r="I20" s="605"/>
    </row>
    <row r="21" spans="2:9" ht="19.899999999999999" customHeight="1">
      <c r="B21" s="615"/>
      <c r="C21" s="616"/>
      <c r="D21" s="617"/>
      <c r="E21" s="599"/>
      <c r="F21" s="3758"/>
      <c r="G21" s="3759"/>
      <c r="H21" s="613"/>
      <c r="I21" s="605"/>
    </row>
    <row r="22" spans="2:9" ht="19.899999999999999" customHeight="1">
      <c r="B22" s="615"/>
      <c r="C22" s="616"/>
      <c r="D22" s="617"/>
      <c r="E22" s="599"/>
      <c r="F22" s="3758"/>
      <c r="G22" s="3759"/>
      <c r="H22" s="613"/>
      <c r="I22" s="605"/>
    </row>
    <row r="23" spans="2:9" ht="19.899999999999999" customHeight="1">
      <c r="B23" s="615"/>
      <c r="C23" s="616"/>
      <c r="D23" s="617"/>
      <c r="E23" s="599"/>
      <c r="F23" s="3758"/>
      <c r="G23" s="3759"/>
      <c r="H23" s="613"/>
      <c r="I23" s="605"/>
    </row>
    <row r="24" spans="2:9" ht="19.899999999999999" customHeight="1">
      <c r="B24" s="615"/>
      <c r="C24" s="616"/>
      <c r="D24" s="617"/>
      <c r="E24" s="599"/>
      <c r="F24" s="3758"/>
      <c r="G24" s="3759"/>
      <c r="H24" s="613"/>
      <c r="I24" s="605"/>
    </row>
    <row r="25" spans="2:9" ht="19.899999999999999" customHeight="1">
      <c r="B25" s="615"/>
      <c r="C25" s="616"/>
      <c r="D25" s="617"/>
      <c r="E25" s="599"/>
      <c r="F25" s="3758"/>
      <c r="G25" s="3759"/>
      <c r="H25" s="613"/>
      <c r="I25" s="605"/>
    </row>
    <row r="26" spans="2:9" ht="19.899999999999999" customHeight="1">
      <c r="B26" s="615"/>
      <c r="C26" s="616"/>
      <c r="D26" s="617"/>
      <c r="E26" s="599"/>
      <c r="F26" s="3758"/>
      <c r="G26" s="3759"/>
      <c r="H26" s="613"/>
      <c r="I26" s="605"/>
    </row>
    <row r="27" spans="2:9" ht="19.899999999999999" customHeight="1">
      <c r="B27" s="615"/>
      <c r="C27" s="616"/>
      <c r="D27" s="617"/>
      <c r="E27" s="599"/>
      <c r="F27" s="3758"/>
      <c r="G27" s="3759"/>
      <c r="H27" s="613"/>
      <c r="I27" s="605"/>
    </row>
    <row r="28" spans="2:9" ht="19.899999999999999" customHeight="1">
      <c r="B28" s="615"/>
      <c r="C28" s="616"/>
      <c r="D28" s="617"/>
      <c r="E28" s="599"/>
      <c r="F28" s="3758"/>
      <c r="G28" s="3759"/>
      <c r="H28" s="613"/>
      <c r="I28" s="605"/>
    </row>
    <row r="29" spans="2:9" ht="19.899999999999999" customHeight="1">
      <c r="B29" s="615"/>
      <c r="C29" s="616"/>
      <c r="D29" s="617"/>
      <c r="E29" s="599"/>
      <c r="F29" s="3758"/>
      <c r="G29" s="3759"/>
      <c r="H29" s="613"/>
      <c r="I29" s="605"/>
    </row>
    <row r="30" spans="2:9" ht="19.899999999999999" customHeight="1">
      <c r="B30" s="615"/>
      <c r="C30" s="616"/>
      <c r="D30" s="617"/>
      <c r="E30" s="599"/>
      <c r="F30" s="3758"/>
      <c r="G30" s="3759"/>
      <c r="H30" s="613"/>
      <c r="I30" s="605"/>
    </row>
    <row r="31" spans="2:9" ht="19.899999999999999" customHeight="1">
      <c r="B31" s="615"/>
      <c r="C31" s="616"/>
      <c r="D31" s="617"/>
      <c r="E31" s="599"/>
      <c r="F31" s="3758"/>
      <c r="G31" s="3759"/>
      <c r="H31" s="613"/>
      <c r="I31" s="605"/>
    </row>
    <row r="32" spans="2:9" ht="19.899999999999999" customHeight="1">
      <c r="B32" s="615"/>
      <c r="C32" s="616"/>
      <c r="D32" s="617"/>
      <c r="E32" s="599"/>
      <c r="F32" s="3758"/>
      <c r="G32" s="3759"/>
      <c r="H32" s="613"/>
      <c r="I32" s="605"/>
    </row>
    <row r="33" spans="2:9" ht="19.899999999999999" customHeight="1">
      <c r="B33" s="615"/>
      <c r="C33" s="616"/>
      <c r="D33" s="617"/>
      <c r="E33" s="599"/>
      <c r="F33" s="3758"/>
      <c r="G33" s="3759"/>
      <c r="H33" s="613"/>
      <c r="I33" s="605"/>
    </row>
    <row r="34" spans="2:9" ht="19.899999999999999" customHeight="1">
      <c r="B34" s="615"/>
      <c r="C34" s="616"/>
      <c r="D34" s="617"/>
      <c r="E34" s="599"/>
      <c r="F34" s="3758"/>
      <c r="G34" s="3759"/>
      <c r="H34" s="613"/>
      <c r="I34" s="605"/>
    </row>
    <row r="35" spans="2:9" ht="19.899999999999999" customHeight="1">
      <c r="B35" s="615"/>
      <c r="C35" s="616"/>
      <c r="D35" s="617"/>
      <c r="E35" s="599"/>
      <c r="F35" s="3758"/>
      <c r="G35" s="3759"/>
      <c r="H35" s="613"/>
      <c r="I35" s="605"/>
    </row>
    <row r="36" spans="2:9" ht="19.899999999999999" customHeight="1">
      <c r="B36" s="615"/>
      <c r="C36" s="616"/>
      <c r="D36" s="617"/>
      <c r="E36" s="599"/>
      <c r="F36" s="3758"/>
      <c r="G36" s="3759"/>
      <c r="H36" s="613"/>
      <c r="I36" s="605"/>
    </row>
    <row r="37" spans="2:9" ht="19.899999999999999" customHeight="1">
      <c r="B37" s="615"/>
      <c r="C37" s="616"/>
      <c r="D37" s="617"/>
      <c r="E37" s="599"/>
      <c r="F37" s="3758"/>
      <c r="G37" s="3759"/>
      <c r="H37" s="613"/>
      <c r="I37" s="605"/>
    </row>
    <row r="38" spans="2:9" ht="19.899999999999999" customHeight="1">
      <c r="B38" s="615"/>
      <c r="C38" s="616"/>
      <c r="D38" s="617"/>
      <c r="E38" s="599"/>
      <c r="F38" s="3758"/>
      <c r="G38" s="3759"/>
      <c r="H38" s="613"/>
      <c r="I38" s="605"/>
    </row>
    <row r="39" spans="2:9" ht="19.899999999999999" customHeight="1">
      <c r="B39" s="615"/>
      <c r="C39" s="616"/>
      <c r="D39" s="617"/>
      <c r="E39" s="599"/>
      <c r="F39" s="3758"/>
      <c r="G39" s="3759"/>
      <c r="H39" s="613"/>
      <c r="I39" s="605"/>
    </row>
    <row r="40" spans="2:9" ht="19.899999999999999" customHeight="1">
      <c r="B40" s="615"/>
      <c r="C40" s="616"/>
      <c r="D40" s="617"/>
      <c r="E40" s="599"/>
      <c r="F40" s="3758"/>
      <c r="G40" s="3759"/>
      <c r="H40" s="613"/>
      <c r="I40" s="605"/>
    </row>
    <row r="41" spans="2:9" ht="19.899999999999999" customHeight="1">
      <c r="B41" s="607" t="s">
        <v>1403</v>
      </c>
      <c r="C41" s="608"/>
      <c r="D41" s="600"/>
      <c r="E41" s="600"/>
      <c r="F41" s="603"/>
      <c r="G41" s="604"/>
      <c r="H41" s="614">
        <f>SUM(H12:H40)</f>
        <v>0</v>
      </c>
      <c r="I41" s="606" t="s">
        <v>1405</v>
      </c>
    </row>
    <row r="42" spans="2:9">
      <c r="B42" s="99"/>
      <c r="C42" s="99"/>
      <c r="D42" s="99"/>
      <c r="E42" s="99"/>
      <c r="F42" s="99"/>
      <c r="G42" s="99"/>
      <c r="H42" s="99"/>
    </row>
    <row r="43" spans="2:9" ht="41.45" customHeight="1">
      <c r="B43" s="596"/>
    </row>
    <row r="44" spans="2:9" ht="18.75">
      <c r="B44" s="598" t="s">
        <v>1404</v>
      </c>
      <c r="C44" s="60"/>
      <c r="D44" s="60"/>
      <c r="E44" s="60"/>
      <c r="F44" s="60"/>
      <c r="G44" s="60"/>
      <c r="H44" s="60"/>
      <c r="I44" s="60"/>
    </row>
  </sheetData>
  <mergeCells count="37">
    <mergeCell ref="F40:G40"/>
    <mergeCell ref="B8:C8"/>
    <mergeCell ref="B9:C9"/>
    <mergeCell ref="B10:C10"/>
    <mergeCell ref="D8:F8"/>
    <mergeCell ref="D9:F9"/>
    <mergeCell ref="D10:F10"/>
    <mergeCell ref="G9:I10"/>
    <mergeCell ref="F34:G34"/>
    <mergeCell ref="F35:G35"/>
    <mergeCell ref="F36:G36"/>
    <mergeCell ref="F37:G37"/>
    <mergeCell ref="F38:G38"/>
    <mergeCell ref="F39:G39"/>
    <mergeCell ref="F28:G28"/>
    <mergeCell ref="F29:G29"/>
    <mergeCell ref="F30:G30"/>
    <mergeCell ref="F31:G31"/>
    <mergeCell ref="F32:G32"/>
    <mergeCell ref="F33:G33"/>
    <mergeCell ref="F22:G22"/>
    <mergeCell ref="F23:G23"/>
    <mergeCell ref="F24:G24"/>
    <mergeCell ref="F25:G25"/>
    <mergeCell ref="F26:G26"/>
    <mergeCell ref="F27:G27"/>
    <mergeCell ref="F21:G21"/>
    <mergeCell ref="F11:G11"/>
    <mergeCell ref="F12:G12"/>
    <mergeCell ref="F13:G13"/>
    <mergeCell ref="F14:G14"/>
    <mergeCell ref="F15:G15"/>
    <mergeCell ref="F16:G16"/>
    <mergeCell ref="F17:G17"/>
    <mergeCell ref="F18:G18"/>
    <mergeCell ref="F19:G19"/>
    <mergeCell ref="F20:G20"/>
  </mergeCells>
  <phoneticPr fontId="1"/>
  <hyperlinks>
    <hyperlink ref="K2" location="'0一覧表'!C34" display="一覧表に戻る"/>
  </hyperlinks>
  <pageMargins left="0.82677165354330717" right="0.59055118110236227" top="0.74803149606299213" bottom="0.74803149606299213" header="0.31496062992125984" footer="0.31496062992125984"/>
  <pageSetup paperSize="9" orientation="portrait" r:id="rId1"/>
  <rowBreaks count="2" manualBreakCount="2">
    <brk id="4" min="1" max="8" man="1"/>
    <brk id="41" min="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M88"/>
  <sheetViews>
    <sheetView zoomScaleNormal="100" workbookViewId="0">
      <pane ySplit="2" topLeftCell="A3" activePane="bottomLeft" state="frozen"/>
      <selection pane="bottomLeft" activeCell="M2" sqref="M2"/>
    </sheetView>
  </sheetViews>
  <sheetFormatPr defaultColWidth="8.875" defaultRowHeight="13.5"/>
  <cols>
    <col min="1" max="1" width="8.875" style="584"/>
    <col min="2" max="2" width="12.75" style="584" customWidth="1"/>
    <col min="3" max="3" width="3.75" style="584" customWidth="1"/>
    <col min="4" max="4" width="6.75" style="584" customWidth="1"/>
    <col min="5" max="5" width="10.75" style="584" customWidth="1"/>
    <col min="6" max="6" width="7.75" style="584" customWidth="1"/>
    <col min="7" max="8" width="10.75" style="584" customWidth="1"/>
    <col min="9" max="9" width="7.75" style="584" customWidth="1"/>
    <col min="10" max="10" width="13.25" style="584" customWidth="1"/>
    <col min="11" max="11" width="16.5" style="584" customWidth="1"/>
    <col min="12" max="16384" width="8.875" style="584"/>
  </cols>
  <sheetData>
    <row r="2" spans="2:13" ht="28.5">
      <c r="B2" s="619" t="s">
        <v>21</v>
      </c>
      <c r="C2" s="60"/>
      <c r="D2" s="60"/>
      <c r="E2" s="60"/>
      <c r="F2" s="60"/>
      <c r="G2" s="60"/>
      <c r="H2" s="60"/>
      <c r="I2" s="60"/>
      <c r="J2" s="60"/>
      <c r="K2" s="60"/>
      <c r="M2" s="974" t="s">
        <v>1739</v>
      </c>
    </row>
    <row r="3" spans="2:13">
      <c r="B3" s="73"/>
    </row>
    <row r="5" spans="2:13">
      <c r="B5" s="272"/>
    </row>
    <row r="6" spans="2:13">
      <c r="B6" s="73" t="s">
        <v>1408</v>
      </c>
    </row>
    <row r="7" spans="2:13" ht="17.25">
      <c r="B7" s="59" t="s">
        <v>1409</v>
      </c>
      <c r="C7" s="60"/>
      <c r="D7" s="60"/>
      <c r="E7" s="60"/>
      <c r="F7" s="60"/>
      <c r="G7" s="60"/>
      <c r="H7" s="60"/>
      <c r="I7" s="60"/>
      <c r="J7" s="60"/>
      <c r="K7" s="60"/>
    </row>
    <row r="8" spans="2:13">
      <c r="B8" s="272"/>
    </row>
    <row r="9" spans="2:13" ht="19.899999999999999" customHeight="1">
      <c r="B9" s="3772" t="s">
        <v>1424</v>
      </c>
      <c r="C9" s="3773"/>
      <c r="D9" s="3128" t="str">
        <f>本工事内容!$C$5&amp;本工事内容!$D$5&amp;本工事内容!$E$5&amp;"　"&amp;本工事内容!$C$8</f>
        <v>都計第100号　○○○道路修繕工事2</v>
      </c>
      <c r="E9" s="3581"/>
      <c r="F9" s="3581"/>
      <c r="G9" s="3581"/>
      <c r="H9" s="3581"/>
      <c r="I9" s="3581"/>
      <c r="J9" s="3581"/>
    </row>
    <row r="10" spans="2:13" ht="19.899999999999999" customHeight="1">
      <c r="B10" s="3772" t="s">
        <v>1425</v>
      </c>
      <c r="C10" s="3773"/>
      <c r="D10" s="3128" t="str">
        <f>""&amp;本工事内容!$C$10</f>
        <v>一宮22号線</v>
      </c>
      <c r="E10" s="3581"/>
      <c r="F10" s="3581"/>
      <c r="G10" s="3581"/>
      <c r="H10" s="3581"/>
      <c r="I10" s="3581"/>
      <c r="J10" s="3581"/>
    </row>
    <row r="11" spans="2:13" ht="19.899999999999999" customHeight="1">
      <c r="B11" s="3772" t="s">
        <v>1426</v>
      </c>
      <c r="C11" s="3773"/>
      <c r="D11" s="3128" t="str">
        <f>本工事内容!$C$9</f>
        <v>一宮市本町二丁目5番６号2</v>
      </c>
      <c r="E11" s="3581"/>
      <c r="F11" s="3581"/>
      <c r="G11" s="3581"/>
      <c r="H11" s="3581"/>
      <c r="I11" s="3581"/>
      <c r="J11" s="3581"/>
    </row>
    <row r="12" spans="2:13">
      <c r="B12" s="272"/>
    </row>
    <row r="13" spans="2:13">
      <c r="B13" s="620" t="s">
        <v>397</v>
      </c>
      <c r="C13" s="621" t="s">
        <v>1410</v>
      </c>
      <c r="D13" s="621"/>
      <c r="E13" s="622" t="s">
        <v>1411</v>
      </c>
      <c r="F13" s="622" t="s">
        <v>1412</v>
      </c>
      <c r="G13" s="622" t="s">
        <v>1413</v>
      </c>
      <c r="H13" s="622" t="s">
        <v>1414</v>
      </c>
      <c r="I13" s="622" t="s">
        <v>1415</v>
      </c>
      <c r="J13" s="622" t="s">
        <v>1416</v>
      </c>
      <c r="K13" s="623" t="s">
        <v>240</v>
      </c>
    </row>
    <row r="14" spans="2:13" ht="25.15" customHeight="1">
      <c r="B14" s="639"/>
      <c r="C14" s="3770"/>
      <c r="D14" s="3771"/>
      <c r="E14" s="635"/>
      <c r="F14" s="624"/>
      <c r="G14" s="624"/>
      <c r="H14" s="624"/>
      <c r="I14" s="633">
        <f>G14-H14</f>
        <v>0</v>
      </c>
      <c r="J14" s="635"/>
      <c r="K14" s="636"/>
    </row>
    <row r="15" spans="2:13" ht="25.15" customHeight="1">
      <c r="B15" s="639"/>
      <c r="C15" s="3770"/>
      <c r="D15" s="3771"/>
      <c r="E15" s="635"/>
      <c r="F15" s="624"/>
      <c r="G15" s="624"/>
      <c r="H15" s="624"/>
      <c r="I15" s="633">
        <f t="shared" ref="I15:I28" si="0">G15-H15</f>
        <v>0</v>
      </c>
      <c r="J15" s="635"/>
      <c r="K15" s="636"/>
    </row>
    <row r="16" spans="2:13" ht="25.15" customHeight="1">
      <c r="B16" s="639"/>
      <c r="C16" s="3770"/>
      <c r="D16" s="3771"/>
      <c r="E16" s="635"/>
      <c r="F16" s="624"/>
      <c r="G16" s="624"/>
      <c r="H16" s="624"/>
      <c r="I16" s="633">
        <f t="shared" si="0"/>
        <v>0</v>
      </c>
      <c r="J16" s="635"/>
      <c r="K16" s="636"/>
    </row>
    <row r="17" spans="2:11" ht="25.15" customHeight="1">
      <c r="B17" s="639"/>
      <c r="C17" s="3770"/>
      <c r="D17" s="3771"/>
      <c r="E17" s="635"/>
      <c r="F17" s="624"/>
      <c r="G17" s="624"/>
      <c r="H17" s="624"/>
      <c r="I17" s="633">
        <f t="shared" si="0"/>
        <v>0</v>
      </c>
      <c r="J17" s="635"/>
      <c r="K17" s="636"/>
    </row>
    <row r="18" spans="2:11" ht="25.15" customHeight="1">
      <c r="B18" s="639"/>
      <c r="C18" s="3770"/>
      <c r="D18" s="3771"/>
      <c r="E18" s="635"/>
      <c r="F18" s="624"/>
      <c r="G18" s="624"/>
      <c r="H18" s="624"/>
      <c r="I18" s="633">
        <f t="shared" si="0"/>
        <v>0</v>
      </c>
      <c r="J18" s="635"/>
      <c r="K18" s="636"/>
    </row>
    <row r="19" spans="2:11" ht="25.15" customHeight="1">
      <c r="B19" s="639"/>
      <c r="C19" s="3770"/>
      <c r="D19" s="3771"/>
      <c r="E19" s="635"/>
      <c r="F19" s="624"/>
      <c r="G19" s="624"/>
      <c r="H19" s="624"/>
      <c r="I19" s="633">
        <f t="shared" si="0"/>
        <v>0</v>
      </c>
      <c r="J19" s="635"/>
      <c r="K19" s="636"/>
    </row>
    <row r="20" spans="2:11" ht="25.15" customHeight="1">
      <c r="B20" s="639"/>
      <c r="C20" s="3770"/>
      <c r="D20" s="3771"/>
      <c r="E20" s="635"/>
      <c r="F20" s="624"/>
      <c r="G20" s="624"/>
      <c r="H20" s="624"/>
      <c r="I20" s="633">
        <f t="shared" si="0"/>
        <v>0</v>
      </c>
      <c r="J20" s="635"/>
      <c r="K20" s="636"/>
    </row>
    <row r="21" spans="2:11" ht="25.15" customHeight="1">
      <c r="B21" s="639"/>
      <c r="C21" s="3770"/>
      <c r="D21" s="3771"/>
      <c r="E21" s="635"/>
      <c r="F21" s="624"/>
      <c r="G21" s="624"/>
      <c r="H21" s="624"/>
      <c r="I21" s="633">
        <f t="shared" si="0"/>
        <v>0</v>
      </c>
      <c r="J21" s="635"/>
      <c r="K21" s="636"/>
    </row>
    <row r="22" spans="2:11" ht="25.15" customHeight="1">
      <c r="B22" s="639"/>
      <c r="C22" s="3770"/>
      <c r="D22" s="3771"/>
      <c r="E22" s="635"/>
      <c r="F22" s="624"/>
      <c r="G22" s="624"/>
      <c r="H22" s="624"/>
      <c r="I22" s="633">
        <f t="shared" si="0"/>
        <v>0</v>
      </c>
      <c r="J22" s="635"/>
      <c r="K22" s="636"/>
    </row>
    <row r="23" spans="2:11" ht="25.15" customHeight="1">
      <c r="B23" s="639"/>
      <c r="C23" s="3770"/>
      <c r="D23" s="3771"/>
      <c r="E23" s="635"/>
      <c r="F23" s="624"/>
      <c r="G23" s="624"/>
      <c r="H23" s="624"/>
      <c r="I23" s="633">
        <f t="shared" si="0"/>
        <v>0</v>
      </c>
      <c r="J23" s="635"/>
      <c r="K23" s="636"/>
    </row>
    <row r="24" spans="2:11" ht="25.15" customHeight="1">
      <c r="B24" s="639"/>
      <c r="C24" s="3770"/>
      <c r="D24" s="3771"/>
      <c r="E24" s="635"/>
      <c r="F24" s="624"/>
      <c r="G24" s="624"/>
      <c r="H24" s="624"/>
      <c r="I24" s="633">
        <f t="shared" si="0"/>
        <v>0</v>
      </c>
      <c r="J24" s="635"/>
      <c r="K24" s="636"/>
    </row>
    <row r="25" spans="2:11" ht="25.15" customHeight="1">
      <c r="B25" s="639"/>
      <c r="C25" s="3770"/>
      <c r="D25" s="3771"/>
      <c r="E25" s="635"/>
      <c r="F25" s="624"/>
      <c r="G25" s="624"/>
      <c r="H25" s="624"/>
      <c r="I25" s="633">
        <f t="shared" si="0"/>
        <v>0</v>
      </c>
      <c r="J25" s="635"/>
      <c r="K25" s="636"/>
    </row>
    <row r="26" spans="2:11" ht="25.15" customHeight="1">
      <c r="B26" s="639"/>
      <c r="C26" s="3770"/>
      <c r="D26" s="3771"/>
      <c r="E26" s="635"/>
      <c r="F26" s="624"/>
      <c r="G26" s="624"/>
      <c r="H26" s="624"/>
      <c r="I26" s="633">
        <f t="shared" si="0"/>
        <v>0</v>
      </c>
      <c r="J26" s="635"/>
      <c r="K26" s="636"/>
    </row>
    <row r="27" spans="2:11" ht="25.15" customHeight="1">
      <c r="B27" s="639"/>
      <c r="C27" s="3770"/>
      <c r="D27" s="3771"/>
      <c r="E27" s="635"/>
      <c r="F27" s="624"/>
      <c r="G27" s="624"/>
      <c r="H27" s="624"/>
      <c r="I27" s="633">
        <f t="shared" si="0"/>
        <v>0</v>
      </c>
      <c r="J27" s="635"/>
      <c r="K27" s="636"/>
    </row>
    <row r="28" spans="2:11" ht="25.15" customHeight="1">
      <c r="B28" s="640"/>
      <c r="C28" s="3774"/>
      <c r="D28" s="3775"/>
      <c r="E28" s="637"/>
      <c r="F28" s="625"/>
      <c r="G28" s="625"/>
      <c r="H28" s="625"/>
      <c r="I28" s="634">
        <f t="shared" si="0"/>
        <v>0</v>
      </c>
      <c r="J28" s="637"/>
      <c r="K28" s="638"/>
    </row>
    <row r="29" spans="2:11">
      <c r="B29" s="272" t="s">
        <v>1417</v>
      </c>
    </row>
    <row r="31" spans="2:11">
      <c r="B31" s="632" t="s">
        <v>1418</v>
      </c>
    </row>
    <row r="32" spans="2:11" ht="17.25">
      <c r="B32" s="631" t="s">
        <v>1419</v>
      </c>
      <c r="C32" s="60"/>
      <c r="D32" s="60"/>
      <c r="E32" s="60"/>
      <c r="F32" s="60"/>
      <c r="G32" s="60"/>
      <c r="H32" s="60"/>
      <c r="I32" s="60"/>
      <c r="J32" s="60"/>
      <c r="K32" s="60"/>
    </row>
    <row r="33" spans="2:11" ht="14.25">
      <c r="B33" s="2"/>
    </row>
    <row r="34" spans="2:11" ht="19.899999999999999" customHeight="1">
      <c r="C34" s="643" t="s">
        <v>1427</v>
      </c>
      <c r="D34" s="3792"/>
      <c r="E34" s="3793"/>
      <c r="F34" s="3793"/>
      <c r="G34" s="3793"/>
      <c r="H34" s="3793"/>
      <c r="I34" s="3793"/>
    </row>
    <row r="35" spans="2:11" ht="19.899999999999999" customHeight="1">
      <c r="C35" s="644" t="s">
        <v>1428</v>
      </c>
      <c r="D35" s="3792"/>
      <c r="E35" s="3793"/>
      <c r="F35" s="3793"/>
      <c r="G35" s="3793"/>
      <c r="H35" s="3793"/>
      <c r="I35" s="3793"/>
      <c r="J35" s="817" t="s">
        <v>1429</v>
      </c>
      <c r="K35" s="645"/>
    </row>
    <row r="36" spans="2:11">
      <c r="B36" s="618"/>
    </row>
    <row r="37" spans="2:11" ht="14.25">
      <c r="B37" s="626" t="s">
        <v>1420</v>
      </c>
      <c r="C37" s="3782"/>
      <c r="D37" s="3783"/>
      <c r="E37" s="3783"/>
      <c r="F37" s="3783"/>
      <c r="G37" s="3782"/>
      <c r="H37" s="3783"/>
      <c r="I37" s="3783"/>
      <c r="J37" s="3778" t="s">
        <v>1430</v>
      </c>
      <c r="K37" s="3779"/>
    </row>
    <row r="38" spans="2:11" ht="14.25">
      <c r="B38" s="627" t="s">
        <v>1421</v>
      </c>
      <c r="C38" s="3784"/>
      <c r="D38" s="3777"/>
      <c r="E38" s="3777"/>
      <c r="F38" s="3777"/>
      <c r="G38" s="3784"/>
      <c r="H38" s="3777"/>
      <c r="I38" s="3777"/>
      <c r="J38" s="3780"/>
      <c r="K38" s="3781"/>
    </row>
    <row r="39" spans="2:11">
      <c r="B39" s="628" t="s">
        <v>1422</v>
      </c>
      <c r="C39" s="629" t="s">
        <v>1413</v>
      </c>
      <c r="D39" s="629"/>
      <c r="E39" s="630" t="s">
        <v>1414</v>
      </c>
      <c r="F39" s="630" t="s">
        <v>1415</v>
      </c>
      <c r="G39" s="630" t="s">
        <v>1413</v>
      </c>
      <c r="H39" s="630" t="s">
        <v>1414</v>
      </c>
      <c r="I39" s="630" t="s">
        <v>1415</v>
      </c>
      <c r="J39" s="3787"/>
      <c r="K39" s="3788"/>
    </row>
    <row r="40" spans="2:11" ht="14.25">
      <c r="B40" s="641"/>
      <c r="C40" s="3776"/>
      <c r="D40" s="3777"/>
      <c r="E40" s="647"/>
      <c r="F40" s="630">
        <f>C40-E40</f>
        <v>0</v>
      </c>
      <c r="G40" s="649"/>
      <c r="H40" s="649"/>
      <c r="I40" s="630">
        <f>F40-H40</f>
        <v>0</v>
      </c>
      <c r="J40" s="3789"/>
      <c r="K40" s="3788"/>
    </row>
    <row r="41" spans="2:11" ht="14.25">
      <c r="B41" s="641"/>
      <c r="C41" s="3776"/>
      <c r="D41" s="3777"/>
      <c r="E41" s="647"/>
      <c r="F41" s="630">
        <f t="shared" ref="F41:F48" si="1">C41-E41</f>
        <v>0</v>
      </c>
      <c r="G41" s="649"/>
      <c r="H41" s="649"/>
      <c r="I41" s="630">
        <f t="shared" ref="I41:I48" si="2">F41-H41</f>
        <v>0</v>
      </c>
      <c r="J41" s="3789"/>
      <c r="K41" s="3788"/>
    </row>
    <row r="42" spans="2:11" ht="14.25">
      <c r="B42" s="641"/>
      <c r="C42" s="3776"/>
      <c r="D42" s="3777"/>
      <c r="E42" s="647"/>
      <c r="F42" s="630">
        <f t="shared" si="1"/>
        <v>0</v>
      </c>
      <c r="G42" s="649"/>
      <c r="H42" s="649"/>
      <c r="I42" s="630">
        <f t="shared" si="2"/>
        <v>0</v>
      </c>
      <c r="J42" s="3789"/>
      <c r="K42" s="3788"/>
    </row>
    <row r="43" spans="2:11" ht="14.25">
      <c r="B43" s="641"/>
      <c r="C43" s="3776"/>
      <c r="D43" s="3777"/>
      <c r="E43" s="647"/>
      <c r="F43" s="630">
        <f t="shared" si="1"/>
        <v>0</v>
      </c>
      <c r="G43" s="649"/>
      <c r="H43" s="649"/>
      <c r="I43" s="630">
        <f t="shared" si="2"/>
        <v>0</v>
      </c>
      <c r="J43" s="3789"/>
      <c r="K43" s="3788"/>
    </row>
    <row r="44" spans="2:11" ht="14.25">
      <c r="B44" s="641"/>
      <c r="C44" s="3776"/>
      <c r="D44" s="3777"/>
      <c r="E44" s="647"/>
      <c r="F44" s="630">
        <f t="shared" si="1"/>
        <v>0</v>
      </c>
      <c r="G44" s="649"/>
      <c r="H44" s="649"/>
      <c r="I44" s="630">
        <f t="shared" si="2"/>
        <v>0</v>
      </c>
      <c r="J44" s="3789"/>
      <c r="K44" s="3788"/>
    </row>
    <row r="45" spans="2:11" ht="14.25">
      <c r="B45" s="641"/>
      <c r="C45" s="3776"/>
      <c r="D45" s="3777"/>
      <c r="E45" s="647"/>
      <c r="F45" s="630">
        <f t="shared" si="1"/>
        <v>0</v>
      </c>
      <c r="G45" s="649"/>
      <c r="H45" s="649"/>
      <c r="I45" s="630">
        <f t="shared" si="2"/>
        <v>0</v>
      </c>
      <c r="J45" s="3789"/>
      <c r="K45" s="3788"/>
    </row>
    <row r="46" spans="2:11" ht="14.25">
      <c r="B46" s="641"/>
      <c r="C46" s="3776"/>
      <c r="D46" s="3777"/>
      <c r="E46" s="647"/>
      <c r="F46" s="630">
        <f t="shared" si="1"/>
        <v>0</v>
      </c>
      <c r="G46" s="649"/>
      <c r="H46" s="649"/>
      <c r="I46" s="630">
        <f t="shared" si="2"/>
        <v>0</v>
      </c>
      <c r="J46" s="3789"/>
      <c r="K46" s="3788"/>
    </row>
    <row r="47" spans="2:11" ht="14.25">
      <c r="B47" s="641"/>
      <c r="C47" s="3776"/>
      <c r="D47" s="3777"/>
      <c r="E47" s="647"/>
      <c r="F47" s="630">
        <f t="shared" si="1"/>
        <v>0</v>
      </c>
      <c r="G47" s="649"/>
      <c r="H47" s="649"/>
      <c r="I47" s="630">
        <f t="shared" si="2"/>
        <v>0</v>
      </c>
      <c r="J47" s="3789"/>
      <c r="K47" s="3788"/>
    </row>
    <row r="48" spans="2:11" ht="14.25">
      <c r="B48" s="642"/>
      <c r="C48" s="3785"/>
      <c r="D48" s="3786"/>
      <c r="E48" s="648"/>
      <c r="F48" s="646">
        <f t="shared" si="1"/>
        <v>0</v>
      </c>
      <c r="G48" s="650"/>
      <c r="H48" s="650"/>
      <c r="I48" s="646">
        <f t="shared" si="2"/>
        <v>0</v>
      </c>
      <c r="J48" s="3789"/>
      <c r="K48" s="3788"/>
    </row>
    <row r="49" spans="2:11" ht="14.25">
      <c r="B49" s="626" t="s">
        <v>1420</v>
      </c>
      <c r="C49" s="3782"/>
      <c r="D49" s="3783"/>
      <c r="E49" s="3783"/>
      <c r="F49" s="3783"/>
      <c r="G49" s="3782"/>
      <c r="H49" s="3783"/>
      <c r="I49" s="3783"/>
      <c r="J49" s="3789"/>
      <c r="K49" s="3788"/>
    </row>
    <row r="50" spans="2:11" ht="14.25">
      <c r="B50" s="627" t="s">
        <v>1421</v>
      </c>
      <c r="C50" s="3784"/>
      <c r="D50" s="3777"/>
      <c r="E50" s="3777"/>
      <c r="F50" s="3777"/>
      <c r="G50" s="3784"/>
      <c r="H50" s="3777"/>
      <c r="I50" s="3777"/>
      <c r="J50" s="3789"/>
      <c r="K50" s="3788"/>
    </row>
    <row r="51" spans="2:11">
      <c r="B51" s="628" t="s">
        <v>1422</v>
      </c>
      <c r="C51" s="629" t="s">
        <v>1413</v>
      </c>
      <c r="D51" s="629"/>
      <c r="E51" s="630" t="s">
        <v>1414</v>
      </c>
      <c r="F51" s="630" t="s">
        <v>1415</v>
      </c>
      <c r="G51" s="630" t="s">
        <v>1413</v>
      </c>
      <c r="H51" s="630" t="s">
        <v>1414</v>
      </c>
      <c r="I51" s="630" t="s">
        <v>1415</v>
      </c>
      <c r="J51" s="3789"/>
      <c r="K51" s="3788"/>
    </row>
    <row r="52" spans="2:11" ht="14.25">
      <c r="B52" s="641"/>
      <c r="C52" s="3776"/>
      <c r="D52" s="3777"/>
      <c r="E52" s="647"/>
      <c r="F52" s="630">
        <f>C52-E52</f>
        <v>0</v>
      </c>
      <c r="G52" s="649"/>
      <c r="H52" s="649"/>
      <c r="I52" s="630">
        <f>F52-H52</f>
        <v>0</v>
      </c>
      <c r="J52" s="3789"/>
      <c r="K52" s="3788"/>
    </row>
    <row r="53" spans="2:11" ht="14.25">
      <c r="B53" s="641"/>
      <c r="C53" s="3776"/>
      <c r="D53" s="3777"/>
      <c r="E53" s="647"/>
      <c r="F53" s="630">
        <f t="shared" ref="F53:F60" si="3">C53-E53</f>
        <v>0</v>
      </c>
      <c r="G53" s="649"/>
      <c r="H53" s="649"/>
      <c r="I53" s="630">
        <f t="shared" ref="I53:I60" si="4">F53-H53</f>
        <v>0</v>
      </c>
      <c r="J53" s="3789"/>
      <c r="K53" s="3788"/>
    </row>
    <row r="54" spans="2:11" ht="14.25">
      <c r="B54" s="641"/>
      <c r="C54" s="3776"/>
      <c r="D54" s="3777"/>
      <c r="E54" s="647"/>
      <c r="F54" s="630">
        <f t="shared" si="3"/>
        <v>0</v>
      </c>
      <c r="G54" s="649"/>
      <c r="H54" s="649"/>
      <c r="I54" s="630">
        <f t="shared" si="4"/>
        <v>0</v>
      </c>
      <c r="J54" s="3789"/>
      <c r="K54" s="3788"/>
    </row>
    <row r="55" spans="2:11" ht="14.25">
      <c r="B55" s="641"/>
      <c r="C55" s="3776"/>
      <c r="D55" s="3777"/>
      <c r="E55" s="647"/>
      <c r="F55" s="630">
        <f t="shared" si="3"/>
        <v>0</v>
      </c>
      <c r="G55" s="649"/>
      <c r="H55" s="649"/>
      <c r="I55" s="630">
        <f t="shared" si="4"/>
        <v>0</v>
      </c>
      <c r="J55" s="3789"/>
      <c r="K55" s="3788"/>
    </row>
    <row r="56" spans="2:11" ht="14.25">
      <c r="B56" s="641"/>
      <c r="C56" s="3776"/>
      <c r="D56" s="3777"/>
      <c r="E56" s="647"/>
      <c r="F56" s="630">
        <f t="shared" si="3"/>
        <v>0</v>
      </c>
      <c r="G56" s="649"/>
      <c r="H56" s="649"/>
      <c r="I56" s="630">
        <f t="shared" si="4"/>
        <v>0</v>
      </c>
      <c r="J56" s="3789"/>
      <c r="K56" s="3788"/>
    </row>
    <row r="57" spans="2:11" ht="14.25">
      <c r="B57" s="641"/>
      <c r="C57" s="3776"/>
      <c r="D57" s="3777"/>
      <c r="E57" s="647"/>
      <c r="F57" s="630">
        <f t="shared" si="3"/>
        <v>0</v>
      </c>
      <c r="G57" s="649"/>
      <c r="H57" s="649"/>
      <c r="I57" s="630">
        <f t="shared" si="4"/>
        <v>0</v>
      </c>
      <c r="J57" s="3789"/>
      <c r="K57" s="3788"/>
    </row>
    <row r="58" spans="2:11" ht="14.25">
      <c r="B58" s="641"/>
      <c r="C58" s="3776"/>
      <c r="D58" s="3777"/>
      <c r="E58" s="647"/>
      <c r="F58" s="630">
        <f t="shared" si="3"/>
        <v>0</v>
      </c>
      <c r="G58" s="649"/>
      <c r="H58" s="649"/>
      <c r="I58" s="630">
        <f t="shared" si="4"/>
        <v>0</v>
      </c>
      <c r="J58" s="3789"/>
      <c r="K58" s="3788"/>
    </row>
    <row r="59" spans="2:11" ht="14.25">
      <c r="B59" s="641"/>
      <c r="C59" s="3776"/>
      <c r="D59" s="3777"/>
      <c r="E59" s="647"/>
      <c r="F59" s="630">
        <f t="shared" si="3"/>
        <v>0</v>
      </c>
      <c r="G59" s="649"/>
      <c r="H59" s="649"/>
      <c r="I59" s="630">
        <f t="shared" si="4"/>
        <v>0</v>
      </c>
      <c r="J59" s="3789"/>
      <c r="K59" s="3788"/>
    </row>
    <row r="60" spans="2:11" ht="14.25">
      <c r="B60" s="642"/>
      <c r="C60" s="3785"/>
      <c r="D60" s="3786"/>
      <c r="E60" s="648"/>
      <c r="F60" s="646">
        <f t="shared" si="3"/>
        <v>0</v>
      </c>
      <c r="G60" s="650"/>
      <c r="H60" s="650"/>
      <c r="I60" s="646">
        <f t="shared" si="4"/>
        <v>0</v>
      </c>
      <c r="J60" s="3789"/>
      <c r="K60" s="3788"/>
    </row>
    <row r="61" spans="2:11" ht="14.25">
      <c r="B61" s="626" t="s">
        <v>1420</v>
      </c>
      <c r="C61" s="3782"/>
      <c r="D61" s="3783"/>
      <c r="E61" s="3783"/>
      <c r="F61" s="3783"/>
      <c r="G61" s="3782"/>
      <c r="H61" s="3783"/>
      <c r="I61" s="3783"/>
      <c r="J61" s="3789"/>
      <c r="K61" s="3788"/>
    </row>
    <row r="62" spans="2:11" ht="14.25">
      <c r="B62" s="627" t="s">
        <v>1421</v>
      </c>
      <c r="C62" s="3784"/>
      <c r="D62" s="3777"/>
      <c r="E62" s="3777"/>
      <c r="F62" s="3777"/>
      <c r="G62" s="3784"/>
      <c r="H62" s="3777"/>
      <c r="I62" s="3777"/>
      <c r="J62" s="3789"/>
      <c r="K62" s="3788"/>
    </row>
    <row r="63" spans="2:11">
      <c r="B63" s="628" t="s">
        <v>1422</v>
      </c>
      <c r="C63" s="629" t="s">
        <v>1413</v>
      </c>
      <c r="D63" s="629"/>
      <c r="E63" s="630" t="s">
        <v>1414</v>
      </c>
      <c r="F63" s="630" t="s">
        <v>1415</v>
      </c>
      <c r="G63" s="630" t="s">
        <v>1413</v>
      </c>
      <c r="H63" s="630" t="s">
        <v>1414</v>
      </c>
      <c r="I63" s="630" t="s">
        <v>1415</v>
      </c>
      <c r="J63" s="3789"/>
      <c r="K63" s="3788"/>
    </row>
    <row r="64" spans="2:11" ht="14.25">
      <c r="B64" s="641"/>
      <c r="C64" s="3776"/>
      <c r="D64" s="3777"/>
      <c r="E64" s="647"/>
      <c r="F64" s="630">
        <f>C64-E64</f>
        <v>0</v>
      </c>
      <c r="G64" s="649"/>
      <c r="H64" s="649"/>
      <c r="I64" s="630">
        <f>F64-H64</f>
        <v>0</v>
      </c>
      <c r="J64" s="3789"/>
      <c r="K64" s="3788"/>
    </row>
    <row r="65" spans="2:11" ht="14.25">
      <c r="B65" s="641"/>
      <c r="C65" s="3776"/>
      <c r="D65" s="3777"/>
      <c r="E65" s="647"/>
      <c r="F65" s="630">
        <f t="shared" ref="F65:F72" si="5">C65-E65</f>
        <v>0</v>
      </c>
      <c r="G65" s="649"/>
      <c r="H65" s="649"/>
      <c r="I65" s="630">
        <f t="shared" ref="I65:I72" si="6">F65-H65</f>
        <v>0</v>
      </c>
      <c r="J65" s="3789"/>
      <c r="K65" s="3788"/>
    </row>
    <row r="66" spans="2:11" ht="14.25">
      <c r="B66" s="641"/>
      <c r="C66" s="3776"/>
      <c r="D66" s="3777"/>
      <c r="E66" s="647"/>
      <c r="F66" s="630">
        <f t="shared" si="5"/>
        <v>0</v>
      </c>
      <c r="G66" s="649"/>
      <c r="H66" s="649"/>
      <c r="I66" s="630">
        <f t="shared" si="6"/>
        <v>0</v>
      </c>
      <c r="J66" s="3789"/>
      <c r="K66" s="3788"/>
    </row>
    <row r="67" spans="2:11" ht="14.25">
      <c r="B67" s="641"/>
      <c r="C67" s="3776"/>
      <c r="D67" s="3777"/>
      <c r="E67" s="647"/>
      <c r="F67" s="630">
        <f t="shared" si="5"/>
        <v>0</v>
      </c>
      <c r="G67" s="649"/>
      <c r="H67" s="649"/>
      <c r="I67" s="630">
        <f t="shared" si="6"/>
        <v>0</v>
      </c>
      <c r="J67" s="3789"/>
      <c r="K67" s="3788"/>
    </row>
    <row r="68" spans="2:11" ht="14.25">
      <c r="B68" s="641"/>
      <c r="C68" s="3776"/>
      <c r="D68" s="3777"/>
      <c r="E68" s="647"/>
      <c r="F68" s="630">
        <f t="shared" si="5"/>
        <v>0</v>
      </c>
      <c r="G68" s="649"/>
      <c r="H68" s="649"/>
      <c r="I68" s="630">
        <f t="shared" si="6"/>
        <v>0</v>
      </c>
      <c r="J68" s="3789"/>
      <c r="K68" s="3788"/>
    </row>
    <row r="69" spans="2:11" ht="14.25">
      <c r="B69" s="641"/>
      <c r="C69" s="3776"/>
      <c r="D69" s="3777"/>
      <c r="E69" s="647"/>
      <c r="F69" s="630">
        <f t="shared" si="5"/>
        <v>0</v>
      </c>
      <c r="G69" s="649"/>
      <c r="H69" s="649"/>
      <c r="I69" s="630">
        <f t="shared" si="6"/>
        <v>0</v>
      </c>
      <c r="J69" s="3789"/>
      <c r="K69" s="3788"/>
    </row>
    <row r="70" spans="2:11" ht="14.25">
      <c r="B70" s="641"/>
      <c r="C70" s="3776"/>
      <c r="D70" s="3777"/>
      <c r="E70" s="647"/>
      <c r="F70" s="630">
        <f t="shared" si="5"/>
        <v>0</v>
      </c>
      <c r="G70" s="649"/>
      <c r="H70" s="649"/>
      <c r="I70" s="630">
        <f t="shared" si="6"/>
        <v>0</v>
      </c>
      <c r="J70" s="3789"/>
      <c r="K70" s="3788"/>
    </row>
    <row r="71" spans="2:11" ht="14.25">
      <c r="B71" s="641"/>
      <c r="C71" s="3776"/>
      <c r="D71" s="3777"/>
      <c r="E71" s="647"/>
      <c r="F71" s="630">
        <f t="shared" si="5"/>
        <v>0</v>
      </c>
      <c r="G71" s="649"/>
      <c r="H71" s="649"/>
      <c r="I71" s="630">
        <f t="shared" si="6"/>
        <v>0</v>
      </c>
      <c r="J71" s="3789"/>
      <c r="K71" s="3788"/>
    </row>
    <row r="72" spans="2:11" ht="14.25">
      <c r="B72" s="642"/>
      <c r="C72" s="3785"/>
      <c r="D72" s="3786"/>
      <c r="E72" s="648"/>
      <c r="F72" s="646">
        <f t="shared" si="5"/>
        <v>0</v>
      </c>
      <c r="G72" s="650"/>
      <c r="H72" s="650"/>
      <c r="I72" s="646">
        <f t="shared" si="6"/>
        <v>0</v>
      </c>
      <c r="J72" s="3789"/>
      <c r="K72" s="3788"/>
    </row>
    <row r="73" spans="2:11" ht="14.25">
      <c r="B73" s="626" t="s">
        <v>1420</v>
      </c>
      <c r="C73" s="3782"/>
      <c r="D73" s="3783"/>
      <c r="E73" s="3783"/>
      <c r="F73" s="3783"/>
      <c r="G73" s="3782"/>
      <c r="H73" s="3783"/>
      <c r="I73" s="3783"/>
      <c r="J73" s="3789"/>
      <c r="K73" s="3788"/>
    </row>
    <row r="74" spans="2:11" ht="14.25">
      <c r="B74" s="627" t="s">
        <v>1421</v>
      </c>
      <c r="C74" s="3784"/>
      <c r="D74" s="3777"/>
      <c r="E74" s="3777"/>
      <c r="F74" s="3777"/>
      <c r="G74" s="3784"/>
      <c r="H74" s="3777"/>
      <c r="I74" s="3777"/>
      <c r="J74" s="3789"/>
      <c r="K74" s="3788"/>
    </row>
    <row r="75" spans="2:11">
      <c r="B75" s="628" t="s">
        <v>1422</v>
      </c>
      <c r="C75" s="629" t="s">
        <v>1413</v>
      </c>
      <c r="D75" s="629"/>
      <c r="E75" s="630" t="s">
        <v>1414</v>
      </c>
      <c r="F75" s="630" t="s">
        <v>1415</v>
      </c>
      <c r="G75" s="630" t="s">
        <v>1413</v>
      </c>
      <c r="H75" s="630" t="s">
        <v>1414</v>
      </c>
      <c r="I75" s="630" t="s">
        <v>1415</v>
      </c>
      <c r="J75" s="3789"/>
      <c r="K75" s="3788"/>
    </row>
    <row r="76" spans="2:11" ht="14.25">
      <c r="B76" s="641"/>
      <c r="C76" s="3776"/>
      <c r="D76" s="3777"/>
      <c r="E76" s="647"/>
      <c r="F76" s="630">
        <f>C76-E76</f>
        <v>0</v>
      </c>
      <c r="G76" s="649"/>
      <c r="H76" s="649"/>
      <c r="I76" s="630">
        <f>F76-H76</f>
        <v>0</v>
      </c>
      <c r="J76" s="3789"/>
      <c r="K76" s="3788"/>
    </row>
    <row r="77" spans="2:11" ht="14.25">
      <c r="B77" s="641"/>
      <c r="C77" s="3776"/>
      <c r="D77" s="3777"/>
      <c r="E77" s="647"/>
      <c r="F77" s="630">
        <f t="shared" ref="F77:F84" si="7">C77-E77</f>
        <v>0</v>
      </c>
      <c r="G77" s="649"/>
      <c r="H77" s="649"/>
      <c r="I77" s="630">
        <f t="shared" ref="I77:I84" si="8">F77-H77</f>
        <v>0</v>
      </c>
      <c r="J77" s="3789"/>
      <c r="K77" s="3788"/>
    </row>
    <row r="78" spans="2:11" ht="14.25">
      <c r="B78" s="641"/>
      <c r="C78" s="3776"/>
      <c r="D78" s="3777"/>
      <c r="E78" s="647"/>
      <c r="F78" s="630">
        <f t="shared" si="7"/>
        <v>0</v>
      </c>
      <c r="G78" s="649"/>
      <c r="H78" s="649"/>
      <c r="I78" s="630">
        <f t="shared" si="8"/>
        <v>0</v>
      </c>
      <c r="J78" s="3789"/>
      <c r="K78" s="3788"/>
    </row>
    <row r="79" spans="2:11" ht="14.25">
      <c r="B79" s="641"/>
      <c r="C79" s="3776"/>
      <c r="D79" s="3777"/>
      <c r="E79" s="647"/>
      <c r="F79" s="630">
        <f t="shared" si="7"/>
        <v>0</v>
      </c>
      <c r="G79" s="649"/>
      <c r="H79" s="649"/>
      <c r="I79" s="630">
        <f t="shared" si="8"/>
        <v>0</v>
      </c>
      <c r="J79" s="3789"/>
      <c r="K79" s="3788"/>
    </row>
    <row r="80" spans="2:11" ht="14.25">
      <c r="B80" s="641"/>
      <c r="C80" s="3776"/>
      <c r="D80" s="3777"/>
      <c r="E80" s="647"/>
      <c r="F80" s="630">
        <f t="shared" si="7"/>
        <v>0</v>
      </c>
      <c r="G80" s="649"/>
      <c r="H80" s="649"/>
      <c r="I80" s="630">
        <f t="shared" si="8"/>
        <v>0</v>
      </c>
      <c r="J80" s="3789"/>
      <c r="K80" s="3788"/>
    </row>
    <row r="81" spans="2:11" ht="14.25">
      <c r="B81" s="641"/>
      <c r="C81" s="3776"/>
      <c r="D81" s="3777"/>
      <c r="E81" s="647"/>
      <c r="F81" s="630">
        <f t="shared" si="7"/>
        <v>0</v>
      </c>
      <c r="G81" s="649"/>
      <c r="H81" s="649"/>
      <c r="I81" s="630">
        <f t="shared" si="8"/>
        <v>0</v>
      </c>
      <c r="J81" s="3789"/>
      <c r="K81" s="3788"/>
    </row>
    <row r="82" spans="2:11" ht="14.25">
      <c r="B82" s="641"/>
      <c r="C82" s="3776"/>
      <c r="D82" s="3777"/>
      <c r="E82" s="647"/>
      <c r="F82" s="630">
        <f t="shared" si="7"/>
        <v>0</v>
      </c>
      <c r="G82" s="649"/>
      <c r="H82" s="649"/>
      <c r="I82" s="630">
        <f t="shared" si="8"/>
        <v>0</v>
      </c>
      <c r="J82" s="3789"/>
      <c r="K82" s="3788"/>
    </row>
    <row r="83" spans="2:11" ht="14.25">
      <c r="B83" s="641"/>
      <c r="C83" s="3776"/>
      <c r="D83" s="3777"/>
      <c r="E83" s="647"/>
      <c r="F83" s="630">
        <f t="shared" si="7"/>
        <v>0</v>
      </c>
      <c r="G83" s="649"/>
      <c r="H83" s="649"/>
      <c r="I83" s="630">
        <f t="shared" si="8"/>
        <v>0</v>
      </c>
      <c r="J83" s="3789"/>
      <c r="K83" s="3788"/>
    </row>
    <row r="84" spans="2:11" ht="14.25">
      <c r="B84" s="642"/>
      <c r="C84" s="3785"/>
      <c r="D84" s="3786"/>
      <c r="E84" s="648"/>
      <c r="F84" s="646">
        <f t="shared" si="7"/>
        <v>0</v>
      </c>
      <c r="G84" s="650"/>
      <c r="H84" s="650"/>
      <c r="I84" s="646">
        <f t="shared" si="8"/>
        <v>0</v>
      </c>
      <c r="J84" s="3790"/>
      <c r="K84" s="3791"/>
    </row>
    <row r="88" spans="2:11" ht="17.25">
      <c r="B88" s="59" t="s">
        <v>1423</v>
      </c>
      <c r="C88" s="60"/>
      <c r="D88" s="60"/>
      <c r="E88" s="60"/>
      <c r="F88" s="60"/>
      <c r="G88" s="60"/>
      <c r="H88" s="60"/>
      <c r="I88" s="60"/>
      <c r="J88" s="60"/>
      <c r="K88" s="60"/>
    </row>
  </sheetData>
  <mergeCells count="77">
    <mergeCell ref="C84:D84"/>
    <mergeCell ref="J39:K84"/>
    <mergeCell ref="D34:I34"/>
    <mergeCell ref="D35:I35"/>
    <mergeCell ref="C78:D78"/>
    <mergeCell ref="C79:D79"/>
    <mergeCell ref="C80:D80"/>
    <mergeCell ref="C81:D81"/>
    <mergeCell ref="C82:D82"/>
    <mergeCell ref="C83:D83"/>
    <mergeCell ref="C73:F73"/>
    <mergeCell ref="G73:I73"/>
    <mergeCell ref="C74:F74"/>
    <mergeCell ref="G74:I74"/>
    <mergeCell ref="C76:D76"/>
    <mergeCell ref="C77:D77"/>
    <mergeCell ref="G61:I61"/>
    <mergeCell ref="C62:F62"/>
    <mergeCell ref="G62:I62"/>
    <mergeCell ref="C64:D64"/>
    <mergeCell ref="C65:D65"/>
    <mergeCell ref="C61:F61"/>
    <mergeCell ref="C59:D59"/>
    <mergeCell ref="C60:D60"/>
    <mergeCell ref="C72:D72"/>
    <mergeCell ref="C66:D66"/>
    <mergeCell ref="C67:D67"/>
    <mergeCell ref="C68:D68"/>
    <mergeCell ref="C69:D69"/>
    <mergeCell ref="C70:D70"/>
    <mergeCell ref="C71:D71"/>
    <mergeCell ref="C56:D56"/>
    <mergeCell ref="C55:D55"/>
    <mergeCell ref="C50:F50"/>
    <mergeCell ref="C57:D57"/>
    <mergeCell ref="C58:D58"/>
    <mergeCell ref="C41:D41"/>
    <mergeCell ref="G50:I50"/>
    <mergeCell ref="C52:D52"/>
    <mergeCell ref="C53:D53"/>
    <mergeCell ref="C54:D54"/>
    <mergeCell ref="C49:F49"/>
    <mergeCell ref="G49:I49"/>
    <mergeCell ref="C42:D42"/>
    <mergeCell ref="C43:D43"/>
    <mergeCell ref="C44:D44"/>
    <mergeCell ref="C45:D45"/>
    <mergeCell ref="C46:D46"/>
    <mergeCell ref="C47:D47"/>
    <mergeCell ref="C48:D48"/>
    <mergeCell ref="C27:D27"/>
    <mergeCell ref="C28:D28"/>
    <mergeCell ref="C40:D40"/>
    <mergeCell ref="J37:K38"/>
    <mergeCell ref="C21:D21"/>
    <mergeCell ref="C22:D22"/>
    <mergeCell ref="C23:D23"/>
    <mergeCell ref="C24:D24"/>
    <mergeCell ref="C25:D25"/>
    <mergeCell ref="C26:D26"/>
    <mergeCell ref="C37:F37"/>
    <mergeCell ref="C38:F38"/>
    <mergeCell ref="G37:I37"/>
    <mergeCell ref="G38:I38"/>
    <mergeCell ref="C20:D20"/>
    <mergeCell ref="C14:D14"/>
    <mergeCell ref="B10:C10"/>
    <mergeCell ref="B11:C11"/>
    <mergeCell ref="B9:C9"/>
    <mergeCell ref="D9:J9"/>
    <mergeCell ref="D10:J10"/>
    <mergeCell ref="D11:J11"/>
    <mergeCell ref="C15:D15"/>
    <mergeCell ref="C16:D16"/>
    <mergeCell ref="C17:D17"/>
    <mergeCell ref="C18:D18"/>
    <mergeCell ref="C19:D19"/>
  </mergeCells>
  <phoneticPr fontId="1"/>
  <conditionalFormatting sqref="I14:I28">
    <cfRule type="expression" dxfId="24" priority="9">
      <formula>H14=""</formula>
    </cfRule>
  </conditionalFormatting>
  <conditionalFormatting sqref="F40:F48">
    <cfRule type="expression" dxfId="23" priority="8">
      <formula>E40=""</formula>
    </cfRule>
  </conditionalFormatting>
  <conditionalFormatting sqref="I40:I48">
    <cfRule type="expression" dxfId="22" priority="7">
      <formula>H40=""</formula>
    </cfRule>
  </conditionalFormatting>
  <conditionalFormatting sqref="F52:F60">
    <cfRule type="expression" dxfId="21" priority="6">
      <formula>E52=""</formula>
    </cfRule>
  </conditionalFormatting>
  <conditionalFormatting sqref="I52:I60">
    <cfRule type="expression" dxfId="20" priority="5">
      <formula>H52=""</formula>
    </cfRule>
  </conditionalFormatting>
  <conditionalFormatting sqref="F64:F72">
    <cfRule type="expression" dxfId="19" priority="4">
      <formula>E64=""</formula>
    </cfRule>
  </conditionalFormatting>
  <conditionalFormatting sqref="I64:I72">
    <cfRule type="expression" dxfId="18" priority="3">
      <formula>H64=""</formula>
    </cfRule>
  </conditionalFormatting>
  <conditionalFormatting sqref="F76:F84">
    <cfRule type="expression" dxfId="17" priority="2">
      <formula>E76=""</formula>
    </cfRule>
  </conditionalFormatting>
  <conditionalFormatting sqref="I76:I84">
    <cfRule type="expression" dxfId="16" priority="1">
      <formula>H76=""</formula>
    </cfRule>
  </conditionalFormatting>
  <hyperlinks>
    <hyperlink ref="M2" location="'0一覧表'!C35" display="一覧表に戻る"/>
  </hyperlinks>
  <pageMargins left="0.51181102362204722" right="0.15748031496062992" top="0.74803149606299213" bottom="0.74803149606299213" header="0.31496062992125984" footer="0.31496062992125984"/>
  <pageSetup paperSize="9" scale="95" orientation="portrait" r:id="rId1"/>
  <rowBreaks count="3" manualBreakCount="3">
    <brk id="5" min="1" max="10" man="1"/>
    <brk id="30" min="1" max="10" man="1"/>
    <brk id="84" min="1" max="1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1:Q49"/>
  <sheetViews>
    <sheetView zoomScaleNormal="100" workbookViewId="0">
      <pane ySplit="2" topLeftCell="A3" activePane="bottomLeft" state="frozen"/>
      <selection pane="bottomLeft" activeCell="C6" sqref="C6:F6"/>
    </sheetView>
  </sheetViews>
  <sheetFormatPr defaultColWidth="8.875" defaultRowHeight="13.5"/>
  <cols>
    <col min="1" max="1" width="8.875" style="58"/>
    <col min="2" max="2" width="5.375" style="58" customWidth="1"/>
    <col min="3" max="3" width="4.875" style="58" customWidth="1"/>
    <col min="4" max="5" width="7.75" style="58" customWidth="1"/>
    <col min="6" max="6" width="11.75" style="58" customWidth="1"/>
    <col min="7" max="7" width="4.75" style="58" customWidth="1"/>
    <col min="8" max="8" width="5.75" style="58" customWidth="1"/>
    <col min="9" max="11" width="7.75" style="58" customWidth="1"/>
    <col min="12" max="12" width="5.75" style="58" customWidth="1"/>
    <col min="13" max="13" width="7.75" style="58" customWidth="1"/>
    <col min="14" max="14" width="5" style="58" customWidth="1"/>
    <col min="15" max="15" width="3.75" style="58" customWidth="1"/>
    <col min="16" max="16384" width="8.875" style="58"/>
  </cols>
  <sheetData>
    <row r="1" spans="2:17" ht="23.45" customHeight="1">
      <c r="B1" s="58" t="s">
        <v>1997</v>
      </c>
    </row>
    <row r="2" spans="2:17" ht="18.75">
      <c r="B2" s="598" t="s">
        <v>1823</v>
      </c>
      <c r="C2" s="60"/>
      <c r="D2" s="60"/>
      <c r="E2" s="60"/>
      <c r="F2" s="60"/>
      <c r="G2" s="60"/>
      <c r="H2" s="60"/>
      <c r="I2" s="60"/>
      <c r="J2" s="60"/>
      <c r="K2" s="60"/>
      <c r="L2" s="60"/>
      <c r="M2" s="60"/>
      <c r="N2" s="60"/>
      <c r="O2" s="60"/>
      <c r="Q2" s="967" t="s">
        <v>1824</v>
      </c>
    </row>
    <row r="4" spans="2:17">
      <c r="L4" s="3796" t="s">
        <v>884</v>
      </c>
      <c r="M4" s="1580"/>
      <c r="N4" s="1580"/>
      <c r="O4" s="1580"/>
    </row>
    <row r="5" spans="2:17">
      <c r="B5" s="58" t="s">
        <v>1274</v>
      </c>
    </row>
    <row r="6" spans="2:17" ht="19.899999999999999" customHeight="1">
      <c r="C6" s="1790" t="str">
        <f>本工事内容!$C$2</f>
        <v>一宮市長　中野　正康</v>
      </c>
      <c r="D6" s="3797"/>
      <c r="E6" s="3797"/>
      <c r="F6" s="3797"/>
      <c r="G6" s="1255" t="s">
        <v>1825</v>
      </c>
    </row>
    <row r="8" spans="2:17">
      <c r="G8" s="480" t="s">
        <v>1763</v>
      </c>
    </row>
    <row r="9" spans="2:17" ht="19.899999999999999" customHeight="1">
      <c r="G9" s="480" t="s">
        <v>885</v>
      </c>
      <c r="H9" s="1626" t="str">
        <f>請負者詳細!$C$4</f>
        <v>一宮市尾西町木曽川1-1-1</v>
      </c>
      <c r="I9" s="1581"/>
      <c r="J9" s="1581"/>
      <c r="K9" s="1581"/>
      <c r="L9" s="1581"/>
      <c r="M9" s="1581"/>
    </row>
    <row r="10" spans="2:17" ht="19.899999999999999" customHeight="1">
      <c r="G10" s="435" t="s">
        <v>1826</v>
      </c>
      <c r="H10" s="3128" t="str">
        <f>請負者詳細!$C$2</f>
        <v>△△△△建設株式会社</v>
      </c>
      <c r="I10" s="3581"/>
      <c r="J10" s="3581"/>
      <c r="K10" s="3581"/>
      <c r="L10" s="3581"/>
      <c r="M10" s="3581"/>
    </row>
    <row r="11" spans="2:17" ht="15" customHeight="1">
      <c r="G11" s="1256"/>
      <c r="H11" s="1249"/>
      <c r="I11" s="1257"/>
      <c r="J11" s="1257"/>
      <c r="K11" s="1257"/>
      <c r="L11" s="1257"/>
      <c r="M11" s="1257"/>
    </row>
    <row r="12" spans="2:17" ht="19.899999999999999" customHeight="1">
      <c r="C12" s="833" t="s">
        <v>1827</v>
      </c>
    </row>
    <row r="13" spans="2:17" ht="19.899999999999999" customHeight="1" thickBot="1">
      <c r="D13" s="3794" t="str">
        <f>請負者詳細!$H$22&amp;"　-　"&amp;請負者詳細!$J$22</f>
        <v>　-　</v>
      </c>
      <c r="E13" s="3794"/>
      <c r="F13" s="3794"/>
      <c r="G13" s="3794"/>
      <c r="H13" s="3794"/>
      <c r="I13" s="3794"/>
      <c r="J13" s="3794"/>
      <c r="K13" s="3794"/>
      <c r="L13" s="3794"/>
      <c r="M13" s="3794"/>
      <c r="N13" s="3794"/>
    </row>
    <row r="14" spans="2:17" ht="19.899999999999999" customHeight="1" thickTop="1">
      <c r="C14" s="833" t="s">
        <v>1749</v>
      </c>
    </row>
    <row r="15" spans="2:17" ht="19.899999999999999" customHeight="1" thickBot="1">
      <c r="D15" s="3794" t="str">
        <f>""&amp;請負者詳細!$K$24</f>
        <v/>
      </c>
      <c r="E15" s="3794"/>
      <c r="F15" s="3794"/>
      <c r="G15" s="3794"/>
      <c r="H15" s="3794"/>
      <c r="I15" s="3794"/>
      <c r="J15" s="3794"/>
      <c r="K15" s="3794"/>
      <c r="L15" s="3794"/>
      <c r="M15" s="3794"/>
      <c r="N15" s="3794"/>
    </row>
    <row r="16" spans="2:17" ht="19.899999999999999" customHeight="1" thickTop="1">
      <c r="C16" s="833" t="s">
        <v>1828</v>
      </c>
    </row>
    <row r="17" spans="2:14" ht="19.899999999999999" customHeight="1" thickBot="1">
      <c r="D17" s="3794" t="str">
        <f>本工事内容!$C$5&amp;本工事内容!$D$5&amp;本工事内容!$E$5&amp;"　"&amp;本工事内容!$C$8</f>
        <v>都計第100号　○○○道路修繕工事2</v>
      </c>
      <c r="E17" s="3794"/>
      <c r="F17" s="3794"/>
      <c r="G17" s="3794"/>
      <c r="H17" s="3794"/>
      <c r="I17" s="3794"/>
      <c r="J17" s="3794"/>
      <c r="K17" s="3794"/>
      <c r="L17" s="3794"/>
      <c r="M17" s="3794"/>
      <c r="N17" s="3794"/>
    </row>
    <row r="18" spans="2:14" ht="19.899999999999999" customHeight="1" thickTop="1">
      <c r="C18" s="833" t="s">
        <v>1829</v>
      </c>
    </row>
    <row r="19" spans="2:14" ht="19.899999999999999" customHeight="1" thickBot="1">
      <c r="D19" s="3794" t="str">
        <f>本工事内容!$C$9</f>
        <v>一宮市本町二丁目5番６号2</v>
      </c>
      <c r="E19" s="3794"/>
      <c r="F19" s="3794"/>
      <c r="G19" s="3794"/>
      <c r="H19" s="3794"/>
      <c r="I19" s="3794"/>
      <c r="J19" s="3794"/>
      <c r="K19" s="3794"/>
      <c r="L19" s="3794"/>
      <c r="M19" s="3794"/>
      <c r="N19" s="3794"/>
    </row>
    <row r="20" spans="2:14" ht="19.899999999999999" customHeight="1" thickTop="1">
      <c r="C20" s="833" t="s">
        <v>1830</v>
      </c>
    </row>
    <row r="21" spans="2:14" ht="19.899999999999999" customHeight="1" thickBot="1">
      <c r="D21" s="1258"/>
      <c r="E21" s="3795">
        <f>本工事内容!$C$12</f>
        <v>44867</v>
      </c>
      <c r="F21" s="3795"/>
      <c r="G21" s="3795"/>
      <c r="H21" s="1259" t="s">
        <v>1831</v>
      </c>
      <c r="I21" s="3795">
        <f>IF(NOT(本工事内容!$C$14=""),本工事内容!$C$14,本工事内容!$C$13)</f>
        <v>45016</v>
      </c>
      <c r="J21" s="3795"/>
      <c r="K21" s="3795"/>
      <c r="L21" s="1258"/>
      <c r="M21" s="1258"/>
      <c r="N21" s="1258"/>
    </row>
    <row r="22" spans="2:14" ht="19.899999999999999" customHeight="1" thickTop="1">
      <c r="D22" s="812"/>
      <c r="E22" s="812"/>
      <c r="F22" s="812"/>
      <c r="G22" s="812"/>
      <c r="H22" s="812"/>
      <c r="I22" s="812"/>
      <c r="J22" s="812"/>
      <c r="K22" s="812"/>
      <c r="L22" s="812"/>
      <c r="M22" s="812"/>
      <c r="N22" s="812"/>
    </row>
    <row r="23" spans="2:14">
      <c r="C23" s="58" t="s">
        <v>1832</v>
      </c>
    </row>
    <row r="24" spans="2:14" ht="19.149999999999999" customHeight="1"/>
    <row r="25" spans="2:14">
      <c r="B25" s="58" t="s">
        <v>1833</v>
      </c>
    </row>
    <row r="26" spans="2:14" ht="7.9" customHeight="1"/>
    <row r="27" spans="2:14" ht="19.899999999999999" customHeight="1">
      <c r="C27" s="833" t="s">
        <v>1834</v>
      </c>
      <c r="L27" s="1260"/>
      <c r="M27" s="1261"/>
      <c r="N27" s="1260" t="s">
        <v>1835</v>
      </c>
    </row>
    <row r="28" spans="2:14">
      <c r="L28" s="1262"/>
      <c r="M28" s="1263"/>
      <c r="N28" s="1262"/>
    </row>
    <row r="29" spans="2:14" ht="19.899999999999999" customHeight="1">
      <c r="C29" s="833" t="s">
        <v>1836</v>
      </c>
      <c r="L29" s="1260"/>
      <c r="M29" s="1261"/>
      <c r="N29" s="1260" t="s">
        <v>1837</v>
      </c>
    </row>
    <row r="30" spans="2:14">
      <c r="L30" s="1262"/>
      <c r="M30" s="1263"/>
      <c r="N30" s="1262"/>
    </row>
    <row r="31" spans="2:14" ht="19.899999999999999" customHeight="1">
      <c r="C31" s="833" t="s">
        <v>1838</v>
      </c>
      <c r="L31" s="1260"/>
      <c r="M31" s="1261"/>
      <c r="N31" s="1260" t="s">
        <v>1839</v>
      </c>
    </row>
    <row r="32" spans="2:14">
      <c r="L32" s="1262"/>
      <c r="M32" s="1263"/>
      <c r="N32" s="1262"/>
    </row>
    <row r="33" spans="2:14">
      <c r="B33" s="58" t="s">
        <v>1840</v>
      </c>
      <c r="L33" s="1262"/>
      <c r="M33" s="1263"/>
      <c r="N33" s="1262"/>
    </row>
    <row r="34" spans="2:14" ht="7.9" customHeight="1">
      <c r="L34" s="1262"/>
      <c r="M34" s="1263"/>
      <c r="N34" s="1262"/>
    </row>
    <row r="35" spans="2:14" ht="19.899999999999999" customHeight="1">
      <c r="C35" s="833" t="s">
        <v>1841</v>
      </c>
      <c r="L35" s="1260"/>
      <c r="M35" s="1261"/>
      <c r="N35" s="1260" t="s">
        <v>1835</v>
      </c>
    </row>
    <row r="36" spans="2:14">
      <c r="L36" s="1262"/>
      <c r="M36" s="1263"/>
      <c r="N36" s="1262"/>
    </row>
    <row r="37" spans="2:14">
      <c r="D37" s="58" t="s">
        <v>1842</v>
      </c>
      <c r="L37" s="1262"/>
      <c r="M37" s="1263"/>
      <c r="N37" s="1262"/>
    </row>
    <row r="38" spans="2:14" ht="25.15" customHeight="1">
      <c r="E38" s="480" t="s">
        <v>1330</v>
      </c>
      <c r="F38" s="58" t="s">
        <v>1843</v>
      </c>
      <c r="H38" s="480" t="s">
        <v>1329</v>
      </c>
      <c r="I38" s="58" t="s">
        <v>1844</v>
      </c>
      <c r="J38" s="1251"/>
      <c r="L38" s="1262"/>
      <c r="M38" s="1263"/>
      <c r="N38" s="1262"/>
    </row>
    <row r="39" spans="2:14" ht="19.899999999999999" customHeight="1">
      <c r="D39" s="833" t="s">
        <v>1845</v>
      </c>
      <c r="L39" s="1260"/>
      <c r="M39" s="1261"/>
      <c r="N39" s="1260" t="s">
        <v>1837</v>
      </c>
    </row>
    <row r="40" spans="2:14">
      <c r="L40" s="1262"/>
      <c r="M40" s="1263"/>
      <c r="N40" s="1262"/>
    </row>
    <row r="41" spans="2:14" ht="19.899999999999999" customHeight="1">
      <c r="D41" s="833" t="s">
        <v>1846</v>
      </c>
      <c r="L41" s="1260"/>
      <c r="M41" s="1261"/>
      <c r="N41" s="1260" t="s">
        <v>1839</v>
      </c>
    </row>
    <row r="42" spans="2:14">
      <c r="L42" s="1262"/>
      <c r="M42" s="1263"/>
      <c r="N42" s="1262"/>
    </row>
    <row r="43" spans="2:14">
      <c r="B43" s="58" t="s">
        <v>1847</v>
      </c>
      <c r="L43" s="1262"/>
      <c r="M43" s="1263"/>
      <c r="N43" s="1262"/>
    </row>
    <row r="44" spans="2:14" ht="7.9" customHeight="1">
      <c r="L44" s="1262"/>
      <c r="M44" s="1263"/>
      <c r="N44" s="1262"/>
    </row>
    <row r="45" spans="2:14" ht="19.899999999999999" customHeight="1">
      <c r="D45" s="833" t="s">
        <v>1848</v>
      </c>
      <c r="L45" s="1260"/>
      <c r="M45" s="1261"/>
      <c r="N45" s="1260" t="s">
        <v>1835</v>
      </c>
    </row>
    <row r="46" spans="2:14">
      <c r="L46" s="1262"/>
      <c r="M46" s="1263"/>
      <c r="N46" s="1262"/>
    </row>
    <row r="47" spans="2:14" ht="19.899999999999999" customHeight="1">
      <c r="D47" s="833" t="s">
        <v>1849</v>
      </c>
      <c r="L47" s="1260"/>
      <c r="M47" s="1261"/>
      <c r="N47" s="1260" t="s">
        <v>1837</v>
      </c>
    </row>
    <row r="48" spans="2:14">
      <c r="M48" s="1264"/>
      <c r="N48" s="833"/>
    </row>
    <row r="49" spans="4:14" ht="19.899999999999999" customHeight="1">
      <c r="D49" s="833" t="s">
        <v>1850</v>
      </c>
      <c r="L49" s="1255"/>
      <c r="M49" s="1265"/>
      <c r="N49" s="1260" t="s">
        <v>1839</v>
      </c>
    </row>
  </sheetData>
  <mergeCells count="10">
    <mergeCell ref="D17:N17"/>
    <mergeCell ref="D19:N19"/>
    <mergeCell ref="E21:G21"/>
    <mergeCell ref="I21:K21"/>
    <mergeCell ref="L4:O4"/>
    <mergeCell ref="C6:F6"/>
    <mergeCell ref="H9:M9"/>
    <mergeCell ref="H10:M10"/>
    <mergeCell ref="D13:N13"/>
    <mergeCell ref="D15:N15"/>
  </mergeCells>
  <phoneticPr fontId="1"/>
  <conditionalFormatting sqref="M27 M29 M31 M35 M39 M41">
    <cfRule type="containsBlanks" dxfId="15" priority="2">
      <formula>LEN(TRIM(M27))=0</formula>
    </cfRule>
  </conditionalFormatting>
  <conditionalFormatting sqref="H38 E38">
    <cfRule type="expression" dxfId="14" priority="1">
      <formula>AND($E$38="□",$H$38="□")</formula>
    </cfRule>
  </conditionalFormatting>
  <hyperlinks>
    <hyperlink ref="Q2" location="'0一覧表'!C36" display="一覧表に戻る"/>
  </hyperlinks>
  <pageMargins left="0.64" right="0.35" top="0.59055118110236227" bottom="0.5118110236220472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検索!$C$10:$C$11</xm:f>
          </x14:formula1>
          <xm:sqref>E38 H38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BA41"/>
  <sheetViews>
    <sheetView zoomScaleNormal="100" workbookViewId="0">
      <pane ySplit="2" topLeftCell="A3" activePane="bottomLeft" state="frozen"/>
      <selection pane="bottomLeft" activeCell="I6" sqref="I6:Y6"/>
    </sheetView>
  </sheetViews>
  <sheetFormatPr defaultColWidth="8.875" defaultRowHeight="10.5"/>
  <cols>
    <col min="1" max="1" width="5.5" style="1267" customWidth="1"/>
    <col min="2" max="51" width="2.75" style="1267" customWidth="1"/>
    <col min="52" max="16384" width="8.875" style="1267"/>
  </cols>
  <sheetData>
    <row r="1" spans="2:53" ht="22.9" customHeight="1">
      <c r="B1" s="1267" t="s">
        <v>1997</v>
      </c>
    </row>
    <row r="2" spans="2:53" ht="18.75">
      <c r="B2" s="598" t="s">
        <v>1884</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6"/>
      <c r="AI2" s="1266"/>
      <c r="AJ2" s="1266"/>
      <c r="AK2" s="1266"/>
      <c r="AL2" s="1266"/>
      <c r="AM2" s="1266"/>
      <c r="AN2" s="1266"/>
      <c r="AO2" s="1266"/>
      <c r="AP2" s="1266"/>
      <c r="AQ2" s="1266"/>
      <c r="AR2" s="1266"/>
      <c r="AS2" s="1266"/>
      <c r="AT2" s="1266"/>
      <c r="AU2" s="1266"/>
      <c r="AV2" s="1266"/>
      <c r="AW2" s="1266"/>
      <c r="AX2" s="1266"/>
      <c r="AY2" s="1266"/>
      <c r="BA2" s="967" t="s">
        <v>1949</v>
      </c>
    </row>
    <row r="4" spans="2:53" ht="19.899999999999999" customHeight="1">
      <c r="B4" s="3798" t="s">
        <v>1885</v>
      </c>
      <c r="C4" s="1633"/>
      <c r="D4" s="1633"/>
      <c r="E4" s="1633"/>
      <c r="F4" s="1633"/>
      <c r="G4" s="1633"/>
      <c r="H4" s="1633"/>
      <c r="I4" s="3799" t="str">
        <f>本工事内容!$C$2</f>
        <v>一宮市長　中野　正康</v>
      </c>
      <c r="J4" s="1784"/>
      <c r="K4" s="1784"/>
      <c r="L4" s="1784"/>
      <c r="M4" s="1784"/>
      <c r="N4" s="1784"/>
      <c r="O4" s="1784"/>
      <c r="P4" s="1784"/>
      <c r="Q4" s="1784"/>
      <c r="R4" s="1784"/>
      <c r="S4" s="1784"/>
      <c r="T4" s="1784"/>
      <c r="U4" s="1784"/>
      <c r="V4" s="1784"/>
      <c r="W4" s="1784"/>
      <c r="X4" s="1784"/>
      <c r="Y4" s="1784"/>
    </row>
    <row r="5" spans="2:53" ht="19.899999999999999" customHeight="1">
      <c r="B5" s="3798" t="s">
        <v>1886</v>
      </c>
      <c r="C5" s="1633"/>
      <c r="D5" s="1633"/>
      <c r="E5" s="1633"/>
      <c r="F5" s="1633"/>
      <c r="G5" s="1633"/>
      <c r="H5" s="1633"/>
      <c r="I5" s="3800" t="str">
        <f>本工事内容!$C$5&amp;本工事内容!$D$5&amp;本工事内容!$E$5&amp;"　"&amp;本工事内容!$C$8</f>
        <v>都計第100号　○○○道路修繕工事2</v>
      </c>
      <c r="J5" s="3128"/>
      <c r="K5" s="3128"/>
      <c r="L5" s="3128"/>
      <c r="M5" s="3128"/>
      <c r="N5" s="3128"/>
      <c r="O5" s="3128"/>
      <c r="P5" s="3128"/>
      <c r="Q5" s="3128"/>
      <c r="R5" s="3128"/>
      <c r="S5" s="3128"/>
      <c r="T5" s="3128"/>
      <c r="U5" s="3128"/>
      <c r="V5" s="3128"/>
      <c r="W5" s="3128"/>
      <c r="X5" s="3128"/>
      <c r="Y5" s="3128"/>
      <c r="Z5" s="3128"/>
      <c r="AA5" s="3128"/>
      <c r="AB5" s="3128"/>
      <c r="AC5" s="3128"/>
      <c r="AD5" s="3128"/>
      <c r="AE5" s="3128"/>
      <c r="AF5" s="3128"/>
      <c r="AG5" s="3128"/>
      <c r="AH5" s="3128"/>
      <c r="AI5" s="3128"/>
    </row>
    <row r="6" spans="2:53" ht="19.899999999999999" customHeight="1">
      <c r="B6" s="3798" t="s">
        <v>1887</v>
      </c>
      <c r="C6" s="1633"/>
      <c r="D6" s="1633"/>
      <c r="E6" s="1633"/>
      <c r="F6" s="1633"/>
      <c r="G6" s="1633"/>
      <c r="H6" s="1633"/>
      <c r="I6" s="3800" t="str">
        <f>本工事内容!$C$9</f>
        <v>一宮市本町二丁目5番６号2</v>
      </c>
      <c r="J6" s="3128"/>
      <c r="K6" s="3128"/>
      <c r="L6" s="3128"/>
      <c r="M6" s="3128"/>
      <c r="N6" s="3128"/>
      <c r="O6" s="3128"/>
      <c r="P6" s="3128"/>
      <c r="Q6" s="3128"/>
      <c r="R6" s="3128"/>
      <c r="S6" s="3128"/>
      <c r="T6" s="3128"/>
      <c r="U6" s="3128"/>
      <c r="V6" s="3128"/>
      <c r="W6" s="3128"/>
      <c r="X6" s="3128"/>
      <c r="Y6" s="3128"/>
    </row>
    <row r="8" spans="2:53" ht="15" customHeight="1">
      <c r="B8" s="3820" t="s">
        <v>1888</v>
      </c>
      <c r="C8" s="3821"/>
      <c r="D8" s="3821"/>
      <c r="E8" s="3821"/>
      <c r="F8" s="3821"/>
      <c r="G8" s="3821"/>
      <c r="H8" s="3822" t="str">
        <f>請負者詳細!$C$2</f>
        <v>△△△△建設株式会社</v>
      </c>
      <c r="I8" s="3344"/>
      <c r="J8" s="3344"/>
      <c r="K8" s="3344"/>
      <c r="L8" s="3344"/>
      <c r="M8" s="3344"/>
      <c r="N8" s="3344"/>
      <c r="O8" s="3344"/>
      <c r="P8" s="3344"/>
      <c r="Q8" s="3344"/>
      <c r="R8" s="3344"/>
      <c r="S8" s="3344"/>
      <c r="T8" s="3344"/>
      <c r="U8" s="3344"/>
      <c r="V8" s="3344"/>
      <c r="W8" s="3344"/>
      <c r="X8" s="3344"/>
      <c r="Y8" s="3369"/>
      <c r="Z8" s="3823" t="s">
        <v>1889</v>
      </c>
      <c r="AA8" s="1730"/>
      <c r="AB8" s="3826">
        <f>本工事内容!$C$12</f>
        <v>44867</v>
      </c>
      <c r="AC8" s="3827"/>
      <c r="AD8" s="3827"/>
      <c r="AE8" s="3827"/>
      <c r="AF8" s="3827"/>
      <c r="AG8" s="3827"/>
      <c r="AH8" s="3827"/>
      <c r="AI8" s="1295"/>
      <c r="AJ8" s="3801" t="s">
        <v>1890</v>
      </c>
      <c r="AK8" s="3802"/>
      <c r="AL8" s="3802"/>
      <c r="AM8" s="3802"/>
      <c r="AN8" s="3802"/>
      <c r="AO8" s="3802"/>
      <c r="AP8" s="3802"/>
      <c r="AQ8" s="3802"/>
      <c r="AR8" s="3802"/>
      <c r="AS8" s="3802"/>
      <c r="AT8" s="3802"/>
      <c r="AU8" s="3802"/>
      <c r="AV8" s="3802"/>
      <c r="AW8" s="3802"/>
      <c r="AX8" s="3802"/>
      <c r="AY8" s="3803"/>
    </row>
    <row r="9" spans="2:53" ht="15" customHeight="1">
      <c r="B9" s="3810" t="s">
        <v>1891</v>
      </c>
      <c r="C9" s="1640"/>
      <c r="D9" s="1640"/>
      <c r="E9" s="1640"/>
      <c r="F9" s="1640"/>
      <c r="G9" s="1640"/>
      <c r="H9" s="3811" t="str">
        <f>""&amp;請負者詳細!$K$22</f>
        <v/>
      </c>
      <c r="I9" s="3812"/>
      <c r="J9" s="3812"/>
      <c r="K9" s="3812"/>
      <c r="L9" s="3812"/>
      <c r="M9" s="3812"/>
      <c r="N9" s="3812"/>
      <c r="O9" s="3812"/>
      <c r="P9" s="3812"/>
      <c r="Q9" s="3812"/>
      <c r="R9" s="3812"/>
      <c r="S9" s="3812"/>
      <c r="T9" s="3812"/>
      <c r="U9" s="3812"/>
      <c r="V9" s="3812"/>
      <c r="W9" s="3812"/>
      <c r="X9" s="3812"/>
      <c r="Y9" s="3813"/>
      <c r="Z9" s="3824"/>
      <c r="AA9" s="3825"/>
      <c r="AB9" s="3814" t="s">
        <v>922</v>
      </c>
      <c r="AC9" s="1642"/>
      <c r="AD9" s="1642"/>
      <c r="AE9" s="1642"/>
      <c r="AF9" s="1642"/>
      <c r="AG9" s="1642"/>
      <c r="AH9" s="1642"/>
      <c r="AI9" s="1271"/>
      <c r="AJ9" s="3804"/>
      <c r="AK9" s="3805"/>
      <c r="AL9" s="3805"/>
      <c r="AM9" s="3805"/>
      <c r="AN9" s="3805"/>
      <c r="AO9" s="3805"/>
      <c r="AP9" s="3805"/>
      <c r="AQ9" s="3805"/>
      <c r="AR9" s="3805"/>
      <c r="AS9" s="3805"/>
      <c r="AT9" s="3805"/>
      <c r="AU9" s="3805"/>
      <c r="AV9" s="3805"/>
      <c r="AW9" s="3805"/>
      <c r="AX9" s="3805"/>
      <c r="AY9" s="3806"/>
    </row>
    <row r="10" spans="2:53" ht="15" customHeight="1">
      <c r="B10" s="3810" t="s">
        <v>1892</v>
      </c>
      <c r="C10" s="1640"/>
      <c r="D10" s="1640"/>
      <c r="E10" s="1640"/>
      <c r="F10" s="1640"/>
      <c r="G10" s="1640"/>
      <c r="H10" s="3815" t="str">
        <f>""&amp;請負者詳細!$H$22</f>
        <v/>
      </c>
      <c r="I10" s="3524"/>
      <c r="J10" s="3524"/>
      <c r="K10" s="3524"/>
      <c r="L10" s="3524"/>
      <c r="M10" s="3524"/>
      <c r="N10" s="1247" t="s">
        <v>1002</v>
      </c>
      <c r="O10" s="1770" t="str">
        <f>""&amp;請負者詳細!$J$22</f>
        <v/>
      </c>
      <c r="P10" s="1770"/>
      <c r="Q10" s="1770"/>
      <c r="R10" s="1770"/>
      <c r="S10" s="1770"/>
      <c r="T10" s="1770"/>
      <c r="U10" s="1770"/>
      <c r="V10" s="1770"/>
      <c r="W10" s="1770"/>
      <c r="X10" s="1770"/>
      <c r="Y10" s="1271"/>
      <c r="Z10" s="3824"/>
      <c r="AA10" s="3825"/>
      <c r="AB10" s="3816">
        <f>IF(NOT(本工事内容!$C$14=""),本工事内容!$C$14,本工事内容!$C$13)</f>
        <v>45016</v>
      </c>
      <c r="AC10" s="3817"/>
      <c r="AD10" s="3817"/>
      <c r="AE10" s="3817"/>
      <c r="AF10" s="3817"/>
      <c r="AG10" s="3817"/>
      <c r="AH10" s="3817"/>
      <c r="AI10" s="1271"/>
      <c r="AJ10" s="3804"/>
      <c r="AK10" s="3805"/>
      <c r="AL10" s="3805"/>
      <c r="AM10" s="3805"/>
      <c r="AN10" s="3805"/>
      <c r="AO10" s="3805"/>
      <c r="AP10" s="3805"/>
      <c r="AQ10" s="3805"/>
      <c r="AR10" s="3805"/>
      <c r="AS10" s="3805"/>
      <c r="AT10" s="3805"/>
      <c r="AU10" s="3805"/>
      <c r="AV10" s="3805"/>
      <c r="AW10" s="3805"/>
      <c r="AX10" s="3805"/>
      <c r="AY10" s="3806"/>
    </row>
    <row r="11" spans="2:53" ht="15" customHeight="1">
      <c r="B11" s="3818" t="s">
        <v>1893</v>
      </c>
      <c r="C11" s="2991"/>
      <c r="D11" s="2991"/>
      <c r="E11" s="2991"/>
      <c r="F11" s="2991"/>
      <c r="G11" s="2991"/>
      <c r="H11" s="2991"/>
      <c r="I11" s="2991"/>
      <c r="J11" s="3799" t="str">
        <f>""&amp;請負者詳細!$K$24</f>
        <v/>
      </c>
      <c r="K11" s="1784"/>
      <c r="L11" s="1784"/>
      <c r="M11" s="1784"/>
      <c r="N11" s="1784"/>
      <c r="O11" s="1784"/>
      <c r="P11" s="1784"/>
      <c r="Q11" s="1784"/>
      <c r="R11" s="1784"/>
      <c r="S11" s="1784"/>
      <c r="T11" s="1784"/>
      <c r="U11" s="1784"/>
      <c r="V11" s="1784"/>
      <c r="W11" s="1784"/>
      <c r="X11" s="1784"/>
      <c r="Y11" s="3819"/>
      <c r="Z11" s="1296"/>
      <c r="AA11" s="1275"/>
      <c r="AB11" s="1275"/>
      <c r="AC11" s="1275"/>
      <c r="AD11" s="1275"/>
      <c r="AE11" s="1275"/>
      <c r="AF11" s="1275"/>
      <c r="AG11" s="1275"/>
      <c r="AH11" s="1275"/>
      <c r="AI11" s="1278"/>
      <c r="AJ11" s="3807"/>
      <c r="AK11" s="3808"/>
      <c r="AL11" s="3808"/>
      <c r="AM11" s="3808"/>
      <c r="AN11" s="3808"/>
      <c r="AO11" s="3808"/>
      <c r="AP11" s="3808"/>
      <c r="AQ11" s="3808"/>
      <c r="AR11" s="3808"/>
      <c r="AS11" s="3808"/>
      <c r="AT11" s="3808"/>
      <c r="AU11" s="3808"/>
      <c r="AV11" s="3808"/>
      <c r="AW11" s="3808"/>
      <c r="AX11" s="3808"/>
      <c r="AY11" s="3809"/>
    </row>
    <row r="12" spans="2:53" ht="12" customHeight="1">
      <c r="B12" s="3841" t="s">
        <v>1894</v>
      </c>
      <c r="C12" s="3842"/>
      <c r="D12" s="3842"/>
      <c r="E12" s="3842"/>
      <c r="F12" s="3842"/>
      <c r="G12" s="3828" t="s">
        <v>1869</v>
      </c>
      <c r="H12" s="3535"/>
      <c r="I12" s="3535"/>
      <c r="J12" s="3535"/>
      <c r="K12" s="3535"/>
      <c r="L12" s="3535"/>
      <c r="M12" s="3535"/>
      <c r="N12" s="3535"/>
      <c r="O12" s="3535"/>
      <c r="P12" s="3535"/>
      <c r="Q12" s="3535"/>
      <c r="R12" s="3535"/>
      <c r="S12" s="3828" t="s">
        <v>1895</v>
      </c>
      <c r="T12" s="3535"/>
      <c r="U12" s="3535"/>
      <c r="V12" s="3535"/>
      <c r="W12" s="3535"/>
      <c r="X12" s="3535"/>
      <c r="Y12" s="3535"/>
      <c r="Z12" s="3535"/>
      <c r="AA12" s="3535"/>
      <c r="AB12" s="3535"/>
      <c r="AC12" s="3535"/>
      <c r="AD12" s="3535"/>
      <c r="AE12" s="3535"/>
      <c r="AF12" s="3535"/>
      <c r="AG12" s="3535"/>
      <c r="AH12" s="3858" t="s">
        <v>1896</v>
      </c>
      <c r="AI12" s="3842"/>
      <c r="AJ12" s="3842"/>
      <c r="AK12" s="3828" t="s">
        <v>1897</v>
      </c>
      <c r="AL12" s="3535"/>
      <c r="AM12" s="3535"/>
      <c r="AN12" s="3535"/>
      <c r="AO12" s="3535"/>
      <c r="AP12" s="3535"/>
      <c r="AQ12" s="3535"/>
      <c r="AR12" s="3535"/>
      <c r="AS12" s="3535"/>
      <c r="AT12" s="3535"/>
      <c r="AU12" s="3535"/>
      <c r="AV12" s="3828" t="s">
        <v>1898</v>
      </c>
      <c r="AW12" s="3535"/>
      <c r="AX12" s="3535"/>
      <c r="AY12" s="3835"/>
    </row>
    <row r="13" spans="2:53" ht="12" customHeight="1">
      <c r="B13" s="3836" t="s">
        <v>1899</v>
      </c>
      <c r="C13" s="3837"/>
      <c r="D13" s="3837"/>
      <c r="E13" s="3837"/>
      <c r="F13" s="3837"/>
      <c r="G13" s="3838" t="s">
        <v>1900</v>
      </c>
      <c r="H13" s="3536"/>
      <c r="I13" s="3536"/>
      <c r="J13" s="3536"/>
      <c r="K13" s="3536"/>
      <c r="L13" s="3536"/>
      <c r="M13" s="3536"/>
      <c r="N13" s="3536"/>
      <c r="O13" s="3536"/>
      <c r="P13" s="3838" t="s">
        <v>1901</v>
      </c>
      <c r="Q13" s="3536"/>
      <c r="R13" s="3536"/>
      <c r="S13" s="3838" t="s">
        <v>1902</v>
      </c>
      <c r="T13" s="3536"/>
      <c r="U13" s="3536"/>
      <c r="V13" s="3536"/>
      <c r="W13" s="3838" t="s">
        <v>1903</v>
      </c>
      <c r="X13" s="3536"/>
      <c r="Y13" s="3536"/>
      <c r="Z13" s="3536"/>
      <c r="AA13" s="3536"/>
      <c r="AB13" s="3536"/>
      <c r="AC13" s="3536"/>
      <c r="AD13" s="3838" t="s">
        <v>1904</v>
      </c>
      <c r="AE13" s="3536"/>
      <c r="AF13" s="3536"/>
      <c r="AG13" s="3536"/>
      <c r="AH13" s="3839" t="s">
        <v>1905</v>
      </c>
      <c r="AI13" s="3837"/>
      <c r="AJ13" s="3837"/>
      <c r="AK13" s="3840" t="s">
        <v>1906</v>
      </c>
      <c r="AL13" s="3840"/>
      <c r="AM13" s="3840"/>
      <c r="AN13" s="3840" t="s">
        <v>1907</v>
      </c>
      <c r="AO13" s="3840"/>
      <c r="AP13" s="3840"/>
      <c r="AQ13" s="3838" t="s">
        <v>1908</v>
      </c>
      <c r="AR13" s="3536"/>
      <c r="AS13" s="3536"/>
      <c r="AT13" s="3536"/>
      <c r="AU13" s="3536"/>
      <c r="AV13" s="3536"/>
      <c r="AW13" s="3536"/>
      <c r="AX13" s="3536"/>
      <c r="AY13" s="3533"/>
    </row>
    <row r="14" spans="2:53" ht="19.899999999999999" customHeight="1">
      <c r="B14" s="3831" t="s">
        <v>1909</v>
      </c>
      <c r="C14" s="2001"/>
      <c r="D14" s="2001"/>
      <c r="E14" s="2001"/>
      <c r="F14" s="2001"/>
      <c r="G14" s="3829"/>
      <c r="H14" s="2001"/>
      <c r="I14" s="2001"/>
      <c r="J14" s="2001"/>
      <c r="K14" s="2001"/>
      <c r="L14" s="2001"/>
      <c r="M14" s="3829"/>
      <c r="N14" s="2001"/>
      <c r="O14" s="2001"/>
      <c r="P14" s="3832"/>
      <c r="Q14" s="3833"/>
      <c r="R14" s="1297" t="s">
        <v>1910</v>
      </c>
      <c r="S14" s="3834"/>
      <c r="T14" s="2001"/>
      <c r="U14" s="2001"/>
      <c r="V14" s="2001"/>
      <c r="W14" s="3829"/>
      <c r="X14" s="2001"/>
      <c r="Y14" s="2001"/>
      <c r="Z14" s="2001"/>
      <c r="AA14" s="2001"/>
      <c r="AB14" s="2001"/>
      <c r="AC14" s="2001"/>
      <c r="AD14" s="3829"/>
      <c r="AE14" s="2001"/>
      <c r="AF14" s="2001"/>
      <c r="AG14" s="2001"/>
      <c r="AH14" s="3829"/>
      <c r="AI14" s="2001"/>
      <c r="AJ14" s="2001"/>
      <c r="AK14" s="3829"/>
      <c r="AL14" s="2001"/>
      <c r="AM14" s="2001"/>
      <c r="AN14" s="2001"/>
      <c r="AO14" s="2001"/>
      <c r="AP14" s="2001"/>
      <c r="AQ14" s="3829"/>
      <c r="AR14" s="2001"/>
      <c r="AS14" s="2001"/>
      <c r="AT14" s="2001"/>
      <c r="AU14" s="2001"/>
      <c r="AV14" s="3829"/>
      <c r="AW14" s="2001"/>
      <c r="AX14" s="2001"/>
      <c r="AY14" s="3830"/>
    </row>
    <row r="15" spans="2:53" ht="13.5">
      <c r="B15" s="3843" t="s">
        <v>1911</v>
      </c>
      <c r="C15" s="3844"/>
      <c r="D15" s="3844"/>
      <c r="E15" s="3844"/>
      <c r="F15" s="3845"/>
      <c r="G15" s="1298" t="s">
        <v>1912</v>
      </c>
      <c r="H15" s="1299"/>
      <c r="I15" s="1299"/>
      <c r="J15" s="1299"/>
      <c r="K15" s="1299"/>
      <c r="L15" s="1300"/>
      <c r="M15" s="3849"/>
      <c r="N15" s="3850"/>
      <c r="O15" s="1301" t="s">
        <v>1910</v>
      </c>
      <c r="P15" s="3849"/>
      <c r="Q15" s="3850"/>
      <c r="R15" s="1301" t="s">
        <v>1910</v>
      </c>
      <c r="S15" s="3849"/>
      <c r="T15" s="3850"/>
      <c r="U15" s="3850"/>
      <c r="V15" s="1301"/>
      <c r="W15" s="3853" t="s">
        <v>1879</v>
      </c>
      <c r="X15" s="3854"/>
      <c r="Y15" s="3855"/>
      <c r="Z15" s="3856"/>
      <c r="AA15" s="3856"/>
      <c r="AB15" s="3856"/>
      <c r="AC15" s="3857"/>
      <c r="AD15" s="3868"/>
      <c r="AE15" s="3860"/>
      <c r="AF15" s="3860"/>
      <c r="AG15" s="1301"/>
      <c r="AH15" s="3868"/>
      <c r="AI15" s="3860"/>
      <c r="AJ15" s="1301" t="s">
        <v>1910</v>
      </c>
      <c r="AK15" s="3868"/>
      <c r="AL15" s="3860"/>
      <c r="AM15" s="1301" t="s">
        <v>1839</v>
      </c>
      <c r="AN15" s="3868"/>
      <c r="AO15" s="3860"/>
      <c r="AP15" s="1301" t="s">
        <v>1839</v>
      </c>
      <c r="AQ15" s="3870" t="s">
        <v>1913</v>
      </c>
      <c r="AR15" s="3860"/>
      <c r="AS15" s="3859" t="s">
        <v>1914</v>
      </c>
      <c r="AT15" s="3860"/>
      <c r="AU15" s="3862" t="s">
        <v>1915</v>
      </c>
      <c r="AV15" s="3863"/>
      <c r="AW15" s="3163"/>
      <c r="AX15" s="3163"/>
      <c r="AY15" s="3864"/>
    </row>
    <row r="16" spans="2:53" ht="13.9" customHeight="1">
      <c r="B16" s="3846"/>
      <c r="C16" s="3847"/>
      <c r="D16" s="3847"/>
      <c r="E16" s="3847"/>
      <c r="F16" s="3848"/>
      <c r="G16" s="3865"/>
      <c r="H16" s="3866"/>
      <c r="I16" s="3866"/>
      <c r="J16" s="3866"/>
      <c r="K16" s="3866"/>
      <c r="L16" s="3867"/>
      <c r="M16" s="3851"/>
      <c r="N16" s="3852"/>
      <c r="O16" s="1302"/>
      <c r="P16" s="3851"/>
      <c r="Q16" s="3852"/>
      <c r="R16" s="1302"/>
      <c r="S16" s="3851"/>
      <c r="T16" s="3852"/>
      <c r="U16" s="3852"/>
      <c r="V16" s="1302" t="s">
        <v>1910</v>
      </c>
      <c r="W16" s="1303"/>
      <c r="X16" s="1304"/>
      <c r="Y16" s="1304"/>
      <c r="Z16" s="1304"/>
      <c r="AA16" s="3866"/>
      <c r="AB16" s="3866"/>
      <c r="AC16" s="1305" t="s">
        <v>1910</v>
      </c>
      <c r="AD16" s="3869"/>
      <c r="AE16" s="3861"/>
      <c r="AF16" s="3861"/>
      <c r="AG16" s="1302" t="s">
        <v>1910</v>
      </c>
      <c r="AH16" s="3869"/>
      <c r="AI16" s="3861"/>
      <c r="AJ16" s="1302"/>
      <c r="AK16" s="3869"/>
      <c r="AL16" s="3861"/>
      <c r="AM16" s="1302"/>
      <c r="AN16" s="3869"/>
      <c r="AO16" s="3861"/>
      <c r="AP16" s="1302"/>
      <c r="AQ16" s="3871"/>
      <c r="AR16" s="3861"/>
      <c r="AS16" s="3173"/>
      <c r="AT16" s="3861"/>
      <c r="AU16" s="3070"/>
      <c r="AV16" s="3069"/>
      <c r="AW16" s="3077"/>
      <c r="AX16" s="3077"/>
      <c r="AY16" s="3389"/>
    </row>
    <row r="17" spans="2:53" ht="13.5">
      <c r="B17" s="3843" t="s">
        <v>1911</v>
      </c>
      <c r="C17" s="3844"/>
      <c r="D17" s="3844"/>
      <c r="E17" s="3844"/>
      <c r="F17" s="3845"/>
      <c r="G17" s="1298" t="s">
        <v>1912</v>
      </c>
      <c r="H17" s="1299"/>
      <c r="I17" s="1299"/>
      <c r="J17" s="1299"/>
      <c r="K17" s="1299"/>
      <c r="L17" s="1300"/>
      <c r="M17" s="3849"/>
      <c r="N17" s="3850"/>
      <c r="O17" s="1301" t="s">
        <v>1910</v>
      </c>
      <c r="P17" s="3849"/>
      <c r="Q17" s="3850"/>
      <c r="R17" s="1301" t="s">
        <v>1910</v>
      </c>
      <c r="S17" s="3849"/>
      <c r="T17" s="3850"/>
      <c r="U17" s="3850"/>
      <c r="V17" s="1301"/>
      <c r="W17" s="3853" t="s">
        <v>1879</v>
      </c>
      <c r="X17" s="3854"/>
      <c r="Y17" s="3855"/>
      <c r="Z17" s="3856"/>
      <c r="AA17" s="3856"/>
      <c r="AB17" s="3856"/>
      <c r="AC17" s="3857"/>
      <c r="AD17" s="3868"/>
      <c r="AE17" s="3860"/>
      <c r="AF17" s="3860"/>
      <c r="AG17" s="1301"/>
      <c r="AH17" s="3868"/>
      <c r="AI17" s="3860"/>
      <c r="AJ17" s="1301" t="s">
        <v>1910</v>
      </c>
      <c r="AK17" s="3868"/>
      <c r="AL17" s="3860"/>
      <c r="AM17" s="1301" t="s">
        <v>1839</v>
      </c>
      <c r="AN17" s="3868"/>
      <c r="AO17" s="3860"/>
      <c r="AP17" s="1301" t="s">
        <v>1839</v>
      </c>
      <c r="AQ17" s="3870" t="s">
        <v>1913</v>
      </c>
      <c r="AR17" s="3860"/>
      <c r="AS17" s="3859" t="s">
        <v>1914</v>
      </c>
      <c r="AT17" s="3860"/>
      <c r="AU17" s="3862" t="s">
        <v>1915</v>
      </c>
      <c r="AV17" s="3863"/>
      <c r="AW17" s="3163"/>
      <c r="AX17" s="3163"/>
      <c r="AY17" s="3864"/>
    </row>
    <row r="18" spans="2:53" ht="13.9" customHeight="1">
      <c r="B18" s="3846"/>
      <c r="C18" s="3847"/>
      <c r="D18" s="3847"/>
      <c r="E18" s="3847"/>
      <c r="F18" s="3848"/>
      <c r="G18" s="3865"/>
      <c r="H18" s="3866"/>
      <c r="I18" s="3866"/>
      <c r="J18" s="3866"/>
      <c r="K18" s="3866"/>
      <c r="L18" s="3867"/>
      <c r="M18" s="3851"/>
      <c r="N18" s="3852"/>
      <c r="O18" s="1302"/>
      <c r="P18" s="3851"/>
      <c r="Q18" s="3852"/>
      <c r="R18" s="1302"/>
      <c r="S18" s="3851"/>
      <c r="T18" s="3852"/>
      <c r="U18" s="3852"/>
      <c r="V18" s="1302" t="s">
        <v>1910</v>
      </c>
      <c r="W18" s="1303"/>
      <c r="X18" s="1304"/>
      <c r="Y18" s="1304"/>
      <c r="Z18" s="1304"/>
      <c r="AA18" s="3866"/>
      <c r="AB18" s="3866"/>
      <c r="AC18" s="1305" t="s">
        <v>1910</v>
      </c>
      <c r="AD18" s="3869"/>
      <c r="AE18" s="3861"/>
      <c r="AF18" s="3861"/>
      <c r="AG18" s="1302" t="s">
        <v>1910</v>
      </c>
      <c r="AH18" s="3869"/>
      <c r="AI18" s="3861"/>
      <c r="AJ18" s="1302"/>
      <c r="AK18" s="3869"/>
      <c r="AL18" s="3861"/>
      <c r="AM18" s="1302"/>
      <c r="AN18" s="3869"/>
      <c r="AO18" s="3861"/>
      <c r="AP18" s="1302"/>
      <c r="AQ18" s="3871"/>
      <c r="AR18" s="3861"/>
      <c r="AS18" s="3173"/>
      <c r="AT18" s="3861"/>
      <c r="AU18" s="3070"/>
      <c r="AV18" s="3069"/>
      <c r="AW18" s="3077"/>
      <c r="AX18" s="3077"/>
      <c r="AY18" s="3389"/>
    </row>
    <row r="19" spans="2:53" ht="13.5">
      <c r="B19" s="3843" t="s">
        <v>1911</v>
      </c>
      <c r="C19" s="3844"/>
      <c r="D19" s="3844"/>
      <c r="E19" s="3844"/>
      <c r="F19" s="3845"/>
      <c r="G19" s="1298" t="s">
        <v>1912</v>
      </c>
      <c r="H19" s="1299"/>
      <c r="I19" s="1299"/>
      <c r="J19" s="1299"/>
      <c r="K19" s="1299"/>
      <c r="L19" s="1300"/>
      <c r="M19" s="3849"/>
      <c r="N19" s="3850"/>
      <c r="O19" s="1301" t="s">
        <v>1910</v>
      </c>
      <c r="P19" s="3849"/>
      <c r="Q19" s="3850"/>
      <c r="R19" s="1301" t="s">
        <v>1910</v>
      </c>
      <c r="S19" s="3849"/>
      <c r="T19" s="3850"/>
      <c r="U19" s="3850"/>
      <c r="V19" s="1301"/>
      <c r="W19" s="3853" t="s">
        <v>1879</v>
      </c>
      <c r="X19" s="3854"/>
      <c r="Y19" s="3855"/>
      <c r="Z19" s="3856"/>
      <c r="AA19" s="3856"/>
      <c r="AB19" s="3856"/>
      <c r="AC19" s="3857"/>
      <c r="AD19" s="3868"/>
      <c r="AE19" s="3860"/>
      <c r="AF19" s="3860"/>
      <c r="AG19" s="1301"/>
      <c r="AH19" s="3868"/>
      <c r="AI19" s="3860"/>
      <c r="AJ19" s="1301" t="s">
        <v>1910</v>
      </c>
      <c r="AK19" s="3868"/>
      <c r="AL19" s="3860"/>
      <c r="AM19" s="1301" t="s">
        <v>1839</v>
      </c>
      <c r="AN19" s="3868"/>
      <c r="AO19" s="3860"/>
      <c r="AP19" s="1301" t="s">
        <v>1839</v>
      </c>
      <c r="AQ19" s="3870" t="s">
        <v>1913</v>
      </c>
      <c r="AR19" s="3860"/>
      <c r="AS19" s="3859" t="s">
        <v>1914</v>
      </c>
      <c r="AT19" s="3860"/>
      <c r="AU19" s="3862" t="s">
        <v>1915</v>
      </c>
      <c r="AV19" s="3863"/>
      <c r="AW19" s="3163"/>
      <c r="AX19" s="3163"/>
      <c r="AY19" s="3864"/>
    </row>
    <row r="20" spans="2:53" ht="13.9" customHeight="1">
      <c r="B20" s="3846"/>
      <c r="C20" s="3847"/>
      <c r="D20" s="3847"/>
      <c r="E20" s="3847"/>
      <c r="F20" s="3848"/>
      <c r="G20" s="3865"/>
      <c r="H20" s="3866"/>
      <c r="I20" s="3866"/>
      <c r="J20" s="3866"/>
      <c r="K20" s="3866"/>
      <c r="L20" s="3867"/>
      <c r="M20" s="3851"/>
      <c r="N20" s="3852"/>
      <c r="O20" s="1302"/>
      <c r="P20" s="3851"/>
      <c r="Q20" s="3852"/>
      <c r="R20" s="1302"/>
      <c r="S20" s="3851"/>
      <c r="T20" s="3852"/>
      <c r="U20" s="3852"/>
      <c r="V20" s="1302" t="s">
        <v>1910</v>
      </c>
      <c r="W20" s="1303"/>
      <c r="X20" s="1304"/>
      <c r="Y20" s="1304"/>
      <c r="Z20" s="1304"/>
      <c r="AA20" s="3866"/>
      <c r="AB20" s="3866"/>
      <c r="AC20" s="1305" t="s">
        <v>1910</v>
      </c>
      <c r="AD20" s="3869"/>
      <c r="AE20" s="3861"/>
      <c r="AF20" s="3861"/>
      <c r="AG20" s="1302" t="s">
        <v>1910</v>
      </c>
      <c r="AH20" s="3869"/>
      <c r="AI20" s="3861"/>
      <c r="AJ20" s="1302"/>
      <c r="AK20" s="3869"/>
      <c r="AL20" s="3861"/>
      <c r="AM20" s="1302"/>
      <c r="AN20" s="3869"/>
      <c r="AO20" s="3861"/>
      <c r="AP20" s="1302"/>
      <c r="AQ20" s="3871"/>
      <c r="AR20" s="3861"/>
      <c r="AS20" s="3173"/>
      <c r="AT20" s="3861"/>
      <c r="AU20" s="3070"/>
      <c r="AV20" s="3069"/>
      <c r="AW20" s="3077"/>
      <c r="AX20" s="3077"/>
      <c r="AY20" s="3389"/>
    </row>
    <row r="21" spans="2:53" ht="13.5">
      <c r="B21" s="3843" t="s">
        <v>1911</v>
      </c>
      <c r="C21" s="3844"/>
      <c r="D21" s="3844"/>
      <c r="E21" s="3844"/>
      <c r="F21" s="3845"/>
      <c r="G21" s="1298" t="s">
        <v>1912</v>
      </c>
      <c r="H21" s="1299"/>
      <c r="I21" s="1299"/>
      <c r="J21" s="1299"/>
      <c r="K21" s="1299"/>
      <c r="L21" s="1300"/>
      <c r="M21" s="3849"/>
      <c r="N21" s="3850"/>
      <c r="O21" s="1301" t="s">
        <v>1910</v>
      </c>
      <c r="P21" s="3849"/>
      <c r="Q21" s="3850"/>
      <c r="R21" s="1301" t="s">
        <v>1910</v>
      </c>
      <c r="S21" s="3849"/>
      <c r="T21" s="3850"/>
      <c r="U21" s="3850"/>
      <c r="V21" s="1301"/>
      <c r="W21" s="3853" t="s">
        <v>1879</v>
      </c>
      <c r="X21" s="3854"/>
      <c r="Y21" s="3855"/>
      <c r="Z21" s="3856"/>
      <c r="AA21" s="3856"/>
      <c r="AB21" s="3856"/>
      <c r="AC21" s="3857"/>
      <c r="AD21" s="3868"/>
      <c r="AE21" s="3860"/>
      <c r="AF21" s="3860"/>
      <c r="AG21" s="1301"/>
      <c r="AH21" s="3868"/>
      <c r="AI21" s="3860"/>
      <c r="AJ21" s="1301" t="s">
        <v>1910</v>
      </c>
      <c r="AK21" s="3868"/>
      <c r="AL21" s="3860"/>
      <c r="AM21" s="1301" t="s">
        <v>1839</v>
      </c>
      <c r="AN21" s="3868"/>
      <c r="AO21" s="3860"/>
      <c r="AP21" s="1301" t="s">
        <v>1839</v>
      </c>
      <c r="AQ21" s="3870" t="s">
        <v>1913</v>
      </c>
      <c r="AR21" s="3860"/>
      <c r="AS21" s="3859" t="s">
        <v>1914</v>
      </c>
      <c r="AT21" s="3860"/>
      <c r="AU21" s="3862" t="s">
        <v>1915</v>
      </c>
      <c r="AV21" s="3863"/>
      <c r="AW21" s="3163"/>
      <c r="AX21" s="3163"/>
      <c r="AY21" s="3864"/>
    </row>
    <row r="22" spans="2:53" ht="13.9" customHeight="1">
      <c r="B22" s="3846"/>
      <c r="C22" s="3847"/>
      <c r="D22" s="3847"/>
      <c r="E22" s="3847"/>
      <c r="F22" s="3848"/>
      <c r="G22" s="3865"/>
      <c r="H22" s="3866"/>
      <c r="I22" s="3866"/>
      <c r="J22" s="3866"/>
      <c r="K22" s="3866"/>
      <c r="L22" s="3867"/>
      <c r="M22" s="3851"/>
      <c r="N22" s="3852"/>
      <c r="O22" s="1302"/>
      <c r="P22" s="3851"/>
      <c r="Q22" s="3852"/>
      <c r="R22" s="1302"/>
      <c r="S22" s="3851"/>
      <c r="T22" s="3852"/>
      <c r="U22" s="3852"/>
      <c r="V22" s="1302" t="s">
        <v>1910</v>
      </c>
      <c r="W22" s="1303"/>
      <c r="X22" s="1304"/>
      <c r="Y22" s="1304"/>
      <c r="Z22" s="1304"/>
      <c r="AA22" s="3866"/>
      <c r="AB22" s="3866"/>
      <c r="AC22" s="1305" t="s">
        <v>1910</v>
      </c>
      <c r="AD22" s="3869"/>
      <c r="AE22" s="3861"/>
      <c r="AF22" s="3861"/>
      <c r="AG22" s="1302" t="s">
        <v>1910</v>
      </c>
      <c r="AH22" s="3869"/>
      <c r="AI22" s="3861"/>
      <c r="AJ22" s="1302"/>
      <c r="AK22" s="3869"/>
      <c r="AL22" s="3861"/>
      <c r="AM22" s="1302"/>
      <c r="AN22" s="3869"/>
      <c r="AO22" s="3861"/>
      <c r="AP22" s="1302"/>
      <c r="AQ22" s="3871"/>
      <c r="AR22" s="3861"/>
      <c r="AS22" s="3173"/>
      <c r="AT22" s="3861"/>
      <c r="AU22" s="3070"/>
      <c r="AV22" s="3069"/>
      <c r="AW22" s="3077"/>
      <c r="AX22" s="3077"/>
      <c r="AY22" s="3389"/>
    </row>
    <row r="23" spans="2:53" ht="13.5">
      <c r="B23" s="3843" t="s">
        <v>1911</v>
      </c>
      <c r="C23" s="3844"/>
      <c r="D23" s="3844"/>
      <c r="E23" s="3844"/>
      <c r="F23" s="3845"/>
      <c r="G23" s="1298" t="s">
        <v>1912</v>
      </c>
      <c r="H23" s="1299"/>
      <c r="I23" s="1299"/>
      <c r="J23" s="1299"/>
      <c r="K23" s="1299"/>
      <c r="L23" s="1300"/>
      <c r="M23" s="3849"/>
      <c r="N23" s="3850"/>
      <c r="O23" s="1301" t="s">
        <v>1910</v>
      </c>
      <c r="P23" s="3849"/>
      <c r="Q23" s="3850"/>
      <c r="R23" s="1301" t="s">
        <v>1910</v>
      </c>
      <c r="S23" s="3849"/>
      <c r="T23" s="3850"/>
      <c r="U23" s="3850"/>
      <c r="V23" s="1301"/>
      <c r="W23" s="3853" t="s">
        <v>1879</v>
      </c>
      <c r="X23" s="3854"/>
      <c r="Y23" s="3855"/>
      <c r="Z23" s="3856"/>
      <c r="AA23" s="3856"/>
      <c r="AB23" s="3856"/>
      <c r="AC23" s="3857"/>
      <c r="AD23" s="3868"/>
      <c r="AE23" s="3860"/>
      <c r="AF23" s="3860"/>
      <c r="AG23" s="1301"/>
      <c r="AH23" s="3868"/>
      <c r="AI23" s="3860"/>
      <c r="AJ23" s="1301" t="s">
        <v>1910</v>
      </c>
      <c r="AK23" s="3868"/>
      <c r="AL23" s="3860"/>
      <c r="AM23" s="1301" t="s">
        <v>1839</v>
      </c>
      <c r="AN23" s="3868"/>
      <c r="AO23" s="3860"/>
      <c r="AP23" s="1301" t="s">
        <v>1839</v>
      </c>
      <c r="AQ23" s="3870" t="s">
        <v>1913</v>
      </c>
      <c r="AR23" s="3860"/>
      <c r="AS23" s="3859" t="s">
        <v>1914</v>
      </c>
      <c r="AT23" s="3860"/>
      <c r="AU23" s="3862" t="s">
        <v>1915</v>
      </c>
      <c r="AV23" s="3863"/>
      <c r="AW23" s="3163"/>
      <c r="AX23" s="3163"/>
      <c r="AY23" s="3864"/>
    </row>
    <row r="24" spans="2:53" ht="13.9" customHeight="1">
      <c r="B24" s="3846"/>
      <c r="C24" s="3847"/>
      <c r="D24" s="3847"/>
      <c r="E24" s="3847"/>
      <c r="F24" s="3848"/>
      <c r="G24" s="3865"/>
      <c r="H24" s="3866"/>
      <c r="I24" s="3866"/>
      <c r="J24" s="3866"/>
      <c r="K24" s="3866"/>
      <c r="L24" s="3867"/>
      <c r="M24" s="3851"/>
      <c r="N24" s="3852"/>
      <c r="O24" s="1302"/>
      <c r="P24" s="3851"/>
      <c r="Q24" s="3852"/>
      <c r="R24" s="1302"/>
      <c r="S24" s="3851"/>
      <c r="T24" s="3852"/>
      <c r="U24" s="3852"/>
      <c r="V24" s="1302" t="s">
        <v>1910</v>
      </c>
      <c r="W24" s="1303"/>
      <c r="X24" s="1304"/>
      <c r="Y24" s="1304"/>
      <c r="Z24" s="1304"/>
      <c r="AA24" s="3866"/>
      <c r="AB24" s="3866"/>
      <c r="AC24" s="1305" t="s">
        <v>1910</v>
      </c>
      <c r="AD24" s="3869"/>
      <c r="AE24" s="3861"/>
      <c r="AF24" s="3861"/>
      <c r="AG24" s="1302" t="s">
        <v>1910</v>
      </c>
      <c r="AH24" s="3869"/>
      <c r="AI24" s="3861"/>
      <c r="AJ24" s="1302"/>
      <c r="AK24" s="3869"/>
      <c r="AL24" s="3861"/>
      <c r="AM24" s="1302"/>
      <c r="AN24" s="3869"/>
      <c r="AO24" s="3861"/>
      <c r="AP24" s="1302"/>
      <c r="AQ24" s="3871"/>
      <c r="AR24" s="3861"/>
      <c r="AS24" s="3173"/>
      <c r="AT24" s="3861"/>
      <c r="AU24" s="3070"/>
      <c r="AV24" s="3069"/>
      <c r="AW24" s="3077"/>
      <c r="AX24" s="3077"/>
      <c r="AY24" s="3389"/>
    </row>
    <row r="25" spans="2:53" ht="13.5">
      <c r="B25" s="3843" t="s">
        <v>1911</v>
      </c>
      <c r="C25" s="3844"/>
      <c r="D25" s="3844"/>
      <c r="E25" s="3844"/>
      <c r="F25" s="3845"/>
      <c r="G25" s="1298" t="s">
        <v>1912</v>
      </c>
      <c r="H25" s="1299"/>
      <c r="I25" s="1299"/>
      <c r="J25" s="1299"/>
      <c r="K25" s="1299"/>
      <c r="L25" s="1300"/>
      <c r="M25" s="3849"/>
      <c r="N25" s="3850"/>
      <c r="O25" s="1301" t="s">
        <v>1910</v>
      </c>
      <c r="P25" s="3849"/>
      <c r="Q25" s="3850"/>
      <c r="R25" s="1301" t="s">
        <v>1910</v>
      </c>
      <c r="S25" s="3849"/>
      <c r="T25" s="3850"/>
      <c r="U25" s="3850"/>
      <c r="V25" s="1301"/>
      <c r="W25" s="3853" t="s">
        <v>1879</v>
      </c>
      <c r="X25" s="3854"/>
      <c r="Y25" s="3855"/>
      <c r="Z25" s="3856"/>
      <c r="AA25" s="3856"/>
      <c r="AB25" s="3856"/>
      <c r="AC25" s="3857"/>
      <c r="AD25" s="3868"/>
      <c r="AE25" s="3860"/>
      <c r="AF25" s="3860"/>
      <c r="AG25" s="1301"/>
      <c r="AH25" s="3868"/>
      <c r="AI25" s="3860"/>
      <c r="AJ25" s="1301" t="s">
        <v>1910</v>
      </c>
      <c r="AK25" s="3868"/>
      <c r="AL25" s="3860"/>
      <c r="AM25" s="1301" t="s">
        <v>1839</v>
      </c>
      <c r="AN25" s="3868"/>
      <c r="AO25" s="3860"/>
      <c r="AP25" s="1301" t="s">
        <v>1839</v>
      </c>
      <c r="AQ25" s="3870" t="s">
        <v>1913</v>
      </c>
      <c r="AR25" s="3860"/>
      <c r="AS25" s="3859" t="s">
        <v>1914</v>
      </c>
      <c r="AT25" s="3860"/>
      <c r="AU25" s="3862" t="s">
        <v>1915</v>
      </c>
      <c r="AV25" s="3863"/>
      <c r="AW25" s="3163"/>
      <c r="AX25" s="3163"/>
      <c r="AY25" s="3864"/>
    </row>
    <row r="26" spans="2:53" ht="13.9" customHeight="1">
      <c r="B26" s="3846"/>
      <c r="C26" s="3847"/>
      <c r="D26" s="3847"/>
      <c r="E26" s="3847"/>
      <c r="F26" s="3848"/>
      <c r="G26" s="3865"/>
      <c r="H26" s="3866"/>
      <c r="I26" s="3866"/>
      <c r="J26" s="3866"/>
      <c r="K26" s="3866"/>
      <c r="L26" s="3867"/>
      <c r="M26" s="3851"/>
      <c r="N26" s="3852"/>
      <c r="O26" s="1302"/>
      <c r="P26" s="3851"/>
      <c r="Q26" s="3852"/>
      <c r="R26" s="1302"/>
      <c r="S26" s="3851"/>
      <c r="T26" s="3852"/>
      <c r="U26" s="3852"/>
      <c r="V26" s="1302" t="s">
        <v>1910</v>
      </c>
      <c r="W26" s="1303"/>
      <c r="X26" s="1304"/>
      <c r="Y26" s="1304"/>
      <c r="Z26" s="1304"/>
      <c r="AA26" s="3866"/>
      <c r="AB26" s="3866"/>
      <c r="AC26" s="1305" t="s">
        <v>1910</v>
      </c>
      <c r="AD26" s="3869"/>
      <c r="AE26" s="3861"/>
      <c r="AF26" s="3861"/>
      <c r="AG26" s="1302" t="s">
        <v>1910</v>
      </c>
      <c r="AH26" s="3869"/>
      <c r="AI26" s="3861"/>
      <c r="AJ26" s="1302"/>
      <c r="AK26" s="3869"/>
      <c r="AL26" s="3861"/>
      <c r="AM26" s="1302"/>
      <c r="AN26" s="3869"/>
      <c r="AO26" s="3861"/>
      <c r="AP26" s="1302"/>
      <c r="AQ26" s="3871"/>
      <c r="AR26" s="3861"/>
      <c r="AS26" s="3173"/>
      <c r="AT26" s="3861"/>
      <c r="AU26" s="3070"/>
      <c r="AV26" s="3069"/>
      <c r="AW26" s="3077"/>
      <c r="AX26" s="3077"/>
      <c r="AY26" s="3389"/>
    </row>
    <row r="27" spans="2:53" ht="13.5">
      <c r="B27" s="3843" t="s">
        <v>1911</v>
      </c>
      <c r="C27" s="3844"/>
      <c r="D27" s="3844"/>
      <c r="E27" s="3844"/>
      <c r="F27" s="3845"/>
      <c r="G27" s="1298" t="s">
        <v>1912</v>
      </c>
      <c r="H27" s="1299"/>
      <c r="I27" s="1299"/>
      <c r="J27" s="1299"/>
      <c r="K27" s="1299"/>
      <c r="L27" s="1300"/>
      <c r="M27" s="3849"/>
      <c r="N27" s="3850"/>
      <c r="O27" s="1301" t="s">
        <v>1910</v>
      </c>
      <c r="P27" s="3849"/>
      <c r="Q27" s="3850"/>
      <c r="R27" s="1301" t="s">
        <v>1910</v>
      </c>
      <c r="S27" s="3849"/>
      <c r="T27" s="3850"/>
      <c r="U27" s="3850"/>
      <c r="V27" s="1301"/>
      <c r="W27" s="3853" t="s">
        <v>1879</v>
      </c>
      <c r="X27" s="3854"/>
      <c r="Y27" s="3855"/>
      <c r="Z27" s="3856"/>
      <c r="AA27" s="3856"/>
      <c r="AB27" s="3856"/>
      <c r="AC27" s="3857"/>
      <c r="AD27" s="3868"/>
      <c r="AE27" s="3860"/>
      <c r="AF27" s="3860"/>
      <c r="AG27" s="1301"/>
      <c r="AH27" s="3868"/>
      <c r="AI27" s="3860"/>
      <c r="AJ27" s="1301" t="s">
        <v>1910</v>
      </c>
      <c r="AK27" s="3868"/>
      <c r="AL27" s="3860"/>
      <c r="AM27" s="1301" t="s">
        <v>1839</v>
      </c>
      <c r="AN27" s="3868"/>
      <c r="AO27" s="3860"/>
      <c r="AP27" s="1301" t="s">
        <v>1839</v>
      </c>
      <c r="AQ27" s="3870" t="s">
        <v>1913</v>
      </c>
      <c r="AR27" s="3860"/>
      <c r="AS27" s="3859" t="s">
        <v>1914</v>
      </c>
      <c r="AT27" s="3860"/>
      <c r="AU27" s="3862" t="s">
        <v>1915</v>
      </c>
      <c r="AV27" s="3863"/>
      <c r="AW27" s="3163"/>
      <c r="AX27" s="3163"/>
      <c r="AY27" s="3864"/>
    </row>
    <row r="28" spans="2:53" ht="13.9" customHeight="1">
      <c r="B28" s="3846"/>
      <c r="C28" s="3847"/>
      <c r="D28" s="3847"/>
      <c r="E28" s="3847"/>
      <c r="F28" s="3848"/>
      <c r="G28" s="3865"/>
      <c r="H28" s="3866"/>
      <c r="I28" s="3866"/>
      <c r="J28" s="3866"/>
      <c r="K28" s="3866"/>
      <c r="L28" s="3867"/>
      <c r="M28" s="3851"/>
      <c r="N28" s="3852"/>
      <c r="O28" s="1302"/>
      <c r="P28" s="3851"/>
      <c r="Q28" s="3852"/>
      <c r="R28" s="1302"/>
      <c r="S28" s="3851"/>
      <c r="T28" s="3852"/>
      <c r="U28" s="3852"/>
      <c r="V28" s="1302" t="s">
        <v>1910</v>
      </c>
      <c r="W28" s="1303"/>
      <c r="X28" s="1304"/>
      <c r="Y28" s="1304"/>
      <c r="Z28" s="1304"/>
      <c r="AA28" s="3866"/>
      <c r="AB28" s="3866"/>
      <c r="AC28" s="1305" t="s">
        <v>1910</v>
      </c>
      <c r="AD28" s="3869"/>
      <c r="AE28" s="3861"/>
      <c r="AF28" s="3861"/>
      <c r="AG28" s="1302" t="s">
        <v>1910</v>
      </c>
      <c r="AH28" s="3869"/>
      <c r="AI28" s="3861"/>
      <c r="AJ28" s="1302"/>
      <c r="AK28" s="3869"/>
      <c r="AL28" s="3861"/>
      <c r="AM28" s="1302"/>
      <c r="AN28" s="3869"/>
      <c r="AO28" s="3861"/>
      <c r="AP28" s="1302"/>
      <c r="AQ28" s="3871"/>
      <c r="AR28" s="3861"/>
      <c r="AS28" s="3173"/>
      <c r="AT28" s="3861"/>
      <c r="AU28" s="3070"/>
      <c r="AV28" s="3069"/>
      <c r="AW28" s="3077"/>
      <c r="AX28" s="3077"/>
      <c r="AY28" s="3389"/>
    </row>
    <row r="29" spans="2:53" ht="13.5">
      <c r="B29" s="3843" t="s">
        <v>1911</v>
      </c>
      <c r="C29" s="3844"/>
      <c r="D29" s="3844"/>
      <c r="E29" s="3844"/>
      <c r="F29" s="3845"/>
      <c r="G29" s="1298" t="s">
        <v>1912</v>
      </c>
      <c r="H29" s="1299"/>
      <c r="I29" s="1299"/>
      <c r="J29" s="1299"/>
      <c r="K29" s="1299"/>
      <c r="L29" s="1300"/>
      <c r="M29" s="3849"/>
      <c r="N29" s="3850"/>
      <c r="O29" s="1301" t="s">
        <v>1910</v>
      </c>
      <c r="P29" s="3849"/>
      <c r="Q29" s="3850"/>
      <c r="R29" s="1301" t="s">
        <v>1910</v>
      </c>
      <c r="S29" s="3849"/>
      <c r="T29" s="3850"/>
      <c r="U29" s="3850"/>
      <c r="V29" s="1301"/>
      <c r="W29" s="3853" t="s">
        <v>1879</v>
      </c>
      <c r="X29" s="3854"/>
      <c r="Y29" s="3855"/>
      <c r="Z29" s="3856"/>
      <c r="AA29" s="3856"/>
      <c r="AB29" s="3856"/>
      <c r="AC29" s="3857"/>
      <c r="AD29" s="3868"/>
      <c r="AE29" s="3860"/>
      <c r="AF29" s="3860"/>
      <c r="AG29" s="1301"/>
      <c r="AH29" s="3868"/>
      <c r="AI29" s="3860"/>
      <c r="AJ29" s="1301" t="s">
        <v>1910</v>
      </c>
      <c r="AK29" s="3868"/>
      <c r="AL29" s="3860"/>
      <c r="AM29" s="1301" t="s">
        <v>1839</v>
      </c>
      <c r="AN29" s="3868"/>
      <c r="AO29" s="3860"/>
      <c r="AP29" s="1301" t="s">
        <v>1839</v>
      </c>
      <c r="AQ29" s="3870" t="s">
        <v>1913</v>
      </c>
      <c r="AR29" s="3860"/>
      <c r="AS29" s="3859" t="s">
        <v>1914</v>
      </c>
      <c r="AT29" s="3860"/>
      <c r="AU29" s="3862" t="s">
        <v>1915</v>
      </c>
      <c r="AV29" s="3863"/>
      <c r="AW29" s="3163"/>
      <c r="AX29" s="3163"/>
      <c r="AY29" s="3864"/>
    </row>
    <row r="30" spans="2:53" ht="13.9" customHeight="1">
      <c r="B30" s="3846"/>
      <c r="C30" s="3847"/>
      <c r="D30" s="3847"/>
      <c r="E30" s="3847"/>
      <c r="F30" s="3848"/>
      <c r="G30" s="3865"/>
      <c r="H30" s="3866"/>
      <c r="I30" s="3866"/>
      <c r="J30" s="3866"/>
      <c r="K30" s="3866"/>
      <c r="L30" s="3867"/>
      <c r="M30" s="3851"/>
      <c r="N30" s="3852"/>
      <c r="O30" s="1302"/>
      <c r="P30" s="3851"/>
      <c r="Q30" s="3852"/>
      <c r="R30" s="1302"/>
      <c r="S30" s="3851"/>
      <c r="T30" s="3852"/>
      <c r="U30" s="3852"/>
      <c r="V30" s="1302" t="s">
        <v>1910</v>
      </c>
      <c r="W30" s="1303"/>
      <c r="X30" s="1304"/>
      <c r="Y30" s="1304"/>
      <c r="Z30" s="1304"/>
      <c r="AA30" s="3866"/>
      <c r="AB30" s="3866"/>
      <c r="AC30" s="1305" t="s">
        <v>1910</v>
      </c>
      <c r="AD30" s="3869"/>
      <c r="AE30" s="3861"/>
      <c r="AF30" s="3861"/>
      <c r="AG30" s="1302" t="s">
        <v>1910</v>
      </c>
      <c r="AH30" s="3869"/>
      <c r="AI30" s="3861"/>
      <c r="AJ30" s="1302"/>
      <c r="AK30" s="3869"/>
      <c r="AL30" s="3861"/>
      <c r="AM30" s="1302"/>
      <c r="AN30" s="3869"/>
      <c r="AO30" s="3861"/>
      <c r="AP30" s="1302"/>
      <c r="AQ30" s="3871"/>
      <c r="AR30" s="3861"/>
      <c r="AS30" s="3173"/>
      <c r="AT30" s="3861"/>
      <c r="AU30" s="3070"/>
      <c r="AV30" s="3069"/>
      <c r="AW30" s="3077"/>
      <c r="AX30" s="3077"/>
      <c r="AY30" s="3389"/>
      <c r="BA30" s="312"/>
    </row>
    <row r="31" spans="2:53" ht="14.25">
      <c r="B31" s="3843" t="s">
        <v>1911</v>
      </c>
      <c r="C31" s="3844"/>
      <c r="D31" s="3844"/>
      <c r="E31" s="3844"/>
      <c r="F31" s="3845"/>
      <c r="G31" s="1298" t="s">
        <v>1912</v>
      </c>
      <c r="H31" s="1299"/>
      <c r="I31" s="1299"/>
      <c r="J31" s="1299"/>
      <c r="K31" s="1299"/>
      <c r="L31" s="1300"/>
      <c r="M31" s="3849"/>
      <c r="N31" s="3850"/>
      <c r="O31" s="1301" t="s">
        <v>1910</v>
      </c>
      <c r="P31" s="3849"/>
      <c r="Q31" s="3850"/>
      <c r="R31" s="1301" t="s">
        <v>1910</v>
      </c>
      <c r="S31" s="3849"/>
      <c r="T31" s="3850"/>
      <c r="U31" s="3850"/>
      <c r="V31" s="1301"/>
      <c r="W31" s="3853" t="s">
        <v>1879</v>
      </c>
      <c r="X31" s="3854"/>
      <c r="Y31" s="3855"/>
      <c r="Z31" s="3856"/>
      <c r="AA31" s="3856"/>
      <c r="AB31" s="3856"/>
      <c r="AC31" s="3857"/>
      <c r="AD31" s="3868"/>
      <c r="AE31" s="3860"/>
      <c r="AF31" s="3860"/>
      <c r="AG31" s="1301"/>
      <c r="AH31" s="3868"/>
      <c r="AI31" s="3860"/>
      <c r="AJ31" s="1301" t="s">
        <v>1910</v>
      </c>
      <c r="AK31" s="3868"/>
      <c r="AL31" s="3860"/>
      <c r="AM31" s="1301" t="s">
        <v>1839</v>
      </c>
      <c r="AN31" s="3868"/>
      <c r="AO31" s="3860"/>
      <c r="AP31" s="1301" t="s">
        <v>1839</v>
      </c>
      <c r="AQ31" s="3870" t="s">
        <v>1913</v>
      </c>
      <c r="AR31" s="3860"/>
      <c r="AS31" s="3859" t="s">
        <v>1914</v>
      </c>
      <c r="AT31" s="3860"/>
      <c r="AU31" s="3862" t="s">
        <v>1915</v>
      </c>
      <c r="AV31" s="3863"/>
      <c r="AW31" s="3163"/>
      <c r="AX31" s="3163"/>
      <c r="AY31" s="3864"/>
      <c r="BA31" s="312"/>
    </row>
    <row r="32" spans="2:53" ht="13.9" customHeight="1">
      <c r="B32" s="3846"/>
      <c r="C32" s="3847"/>
      <c r="D32" s="3847"/>
      <c r="E32" s="3847"/>
      <c r="F32" s="3848"/>
      <c r="G32" s="3865"/>
      <c r="H32" s="3866"/>
      <c r="I32" s="3866"/>
      <c r="J32" s="3866"/>
      <c r="K32" s="3866"/>
      <c r="L32" s="3867"/>
      <c r="M32" s="3851"/>
      <c r="N32" s="3852"/>
      <c r="O32" s="1302"/>
      <c r="P32" s="3851"/>
      <c r="Q32" s="3852"/>
      <c r="R32" s="1302"/>
      <c r="S32" s="3851"/>
      <c r="T32" s="3852"/>
      <c r="U32" s="3852"/>
      <c r="V32" s="1302" t="s">
        <v>1910</v>
      </c>
      <c r="W32" s="1303"/>
      <c r="X32" s="1304"/>
      <c r="Y32" s="1304"/>
      <c r="Z32" s="1304"/>
      <c r="AA32" s="3866"/>
      <c r="AB32" s="3866"/>
      <c r="AC32" s="1305" t="s">
        <v>1910</v>
      </c>
      <c r="AD32" s="3869"/>
      <c r="AE32" s="3861"/>
      <c r="AF32" s="3861"/>
      <c r="AG32" s="1302" t="s">
        <v>1910</v>
      </c>
      <c r="AH32" s="3869"/>
      <c r="AI32" s="3861"/>
      <c r="AJ32" s="1302"/>
      <c r="AK32" s="3869"/>
      <c r="AL32" s="3861"/>
      <c r="AM32" s="1302"/>
      <c r="AN32" s="3869"/>
      <c r="AO32" s="3861"/>
      <c r="AP32" s="1302"/>
      <c r="AQ32" s="3871"/>
      <c r="AR32" s="3861"/>
      <c r="AS32" s="3173"/>
      <c r="AT32" s="3861"/>
      <c r="AU32" s="3070"/>
      <c r="AV32" s="3069"/>
      <c r="AW32" s="3077"/>
      <c r="AX32" s="3077"/>
      <c r="AY32" s="3389"/>
      <c r="BA32" s="312"/>
    </row>
    <row r="33" spans="2:53" ht="14.25">
      <c r="B33" s="3843" t="s">
        <v>1911</v>
      </c>
      <c r="C33" s="3844"/>
      <c r="D33" s="3844"/>
      <c r="E33" s="3844"/>
      <c r="F33" s="3845"/>
      <c r="G33" s="1298" t="s">
        <v>1912</v>
      </c>
      <c r="H33" s="1299"/>
      <c r="I33" s="1299"/>
      <c r="J33" s="1299"/>
      <c r="K33" s="1299"/>
      <c r="L33" s="1300"/>
      <c r="M33" s="3849"/>
      <c r="N33" s="3850"/>
      <c r="O33" s="1301" t="s">
        <v>1910</v>
      </c>
      <c r="P33" s="3849"/>
      <c r="Q33" s="3850"/>
      <c r="R33" s="1301" t="s">
        <v>1910</v>
      </c>
      <c r="S33" s="3849"/>
      <c r="T33" s="3850"/>
      <c r="U33" s="3850"/>
      <c r="V33" s="1301"/>
      <c r="W33" s="3853" t="s">
        <v>1879</v>
      </c>
      <c r="X33" s="3854"/>
      <c r="Y33" s="3855"/>
      <c r="Z33" s="3856"/>
      <c r="AA33" s="3856"/>
      <c r="AB33" s="3856"/>
      <c r="AC33" s="3857"/>
      <c r="AD33" s="3868"/>
      <c r="AE33" s="3860"/>
      <c r="AF33" s="3860"/>
      <c r="AG33" s="1301"/>
      <c r="AH33" s="3868"/>
      <c r="AI33" s="3860"/>
      <c r="AJ33" s="1301" t="s">
        <v>1910</v>
      </c>
      <c r="AK33" s="3868"/>
      <c r="AL33" s="3860"/>
      <c r="AM33" s="1301" t="s">
        <v>1839</v>
      </c>
      <c r="AN33" s="3868"/>
      <c r="AO33" s="3860"/>
      <c r="AP33" s="1301" t="s">
        <v>1839</v>
      </c>
      <c r="AQ33" s="3870" t="s">
        <v>1913</v>
      </c>
      <c r="AR33" s="3860"/>
      <c r="AS33" s="3859" t="s">
        <v>1914</v>
      </c>
      <c r="AT33" s="3860"/>
      <c r="AU33" s="3862" t="s">
        <v>1915</v>
      </c>
      <c r="AV33" s="3863"/>
      <c r="AW33" s="3163"/>
      <c r="AX33" s="3163"/>
      <c r="AY33" s="3864"/>
      <c r="BA33" s="312"/>
    </row>
    <row r="34" spans="2:53" ht="13.9" customHeight="1">
      <c r="B34" s="3846"/>
      <c r="C34" s="3847"/>
      <c r="D34" s="3847"/>
      <c r="E34" s="3847"/>
      <c r="F34" s="3848"/>
      <c r="G34" s="3865"/>
      <c r="H34" s="3866"/>
      <c r="I34" s="3866"/>
      <c r="J34" s="3866"/>
      <c r="K34" s="3866"/>
      <c r="L34" s="3867"/>
      <c r="M34" s="3851"/>
      <c r="N34" s="3852"/>
      <c r="O34" s="1302"/>
      <c r="P34" s="3851"/>
      <c r="Q34" s="3852"/>
      <c r="R34" s="1302"/>
      <c r="S34" s="3851"/>
      <c r="T34" s="3852"/>
      <c r="U34" s="3852"/>
      <c r="V34" s="1302" t="s">
        <v>1910</v>
      </c>
      <c r="W34" s="1303"/>
      <c r="X34" s="1304"/>
      <c r="Y34" s="1304"/>
      <c r="Z34" s="1304"/>
      <c r="AA34" s="3866"/>
      <c r="AB34" s="3866"/>
      <c r="AC34" s="1305" t="s">
        <v>1910</v>
      </c>
      <c r="AD34" s="3869"/>
      <c r="AE34" s="3861"/>
      <c r="AF34" s="3861"/>
      <c r="AG34" s="1302" t="s">
        <v>1910</v>
      </c>
      <c r="AH34" s="3869"/>
      <c r="AI34" s="3861"/>
      <c r="AJ34" s="1302"/>
      <c r="AK34" s="3869"/>
      <c r="AL34" s="3861"/>
      <c r="AM34" s="1302"/>
      <c r="AN34" s="3869"/>
      <c r="AO34" s="3861"/>
      <c r="AP34" s="1302"/>
      <c r="AQ34" s="3871"/>
      <c r="AR34" s="3861"/>
      <c r="AS34" s="3173"/>
      <c r="AT34" s="3861"/>
      <c r="AU34" s="3070"/>
      <c r="AV34" s="3069"/>
      <c r="AW34" s="3077"/>
      <c r="AX34" s="3077"/>
      <c r="AY34" s="3389"/>
      <c r="BA34" s="312"/>
    </row>
    <row r="35" spans="2:53" ht="14.25">
      <c r="B35" s="3843" t="s">
        <v>1911</v>
      </c>
      <c r="C35" s="3844"/>
      <c r="D35" s="3844"/>
      <c r="E35" s="3844"/>
      <c r="F35" s="3845"/>
      <c r="G35" s="1298" t="s">
        <v>1912</v>
      </c>
      <c r="H35" s="1299"/>
      <c r="I35" s="1299"/>
      <c r="J35" s="1299"/>
      <c r="K35" s="1299"/>
      <c r="L35" s="1300"/>
      <c r="M35" s="3849"/>
      <c r="N35" s="3850"/>
      <c r="O35" s="1301" t="s">
        <v>1910</v>
      </c>
      <c r="P35" s="3849"/>
      <c r="Q35" s="3850"/>
      <c r="R35" s="1301" t="s">
        <v>1910</v>
      </c>
      <c r="S35" s="3849"/>
      <c r="T35" s="3850"/>
      <c r="U35" s="3850"/>
      <c r="V35" s="1301"/>
      <c r="W35" s="3853" t="s">
        <v>1879</v>
      </c>
      <c r="X35" s="3854"/>
      <c r="Y35" s="3855"/>
      <c r="Z35" s="3856"/>
      <c r="AA35" s="3856"/>
      <c r="AB35" s="3856"/>
      <c r="AC35" s="3857"/>
      <c r="AD35" s="3868"/>
      <c r="AE35" s="3860"/>
      <c r="AF35" s="3860"/>
      <c r="AG35" s="1301"/>
      <c r="AH35" s="3868"/>
      <c r="AI35" s="3860"/>
      <c r="AJ35" s="1301" t="s">
        <v>1910</v>
      </c>
      <c r="AK35" s="3868"/>
      <c r="AL35" s="3860"/>
      <c r="AM35" s="1301" t="s">
        <v>1839</v>
      </c>
      <c r="AN35" s="3868"/>
      <c r="AO35" s="3860"/>
      <c r="AP35" s="1301" t="s">
        <v>1839</v>
      </c>
      <c r="AQ35" s="3870" t="s">
        <v>1913</v>
      </c>
      <c r="AR35" s="3860"/>
      <c r="AS35" s="3859" t="s">
        <v>1914</v>
      </c>
      <c r="AT35" s="3860"/>
      <c r="AU35" s="3862" t="s">
        <v>1915</v>
      </c>
      <c r="AV35" s="3863"/>
      <c r="AW35" s="3163"/>
      <c r="AX35" s="3163"/>
      <c r="AY35" s="3864"/>
      <c r="BA35" s="312"/>
    </row>
    <row r="36" spans="2:53" ht="13.9" customHeight="1">
      <c r="B36" s="3846"/>
      <c r="C36" s="3847"/>
      <c r="D36" s="3847"/>
      <c r="E36" s="3847"/>
      <c r="F36" s="3848"/>
      <c r="G36" s="3865"/>
      <c r="H36" s="3866"/>
      <c r="I36" s="3866"/>
      <c r="J36" s="3866"/>
      <c r="K36" s="3866"/>
      <c r="L36" s="3867"/>
      <c r="M36" s="3851"/>
      <c r="N36" s="3852"/>
      <c r="O36" s="1302"/>
      <c r="P36" s="3851"/>
      <c r="Q36" s="3852"/>
      <c r="R36" s="1302"/>
      <c r="S36" s="3851"/>
      <c r="T36" s="3852"/>
      <c r="U36" s="3852"/>
      <c r="V36" s="1302" t="s">
        <v>1910</v>
      </c>
      <c r="W36" s="1303"/>
      <c r="X36" s="1304"/>
      <c r="Y36" s="1304"/>
      <c r="Z36" s="1304"/>
      <c r="AA36" s="3866"/>
      <c r="AB36" s="3866"/>
      <c r="AC36" s="1305" t="s">
        <v>1910</v>
      </c>
      <c r="AD36" s="3869"/>
      <c r="AE36" s="3861"/>
      <c r="AF36" s="3861"/>
      <c r="AG36" s="1302" t="s">
        <v>1910</v>
      </c>
      <c r="AH36" s="3869"/>
      <c r="AI36" s="3861"/>
      <c r="AJ36" s="1302"/>
      <c r="AK36" s="3869"/>
      <c r="AL36" s="3861"/>
      <c r="AM36" s="1302"/>
      <c r="AN36" s="3869"/>
      <c r="AO36" s="3861"/>
      <c r="AP36" s="1302"/>
      <c r="AQ36" s="3871"/>
      <c r="AR36" s="3861"/>
      <c r="AS36" s="3173"/>
      <c r="AT36" s="3861"/>
      <c r="AU36" s="3070"/>
      <c r="AV36" s="3069"/>
      <c r="AW36" s="3077"/>
      <c r="AX36" s="3077"/>
      <c r="AY36" s="3389"/>
      <c r="BA36" s="312"/>
    </row>
    <row r="37" spans="2:53" ht="12" customHeight="1">
      <c r="B37" s="3894" t="s">
        <v>1916</v>
      </c>
      <c r="C37" s="3895"/>
      <c r="D37" s="3895"/>
      <c r="E37" s="3895"/>
      <c r="F37" s="3896"/>
      <c r="G37" s="3900"/>
      <c r="H37" s="3878"/>
      <c r="I37" s="3878"/>
      <c r="J37" s="3878"/>
      <c r="K37" s="3878"/>
      <c r="L37" s="3879"/>
      <c r="M37" s="3849">
        <f>SUM(M15:M36)</f>
        <v>0</v>
      </c>
      <c r="N37" s="3850"/>
      <c r="O37" s="1301" t="s">
        <v>1910</v>
      </c>
      <c r="P37" s="3849">
        <f>SUM(P14:P36)</f>
        <v>0</v>
      </c>
      <c r="Q37" s="3850"/>
      <c r="R37" s="1301" t="s">
        <v>1910</v>
      </c>
      <c r="S37" s="3849">
        <f>SUM(S15:S36)</f>
        <v>0</v>
      </c>
      <c r="T37" s="3850"/>
      <c r="U37" s="3850"/>
      <c r="V37" s="1301" t="s">
        <v>1910</v>
      </c>
      <c r="W37" s="1306"/>
      <c r="X37" s="1250"/>
      <c r="Y37" s="1307"/>
      <c r="Z37" s="1250"/>
      <c r="AA37" s="1250"/>
      <c r="AB37" s="1250"/>
      <c r="AC37" s="1301" t="s">
        <v>1910</v>
      </c>
      <c r="AD37" s="3868"/>
      <c r="AE37" s="3860"/>
      <c r="AF37" s="3860"/>
      <c r="AG37" s="1301" t="s">
        <v>1910</v>
      </c>
      <c r="AH37" s="3868"/>
      <c r="AI37" s="3860"/>
      <c r="AJ37" s="1301" t="s">
        <v>1910</v>
      </c>
      <c r="AK37" s="3868"/>
      <c r="AL37" s="3860"/>
      <c r="AM37" s="1301" t="s">
        <v>1839</v>
      </c>
      <c r="AN37" s="3868"/>
      <c r="AO37" s="3860"/>
      <c r="AP37" s="1301" t="s">
        <v>1839</v>
      </c>
      <c r="AQ37" s="3877"/>
      <c r="AR37" s="3878"/>
      <c r="AS37" s="3878"/>
      <c r="AT37" s="3878"/>
      <c r="AU37" s="3879"/>
      <c r="AV37" s="3863"/>
      <c r="AW37" s="3163"/>
      <c r="AX37" s="3163"/>
      <c r="AY37" s="3864"/>
      <c r="BA37" s="312"/>
    </row>
    <row r="38" spans="2:53" ht="15" customHeight="1">
      <c r="B38" s="3824"/>
      <c r="C38" s="3825"/>
      <c r="D38" s="3825"/>
      <c r="E38" s="3825"/>
      <c r="F38" s="3256"/>
      <c r="G38" s="3883"/>
      <c r="H38" s="3881"/>
      <c r="I38" s="3881"/>
      <c r="J38" s="3881"/>
      <c r="K38" s="3881"/>
      <c r="L38" s="3882"/>
      <c r="M38" s="3851"/>
      <c r="N38" s="3852"/>
      <c r="O38" s="1302"/>
      <c r="P38" s="3851"/>
      <c r="Q38" s="3852"/>
      <c r="R38" s="1308"/>
      <c r="S38" s="3851"/>
      <c r="T38" s="3852"/>
      <c r="U38" s="3852"/>
      <c r="V38" s="1302"/>
      <c r="W38" s="1309"/>
      <c r="X38" s="1310"/>
      <c r="Y38" s="1310"/>
      <c r="Z38" s="1310"/>
      <c r="AA38" s="3888"/>
      <c r="AB38" s="3888"/>
      <c r="AC38" s="1311"/>
      <c r="AD38" s="3869"/>
      <c r="AE38" s="3861"/>
      <c r="AF38" s="3861"/>
      <c r="AG38" s="1302"/>
      <c r="AH38" s="3869"/>
      <c r="AI38" s="3861"/>
      <c r="AJ38" s="1302"/>
      <c r="AK38" s="3875"/>
      <c r="AL38" s="3876"/>
      <c r="AM38" s="1308"/>
      <c r="AN38" s="3875"/>
      <c r="AO38" s="3876"/>
      <c r="AP38" s="1308"/>
      <c r="AQ38" s="3880"/>
      <c r="AR38" s="3881"/>
      <c r="AS38" s="3881"/>
      <c r="AT38" s="3881"/>
      <c r="AU38" s="3882"/>
      <c r="AV38" s="3887"/>
      <c r="AW38" s="1640"/>
      <c r="AX38" s="1640"/>
      <c r="AY38" s="3286"/>
      <c r="BA38" s="312"/>
    </row>
    <row r="39" spans="2:53" ht="12" customHeight="1">
      <c r="B39" s="3824"/>
      <c r="C39" s="3825"/>
      <c r="D39" s="3825"/>
      <c r="E39" s="3825"/>
      <c r="F39" s="3256"/>
      <c r="G39" s="3883"/>
      <c r="H39" s="3881"/>
      <c r="I39" s="3881"/>
      <c r="J39" s="3881"/>
      <c r="K39" s="3881"/>
      <c r="L39" s="3882"/>
      <c r="M39" s="1312"/>
      <c r="N39" s="1313"/>
      <c r="O39" s="1314" t="s">
        <v>1917</v>
      </c>
      <c r="P39" s="3901"/>
      <c r="Q39" s="3902"/>
      <c r="R39" s="1308"/>
      <c r="S39" s="1312"/>
      <c r="T39" s="1313"/>
      <c r="U39" s="1313"/>
      <c r="V39" s="1314" t="s">
        <v>1917</v>
      </c>
      <c r="W39" s="1306"/>
      <c r="X39" s="1250"/>
      <c r="Y39" s="1307"/>
      <c r="Z39" s="1250"/>
      <c r="AA39" s="1250"/>
      <c r="AB39" s="1250"/>
      <c r="AC39" s="1314" t="s">
        <v>1917</v>
      </c>
      <c r="AD39" s="1315"/>
      <c r="AE39" s="1316"/>
      <c r="AF39" s="1316"/>
      <c r="AG39" s="1314" t="s">
        <v>1917</v>
      </c>
      <c r="AH39" s="1315"/>
      <c r="AI39" s="1316"/>
      <c r="AJ39" s="1314" t="s">
        <v>1917</v>
      </c>
      <c r="AK39" s="3875"/>
      <c r="AL39" s="3876"/>
      <c r="AM39" s="1308"/>
      <c r="AN39" s="3875"/>
      <c r="AO39" s="3876"/>
      <c r="AP39" s="1308"/>
      <c r="AQ39" s="3883"/>
      <c r="AR39" s="3881"/>
      <c r="AS39" s="3881"/>
      <c r="AT39" s="3881"/>
      <c r="AU39" s="3882"/>
      <c r="AV39" s="3891"/>
      <c r="AW39" s="1640"/>
      <c r="AX39" s="1640"/>
      <c r="AY39" s="3286"/>
      <c r="BA39" s="312"/>
    </row>
    <row r="40" spans="2:53" ht="15" customHeight="1">
      <c r="B40" s="3897"/>
      <c r="C40" s="3898"/>
      <c r="D40" s="3898"/>
      <c r="E40" s="3898"/>
      <c r="F40" s="3899"/>
      <c r="G40" s="3884"/>
      <c r="H40" s="3885"/>
      <c r="I40" s="3885"/>
      <c r="J40" s="3885"/>
      <c r="K40" s="3885"/>
      <c r="L40" s="3886"/>
      <c r="M40" s="3905"/>
      <c r="N40" s="3906"/>
      <c r="O40" s="3893"/>
      <c r="P40" s="3903"/>
      <c r="Q40" s="3904"/>
      <c r="R40" s="1317"/>
      <c r="S40" s="3905"/>
      <c r="T40" s="3906"/>
      <c r="U40" s="3906"/>
      <c r="V40" s="3893"/>
      <c r="W40" s="1318"/>
      <c r="X40" s="1248"/>
      <c r="Y40" s="1248"/>
      <c r="Z40" s="1248"/>
      <c r="AA40" s="3892"/>
      <c r="AB40" s="3892"/>
      <c r="AC40" s="3893"/>
      <c r="AD40" s="1319"/>
      <c r="AE40" s="3892"/>
      <c r="AF40" s="3906"/>
      <c r="AG40" s="3893"/>
      <c r="AH40" s="3872"/>
      <c r="AI40" s="3873"/>
      <c r="AJ40" s="3874"/>
      <c r="AK40" s="3889"/>
      <c r="AL40" s="3890"/>
      <c r="AM40" s="1317"/>
      <c r="AN40" s="3889"/>
      <c r="AO40" s="3890"/>
      <c r="AP40" s="1317"/>
      <c r="AQ40" s="3884"/>
      <c r="AR40" s="3885"/>
      <c r="AS40" s="3885"/>
      <c r="AT40" s="3885"/>
      <c r="AU40" s="3886"/>
      <c r="AV40" s="3006"/>
      <c r="AW40" s="2991"/>
      <c r="AX40" s="2991"/>
      <c r="AY40" s="3000"/>
      <c r="BA40" s="312"/>
    </row>
    <row r="41" spans="2:53" ht="14.25">
      <c r="BA41" s="312"/>
    </row>
  </sheetData>
  <mergeCells count="267">
    <mergeCell ref="B37:F40"/>
    <mergeCell ref="G37:L40"/>
    <mergeCell ref="M37:N38"/>
    <mergeCell ref="P37:Q38"/>
    <mergeCell ref="S37:U38"/>
    <mergeCell ref="AD37:AF38"/>
    <mergeCell ref="P39:Q40"/>
    <mergeCell ref="M40:O40"/>
    <mergeCell ref="S40:V40"/>
    <mergeCell ref="AE40:AG40"/>
    <mergeCell ref="AV35:AY36"/>
    <mergeCell ref="G36:L36"/>
    <mergeCell ref="AA36:AB36"/>
    <mergeCell ref="AD35:AF36"/>
    <mergeCell ref="AH35:AI36"/>
    <mergeCell ref="AK35:AL36"/>
    <mergeCell ref="AN35:AO36"/>
    <mergeCell ref="AQ35:AQ36"/>
    <mergeCell ref="AR35:AR36"/>
    <mergeCell ref="AH40:AJ40"/>
    <mergeCell ref="AH37:AI38"/>
    <mergeCell ref="AK37:AL38"/>
    <mergeCell ref="AN37:AO38"/>
    <mergeCell ref="AQ37:AU40"/>
    <mergeCell ref="AV37:AY38"/>
    <mergeCell ref="AA38:AB38"/>
    <mergeCell ref="AK39:AL40"/>
    <mergeCell ref="AN39:AO40"/>
    <mergeCell ref="AV39:AY40"/>
    <mergeCell ref="AA40:AC40"/>
    <mergeCell ref="B35:F36"/>
    <mergeCell ref="M35:N36"/>
    <mergeCell ref="P35:Q36"/>
    <mergeCell ref="S35:U36"/>
    <mergeCell ref="W35:X35"/>
    <mergeCell ref="Y35:AC35"/>
    <mergeCell ref="AS33:AS34"/>
    <mergeCell ref="AT33:AT34"/>
    <mergeCell ref="AU33:AU34"/>
    <mergeCell ref="B33:F34"/>
    <mergeCell ref="AS35:AS36"/>
    <mergeCell ref="AT35:AT36"/>
    <mergeCell ref="AU35:AU36"/>
    <mergeCell ref="AV33:AY34"/>
    <mergeCell ref="G34:L34"/>
    <mergeCell ref="AA34:AB34"/>
    <mergeCell ref="AD33:AF34"/>
    <mergeCell ref="AH33:AI34"/>
    <mergeCell ref="AK33:AL34"/>
    <mergeCell ref="AN33:AO34"/>
    <mergeCell ref="AQ33:AQ34"/>
    <mergeCell ref="AR33:AR34"/>
    <mergeCell ref="M33:N34"/>
    <mergeCell ref="P33:Q34"/>
    <mergeCell ref="S33:U34"/>
    <mergeCell ref="W33:X33"/>
    <mergeCell ref="Y33:AC33"/>
    <mergeCell ref="AV31:AY32"/>
    <mergeCell ref="G32:L32"/>
    <mergeCell ref="AA32:AB32"/>
    <mergeCell ref="AD31:AF32"/>
    <mergeCell ref="AH31:AI32"/>
    <mergeCell ref="AK31:AL32"/>
    <mergeCell ref="AN31:AO32"/>
    <mergeCell ref="AQ31:AQ32"/>
    <mergeCell ref="AR31:AR32"/>
    <mergeCell ref="B31:F32"/>
    <mergeCell ref="M31:N32"/>
    <mergeCell ref="P31:Q32"/>
    <mergeCell ref="S31:U32"/>
    <mergeCell ref="W31:X31"/>
    <mergeCell ref="Y31:AC31"/>
    <mergeCell ref="AS29:AS30"/>
    <mergeCell ref="AT29:AT30"/>
    <mergeCell ref="AU29:AU30"/>
    <mergeCell ref="B29:F30"/>
    <mergeCell ref="AS31:AS32"/>
    <mergeCell ref="AT31:AT32"/>
    <mergeCell ref="AU31:AU32"/>
    <mergeCell ref="AV29:AY30"/>
    <mergeCell ref="G30:L30"/>
    <mergeCell ref="AA30:AB30"/>
    <mergeCell ref="AD29:AF30"/>
    <mergeCell ref="AH29:AI30"/>
    <mergeCell ref="AK29:AL30"/>
    <mergeCell ref="AN29:AO30"/>
    <mergeCell ref="AQ29:AQ30"/>
    <mergeCell ref="AR29:AR30"/>
    <mergeCell ref="M29:N30"/>
    <mergeCell ref="P29:Q30"/>
    <mergeCell ref="S29:U30"/>
    <mergeCell ref="W29:X29"/>
    <mergeCell ref="Y29:AC29"/>
    <mergeCell ref="AV27:AY28"/>
    <mergeCell ref="G28:L28"/>
    <mergeCell ref="AA28:AB28"/>
    <mergeCell ref="AD27:AF28"/>
    <mergeCell ref="AH27:AI28"/>
    <mergeCell ref="AK27:AL28"/>
    <mergeCell ref="AN27:AO28"/>
    <mergeCell ref="AQ27:AQ28"/>
    <mergeCell ref="AR27:AR28"/>
    <mergeCell ref="B27:F28"/>
    <mergeCell ref="M27:N28"/>
    <mergeCell ref="P27:Q28"/>
    <mergeCell ref="S27:U28"/>
    <mergeCell ref="W27:X27"/>
    <mergeCell ref="Y27:AC27"/>
    <mergeCell ref="AS25:AS26"/>
    <mergeCell ref="AT25:AT26"/>
    <mergeCell ref="AU25:AU26"/>
    <mergeCell ref="B25:F26"/>
    <mergeCell ref="AS27:AS28"/>
    <mergeCell ref="AT27:AT28"/>
    <mergeCell ref="AU27:AU28"/>
    <mergeCell ref="AV25:AY26"/>
    <mergeCell ref="G26:L26"/>
    <mergeCell ref="AA26:AB26"/>
    <mergeCell ref="AD25:AF26"/>
    <mergeCell ref="AH25:AI26"/>
    <mergeCell ref="AK25:AL26"/>
    <mergeCell ref="AN25:AO26"/>
    <mergeCell ref="AQ25:AQ26"/>
    <mergeCell ref="AR25:AR26"/>
    <mergeCell ref="M25:N26"/>
    <mergeCell ref="P25:Q26"/>
    <mergeCell ref="S25:U26"/>
    <mergeCell ref="W25:X25"/>
    <mergeCell ref="Y25:AC25"/>
    <mergeCell ref="AV23:AY24"/>
    <mergeCell ref="G24:L24"/>
    <mergeCell ref="AA24:AB24"/>
    <mergeCell ref="AD23:AF24"/>
    <mergeCell ref="AH23:AI24"/>
    <mergeCell ref="AK23:AL24"/>
    <mergeCell ref="AN23:AO24"/>
    <mergeCell ref="AQ23:AQ24"/>
    <mergeCell ref="AR23:AR24"/>
    <mergeCell ref="B23:F24"/>
    <mergeCell ref="M23:N24"/>
    <mergeCell ref="P23:Q24"/>
    <mergeCell ref="S23:U24"/>
    <mergeCell ref="W23:X23"/>
    <mergeCell ref="Y23:AC23"/>
    <mergeCell ref="AS21:AS22"/>
    <mergeCell ref="AT21:AT22"/>
    <mergeCell ref="AU21:AU22"/>
    <mergeCell ref="B21:F22"/>
    <mergeCell ref="AS23:AS24"/>
    <mergeCell ref="AT23:AT24"/>
    <mergeCell ref="AU23:AU24"/>
    <mergeCell ref="AV21:AY22"/>
    <mergeCell ref="G22:L22"/>
    <mergeCell ref="AA22:AB22"/>
    <mergeCell ref="AD21:AF22"/>
    <mergeCell ref="AH21:AI22"/>
    <mergeCell ref="AK21:AL22"/>
    <mergeCell ref="AN21:AO22"/>
    <mergeCell ref="AQ21:AQ22"/>
    <mergeCell ref="AR21:AR22"/>
    <mergeCell ref="M21:N22"/>
    <mergeCell ref="P21:Q22"/>
    <mergeCell ref="S21:U22"/>
    <mergeCell ref="W21:X21"/>
    <mergeCell ref="Y21:AC21"/>
    <mergeCell ref="AV19:AY20"/>
    <mergeCell ref="G20:L20"/>
    <mergeCell ref="AA20:AB20"/>
    <mergeCell ref="AD19:AF20"/>
    <mergeCell ref="AH19:AI20"/>
    <mergeCell ref="AK19:AL20"/>
    <mergeCell ref="AN19:AO20"/>
    <mergeCell ref="AQ19:AQ20"/>
    <mergeCell ref="AR19:AR20"/>
    <mergeCell ref="B19:F20"/>
    <mergeCell ref="M19:N20"/>
    <mergeCell ref="P19:Q20"/>
    <mergeCell ref="S19:U20"/>
    <mergeCell ref="W19:X19"/>
    <mergeCell ref="Y19:AC19"/>
    <mergeCell ref="AS17:AS18"/>
    <mergeCell ref="AT17:AT18"/>
    <mergeCell ref="AU17:AU18"/>
    <mergeCell ref="B17:F18"/>
    <mergeCell ref="AS19:AS20"/>
    <mergeCell ref="AT19:AT20"/>
    <mergeCell ref="AU19:AU20"/>
    <mergeCell ref="AV17:AY18"/>
    <mergeCell ref="G18:L18"/>
    <mergeCell ref="AA18:AB18"/>
    <mergeCell ref="AD17:AF18"/>
    <mergeCell ref="AH17:AI18"/>
    <mergeCell ref="AK17:AL18"/>
    <mergeCell ref="AN17:AO18"/>
    <mergeCell ref="AQ17:AQ18"/>
    <mergeCell ref="AR17:AR18"/>
    <mergeCell ref="M17:N18"/>
    <mergeCell ref="P17:Q18"/>
    <mergeCell ref="S17:U18"/>
    <mergeCell ref="W17:X17"/>
    <mergeCell ref="Y17:AC17"/>
    <mergeCell ref="AK14:AM14"/>
    <mergeCell ref="AS15:AS16"/>
    <mergeCell ref="AT15:AT16"/>
    <mergeCell ref="AU15:AU16"/>
    <mergeCell ref="AV15:AY16"/>
    <mergeCell ref="G16:L16"/>
    <mergeCell ref="AA16:AB16"/>
    <mergeCell ref="AD15:AF16"/>
    <mergeCell ref="AH15:AI16"/>
    <mergeCell ref="AK15:AL16"/>
    <mergeCell ref="AN15:AO16"/>
    <mergeCell ref="AQ15:AQ16"/>
    <mergeCell ref="AR15:AR16"/>
    <mergeCell ref="B15:F16"/>
    <mergeCell ref="M15:N16"/>
    <mergeCell ref="P15:Q16"/>
    <mergeCell ref="S15:U16"/>
    <mergeCell ref="W15:X15"/>
    <mergeCell ref="Y15:AC15"/>
    <mergeCell ref="AD14:AG14"/>
    <mergeCell ref="AH14:AJ14"/>
    <mergeCell ref="AH12:AJ12"/>
    <mergeCell ref="AK12:AU12"/>
    <mergeCell ref="S12:AG12"/>
    <mergeCell ref="AN14:AP14"/>
    <mergeCell ref="AQ14:AU14"/>
    <mergeCell ref="AV14:AY14"/>
    <mergeCell ref="B14:F14"/>
    <mergeCell ref="G14:L14"/>
    <mergeCell ref="M14:O14"/>
    <mergeCell ref="P14:Q14"/>
    <mergeCell ref="S14:V14"/>
    <mergeCell ref="W14:AC14"/>
    <mergeCell ref="AV12:AY13"/>
    <mergeCell ref="B13:F13"/>
    <mergeCell ref="G13:O13"/>
    <mergeCell ref="P13:R13"/>
    <mergeCell ref="S13:V13"/>
    <mergeCell ref="W13:AC13"/>
    <mergeCell ref="AD13:AG13"/>
    <mergeCell ref="AH13:AJ13"/>
    <mergeCell ref="AK13:AM13"/>
    <mergeCell ref="AN13:AP13"/>
    <mergeCell ref="AQ13:AU13"/>
    <mergeCell ref="B12:F12"/>
    <mergeCell ref="G12:R12"/>
    <mergeCell ref="B4:H4"/>
    <mergeCell ref="I4:Y4"/>
    <mergeCell ref="B5:H5"/>
    <mergeCell ref="I5:AI5"/>
    <mergeCell ref="B6:H6"/>
    <mergeCell ref="I6:Y6"/>
    <mergeCell ref="AJ8:AY11"/>
    <mergeCell ref="B9:G9"/>
    <mergeCell ref="H9:Y9"/>
    <mergeCell ref="AB9:AH9"/>
    <mergeCell ref="B10:G10"/>
    <mergeCell ref="H10:M10"/>
    <mergeCell ref="O10:X10"/>
    <mergeCell ref="AB10:AH10"/>
    <mergeCell ref="B11:I11"/>
    <mergeCell ref="J11:Y11"/>
    <mergeCell ref="B8:G8"/>
    <mergeCell ref="H8:Y8"/>
    <mergeCell ref="Z8:AA10"/>
    <mergeCell ref="AB8:AH8"/>
  </mergeCells>
  <phoneticPr fontId="1"/>
  <conditionalFormatting sqref="M37:M38 P37:P38">
    <cfRule type="expression" dxfId="13" priority="368">
      <formula>M$37=0</formula>
    </cfRule>
  </conditionalFormatting>
  <hyperlinks>
    <hyperlink ref="BA2" location="'0一覧表'!C37" display="一覧表に戻る"/>
  </hyperlinks>
  <pageMargins left="0.45" right="0.34" top="0.45" bottom="0.49"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BA57"/>
  <sheetViews>
    <sheetView zoomScaleNormal="100" workbookViewId="0">
      <selection activeCell="AC47" sqref="AC47:AE47"/>
    </sheetView>
  </sheetViews>
  <sheetFormatPr defaultColWidth="8.875" defaultRowHeight="10.5"/>
  <cols>
    <col min="1" max="1" width="5.5" style="1267" customWidth="1"/>
    <col min="2" max="51" width="2.75" style="1267" customWidth="1"/>
    <col min="52" max="16384" width="8.875" style="1267"/>
  </cols>
  <sheetData>
    <row r="1" spans="2:53" ht="22.9" customHeight="1">
      <c r="B1" s="1267" t="s">
        <v>1997</v>
      </c>
    </row>
    <row r="2" spans="2:53" s="312" customFormat="1" ht="14.25">
      <c r="AN2" s="3912" t="s">
        <v>884</v>
      </c>
      <c r="AO2" s="3913"/>
      <c r="AP2" s="3913"/>
      <c r="AQ2" s="3913"/>
      <c r="AR2" s="3913"/>
      <c r="AS2" s="3913"/>
      <c r="AT2" s="3913"/>
      <c r="AU2" s="3913"/>
      <c r="AV2" s="3913"/>
      <c r="AW2" s="3913"/>
      <c r="AX2" s="3913"/>
      <c r="BA2" s="967" t="s">
        <v>1739</v>
      </c>
    </row>
    <row r="3" spans="2:53" s="312" customFormat="1" ht="14.25">
      <c r="BA3" s="1267"/>
    </row>
    <row r="4" spans="2:53" s="312" customFormat="1" ht="22.15" customHeight="1">
      <c r="C4" s="324"/>
      <c r="D4" s="812"/>
      <c r="E4" s="812"/>
      <c r="F4" s="812"/>
      <c r="G4" s="812"/>
      <c r="H4" s="812"/>
      <c r="I4" s="812"/>
      <c r="J4" s="812"/>
      <c r="K4" s="812"/>
      <c r="L4" s="812"/>
      <c r="M4" s="812"/>
      <c r="N4" s="812"/>
      <c r="O4" s="812"/>
      <c r="P4" s="812"/>
      <c r="Q4" s="812"/>
      <c r="BA4" s="1267"/>
    </row>
    <row r="5" spans="2:53" s="312" customFormat="1" ht="22.15" customHeight="1">
      <c r="AE5" s="364" t="s">
        <v>2139</v>
      </c>
      <c r="AF5" s="3914" t="str">
        <f>請負者詳細!$C$2</f>
        <v>△△△△建設株式会社</v>
      </c>
      <c r="AG5" s="3128"/>
      <c r="AH5" s="3128"/>
      <c r="AI5" s="3128"/>
      <c r="AJ5" s="3128"/>
      <c r="AK5" s="3128"/>
      <c r="AL5" s="3128"/>
      <c r="AM5" s="3128"/>
      <c r="AN5" s="3128"/>
      <c r="AO5" s="3128"/>
      <c r="AP5" s="3128"/>
      <c r="AQ5" s="3128"/>
      <c r="AR5" s="3128"/>
      <c r="AS5" s="3128"/>
      <c r="AT5" s="3128"/>
      <c r="AU5" s="3128"/>
      <c r="AV5" s="3128"/>
      <c r="AW5" s="3128"/>
      <c r="BA5" s="1267"/>
    </row>
    <row r="6" spans="2:53" s="312" customFormat="1" ht="22.15" customHeight="1">
      <c r="BA6" s="1267"/>
    </row>
    <row r="7" spans="2:53" s="312" customFormat="1" ht="22.15" customHeight="1">
      <c r="B7" s="53" t="s">
        <v>1921</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BA7" s="1267"/>
    </row>
    <row r="8" spans="2:53" s="312" customFormat="1" ht="22.15" customHeight="1">
      <c r="BA8" s="1267"/>
    </row>
    <row r="9" spans="2:53" s="312" customFormat="1" ht="22.15" customHeight="1">
      <c r="L9" s="364" t="s">
        <v>1922</v>
      </c>
      <c r="M9" s="3914" t="str">
        <f>本工事内容!$C$5&amp;本工事内容!$D$5&amp;本工事内容!$E$5&amp;"　"&amp;本工事内容!$C$8</f>
        <v>都計第100号　○○○道路修繕工事2</v>
      </c>
      <c r="N9" s="3128"/>
      <c r="O9" s="3128"/>
      <c r="P9" s="3128"/>
      <c r="Q9" s="3128"/>
      <c r="R9" s="3128"/>
      <c r="S9" s="3128"/>
      <c r="T9" s="3128"/>
      <c r="U9" s="3128"/>
      <c r="V9" s="3128"/>
      <c r="W9" s="3128"/>
      <c r="X9" s="3128"/>
      <c r="Y9" s="3128"/>
      <c r="Z9" s="3128"/>
      <c r="AA9" s="3128"/>
      <c r="AB9" s="3128"/>
      <c r="AC9" s="3128"/>
      <c r="AD9" s="3128"/>
      <c r="AE9" s="3128"/>
      <c r="AF9" s="3128"/>
      <c r="AG9" s="3128"/>
      <c r="AH9" s="3128"/>
      <c r="AI9" s="3128"/>
      <c r="AJ9" s="3128"/>
      <c r="AK9" s="3128"/>
      <c r="AL9" s="3128"/>
      <c r="AM9" s="3128"/>
      <c r="AN9" s="3128"/>
      <c r="AO9" s="3128"/>
      <c r="AP9" s="3128"/>
      <c r="AQ9" s="3128"/>
      <c r="AR9" s="312" t="s">
        <v>1923</v>
      </c>
      <c r="BA9" s="1267"/>
    </row>
    <row r="10" spans="2:53" s="312" customFormat="1" ht="22.15" customHeight="1">
      <c r="D10" s="312" t="s">
        <v>1924</v>
      </c>
      <c r="BA10" s="1267"/>
    </row>
    <row r="11" spans="2:53" s="312" customFormat="1" ht="25.15" customHeight="1">
      <c r="D11" s="1320" t="str">
        <f>IF(請負者詳細!K22="有","■","□")</f>
        <v>□</v>
      </c>
      <c r="E11" s="152" t="s">
        <v>1925</v>
      </c>
      <c r="BA11" s="1267"/>
    </row>
    <row r="12" spans="2:53" s="312" customFormat="1" ht="25.15" customHeight="1">
      <c r="D12" s="1320" t="str">
        <f>IF(D11="□","■","□")</f>
        <v>■</v>
      </c>
      <c r="E12" s="152" t="s">
        <v>1926</v>
      </c>
      <c r="S12" s="353" t="s">
        <v>1927</v>
      </c>
      <c r="T12" s="353"/>
      <c r="U12" s="353"/>
      <c r="V12" s="353"/>
      <c r="W12" s="353"/>
      <c r="X12" s="353"/>
      <c r="Y12" s="353"/>
      <c r="Z12" s="353"/>
      <c r="AA12" s="3915"/>
      <c r="AB12" s="3916"/>
      <c r="AC12" s="3916"/>
      <c r="AD12" s="3916"/>
      <c r="AE12" s="353" t="s">
        <v>1928</v>
      </c>
      <c r="AF12" s="353"/>
      <c r="BA12" s="1267"/>
    </row>
    <row r="13" spans="2:53" s="312" customFormat="1" ht="22.15" customHeight="1">
      <c r="BA13" s="1267"/>
    </row>
    <row r="14" spans="2:53" s="312" customFormat="1" ht="22.15" customHeight="1">
      <c r="D14" s="312" t="s">
        <v>1929</v>
      </c>
      <c r="BA14" s="1267"/>
    </row>
    <row r="15" spans="2:53" s="312" customFormat="1" ht="15" customHeight="1">
      <c r="D15" s="152" t="s">
        <v>1930</v>
      </c>
      <c r="BA15" s="1267"/>
    </row>
    <row r="16" spans="2:53" s="312" customFormat="1" ht="15" customHeight="1">
      <c r="D16" s="152" t="s">
        <v>1931</v>
      </c>
      <c r="BA16" s="1267"/>
    </row>
    <row r="17" spans="3:53" s="312" customFormat="1" ht="19.899999999999999" customHeight="1">
      <c r="BA17" s="1267"/>
    </row>
    <row r="18" spans="3:53" s="312" customFormat="1" ht="16.149999999999999" customHeight="1">
      <c r="D18" s="1321" t="s">
        <v>1827</v>
      </c>
      <c r="E18" s="1322"/>
      <c r="F18" s="1322"/>
      <c r="G18" s="1322"/>
      <c r="H18" s="1322"/>
      <c r="I18" s="1322"/>
      <c r="J18" s="1322"/>
      <c r="K18" s="1322"/>
      <c r="L18" s="1322"/>
      <c r="M18" s="1322"/>
      <c r="N18" s="1322"/>
      <c r="O18" s="1323"/>
      <c r="P18" s="1321" t="s">
        <v>1932</v>
      </c>
      <c r="Q18" s="1322"/>
      <c r="R18" s="1322"/>
      <c r="S18" s="1322"/>
      <c r="T18" s="1322"/>
      <c r="U18" s="1322"/>
      <c r="V18" s="1322"/>
      <c r="W18" s="1322"/>
      <c r="X18" s="1322"/>
      <c r="Y18" s="1322"/>
      <c r="Z18" s="1323"/>
      <c r="AA18" s="1321" t="s">
        <v>1933</v>
      </c>
      <c r="AB18" s="1322"/>
      <c r="AC18" s="1322"/>
      <c r="AD18" s="1322"/>
      <c r="AE18" s="1322"/>
      <c r="AF18" s="1322"/>
      <c r="AG18" s="1323"/>
      <c r="AH18" s="1321" t="s">
        <v>1934</v>
      </c>
      <c r="AI18" s="1322"/>
      <c r="AJ18" s="1322"/>
      <c r="AK18" s="1322"/>
      <c r="AL18" s="1322"/>
      <c r="AM18" s="1322"/>
      <c r="AN18" s="1323"/>
      <c r="AO18" s="1321" t="s">
        <v>1935</v>
      </c>
      <c r="AP18" s="1322"/>
      <c r="AQ18" s="1322"/>
      <c r="AR18" s="1322"/>
      <c r="AS18" s="1322"/>
      <c r="AT18" s="1322"/>
      <c r="AU18" s="1322"/>
      <c r="AV18" s="1323"/>
      <c r="BA18" s="1267"/>
    </row>
    <row r="19" spans="3:53" s="312" customFormat="1" ht="22.15" customHeight="1">
      <c r="D19" s="3917" t="str">
        <f>""&amp;請負者詳細!H22</f>
        <v/>
      </c>
      <c r="E19" s="3916"/>
      <c r="F19" s="3916"/>
      <c r="G19" s="3916"/>
      <c r="H19" s="3916"/>
      <c r="I19" s="1324" t="s">
        <v>161</v>
      </c>
      <c r="J19" s="3918" t="str">
        <f>""&amp;請負者詳細!J22</f>
        <v/>
      </c>
      <c r="K19" s="2991"/>
      <c r="L19" s="2991"/>
      <c r="M19" s="2991"/>
      <c r="N19" s="2991"/>
      <c r="O19" s="3000"/>
      <c r="P19" s="3919" t="str">
        <f>""&amp;AF5</f>
        <v>△△△△建設株式会社</v>
      </c>
      <c r="Q19" s="3920"/>
      <c r="R19" s="3920"/>
      <c r="S19" s="3920"/>
      <c r="T19" s="3920"/>
      <c r="U19" s="3920"/>
      <c r="V19" s="3920"/>
      <c r="W19" s="3920"/>
      <c r="X19" s="3920"/>
      <c r="Y19" s="3920"/>
      <c r="Z19" s="3921"/>
      <c r="AA19" s="347"/>
      <c r="AB19" s="349"/>
      <c r="AC19" s="3910"/>
      <c r="AD19" s="3911"/>
      <c r="AE19" s="3911"/>
      <c r="AF19" s="1325" t="s">
        <v>1839</v>
      </c>
      <c r="AG19" s="350"/>
      <c r="AH19" s="347"/>
      <c r="AI19" s="349"/>
      <c r="AJ19" s="3910"/>
      <c r="AK19" s="3911"/>
      <c r="AL19" s="3911"/>
      <c r="AM19" s="1325" t="s">
        <v>1839</v>
      </c>
      <c r="AN19" s="350"/>
      <c r="AO19" s="347"/>
      <c r="AP19" s="349"/>
      <c r="AQ19" s="349"/>
      <c r="AR19" s="3910"/>
      <c r="AS19" s="3911"/>
      <c r="AT19" s="3911"/>
      <c r="AU19" s="1325" t="s">
        <v>1839</v>
      </c>
      <c r="AV19" s="350"/>
      <c r="BA19" s="1267"/>
    </row>
    <row r="20" spans="3:53" s="312" customFormat="1" ht="22.15" customHeight="1">
      <c r="U20" s="833" t="s">
        <v>1936</v>
      </c>
      <c r="BA20" s="1267"/>
    </row>
    <row r="21" spans="3:53" s="312" customFormat="1" ht="13.9" customHeight="1">
      <c r="U21" s="1326" t="s">
        <v>1937</v>
      </c>
      <c r="V21" s="1327"/>
      <c r="W21" s="1327"/>
      <c r="X21" s="1327"/>
      <c r="Y21" s="1327"/>
      <c r="Z21" s="1327"/>
      <c r="AA21" s="1328"/>
      <c r="AB21" s="1326" t="s">
        <v>1938</v>
      </c>
      <c r="AC21" s="1327"/>
      <c r="AD21" s="1327"/>
      <c r="AE21" s="1327"/>
      <c r="AF21" s="1327"/>
      <c r="AG21" s="1327"/>
      <c r="AH21" s="1328"/>
      <c r="AI21" s="1326" t="s">
        <v>1939</v>
      </c>
      <c r="AJ21" s="1327"/>
      <c r="AK21" s="1327"/>
      <c r="AL21" s="1327"/>
      <c r="AM21" s="1327"/>
      <c r="AN21" s="1327"/>
      <c r="AO21" s="1328"/>
      <c r="AP21" s="1326" t="s">
        <v>1940</v>
      </c>
      <c r="AQ21" s="1327"/>
      <c r="AR21" s="1327"/>
      <c r="AS21" s="1327"/>
      <c r="AT21" s="1327"/>
      <c r="AU21" s="1327"/>
      <c r="AV21" s="1328"/>
      <c r="BA21" s="1267"/>
    </row>
    <row r="22" spans="3:53" s="312" customFormat="1" ht="13.9" customHeight="1">
      <c r="U22" s="1329"/>
      <c r="V22" s="1330"/>
      <c r="W22" s="1330"/>
      <c r="X22" s="1330"/>
      <c r="Y22" s="1330"/>
      <c r="Z22" s="1330"/>
      <c r="AA22" s="1331"/>
      <c r="AB22" s="1329" t="s">
        <v>1941</v>
      </c>
      <c r="AC22" s="1330"/>
      <c r="AD22" s="1330"/>
      <c r="AE22" s="1330"/>
      <c r="AF22" s="1330"/>
      <c r="AG22" s="1330"/>
      <c r="AH22" s="1331"/>
      <c r="AI22" s="1329" t="s">
        <v>1942</v>
      </c>
      <c r="AJ22" s="1330"/>
      <c r="AK22" s="1330"/>
      <c r="AL22" s="1330"/>
      <c r="AM22" s="1330"/>
      <c r="AN22" s="1330"/>
      <c r="AO22" s="1331"/>
      <c r="AP22" s="3907" t="s">
        <v>1943</v>
      </c>
      <c r="AQ22" s="3908"/>
      <c r="AR22" s="3908"/>
      <c r="AS22" s="3908"/>
      <c r="AT22" s="3908"/>
      <c r="AU22" s="3908"/>
      <c r="AV22" s="3909"/>
      <c r="BA22" s="1267"/>
    </row>
    <row r="23" spans="3:53" s="312" customFormat="1" ht="22.15" customHeight="1">
      <c r="U23" s="347"/>
      <c r="V23" s="349"/>
      <c r="W23" s="3910"/>
      <c r="X23" s="3911"/>
      <c r="Y23" s="3911"/>
      <c r="Z23" s="1325" t="s">
        <v>1839</v>
      </c>
      <c r="AA23" s="350"/>
      <c r="AB23" s="347"/>
      <c r="AC23" s="349"/>
      <c r="AD23" s="3910"/>
      <c r="AE23" s="3911"/>
      <c r="AF23" s="3911"/>
      <c r="AG23" s="1325" t="s">
        <v>1839</v>
      </c>
      <c r="AH23" s="350"/>
      <c r="AI23" s="347"/>
      <c r="AJ23" s="349"/>
      <c r="AK23" s="3910"/>
      <c r="AL23" s="3911"/>
      <c r="AM23" s="3911"/>
      <c r="AN23" s="1325" t="s">
        <v>1839</v>
      </c>
      <c r="AO23" s="350"/>
      <c r="AP23" s="347"/>
      <c r="AQ23" s="349"/>
      <c r="AR23" s="3910"/>
      <c r="AS23" s="3911"/>
      <c r="AT23" s="3911"/>
      <c r="AU23" s="1325" t="s">
        <v>1839</v>
      </c>
      <c r="AV23" s="350"/>
      <c r="BA23" s="1267"/>
    </row>
    <row r="24" spans="3:53" s="312" customFormat="1" ht="22.15" customHeight="1">
      <c r="U24" s="321"/>
      <c r="V24" s="321"/>
      <c r="W24" s="1332"/>
      <c r="X24" s="1333"/>
      <c r="Y24" s="1333"/>
      <c r="Z24" s="1334"/>
      <c r="AA24" s="321"/>
      <c r="AB24" s="321"/>
      <c r="AC24" s="321"/>
      <c r="AD24" s="1332"/>
      <c r="AE24" s="1333"/>
      <c r="AF24" s="1333"/>
      <c r="AG24" s="1334"/>
      <c r="AH24" s="321"/>
      <c r="AI24" s="321"/>
      <c r="AJ24" s="321"/>
      <c r="AK24" s="1332"/>
      <c r="AL24" s="1333"/>
      <c r="AM24" s="1333"/>
      <c r="AN24" s="1334"/>
      <c r="AO24" s="321"/>
      <c r="AP24" s="321"/>
      <c r="AQ24" s="321"/>
      <c r="AR24" s="1332"/>
      <c r="AS24" s="1333"/>
      <c r="AT24" s="1333"/>
      <c r="AU24" s="1334"/>
      <c r="AV24" s="321"/>
      <c r="BA24" s="1267"/>
    </row>
    <row r="25" spans="3:53" s="312" customFormat="1" ht="22.15" customHeight="1">
      <c r="U25" s="321"/>
      <c r="V25" s="321"/>
      <c r="W25" s="1332"/>
      <c r="X25" s="1333"/>
      <c r="Y25" s="1333"/>
      <c r="Z25" s="1334"/>
      <c r="AA25" s="321"/>
      <c r="AB25" s="321"/>
      <c r="AC25" s="321"/>
      <c r="AD25" s="1332"/>
      <c r="AE25" s="1333"/>
      <c r="AF25" s="1333"/>
      <c r="AG25" s="1334"/>
      <c r="AH25" s="321"/>
      <c r="AI25" s="321"/>
      <c r="AJ25" s="321"/>
      <c r="AK25" s="1332"/>
      <c r="AL25" s="1333"/>
      <c r="AM25" s="1333"/>
      <c r="AN25" s="1334"/>
      <c r="AO25" s="321"/>
      <c r="AP25" s="321"/>
      <c r="AQ25" s="321"/>
      <c r="AR25" s="1332"/>
      <c r="AS25" s="1333"/>
      <c r="AT25" s="1333"/>
      <c r="AU25" s="1334"/>
      <c r="AV25" s="321"/>
      <c r="BA25" s="1267"/>
    </row>
    <row r="26" spans="3:53" s="312" customFormat="1" ht="18" customHeight="1">
      <c r="C26" s="259" t="s">
        <v>1944</v>
      </c>
      <c r="D26" s="259"/>
      <c r="E26" s="259"/>
      <c r="F26" s="259"/>
      <c r="G26" s="259"/>
      <c r="H26" s="259"/>
      <c r="I26" s="259"/>
      <c r="J26" s="259"/>
      <c r="K26" s="259"/>
      <c r="L26" s="259"/>
      <c r="M26" s="259"/>
      <c r="N26" s="259"/>
      <c r="O26" s="259"/>
      <c r="P26" s="259"/>
      <c r="Q26" s="259"/>
      <c r="R26" s="259"/>
      <c r="S26" s="1334"/>
      <c r="T26" s="1334"/>
      <c r="U26" s="1335"/>
      <c r="V26" s="1335"/>
      <c r="W26" s="1335"/>
      <c r="X26" s="1334"/>
      <c r="Y26" s="1334"/>
      <c r="Z26" s="1334"/>
      <c r="AA26" s="1334"/>
      <c r="AB26" s="1335"/>
      <c r="AC26" s="1335"/>
      <c r="AD26" s="1335"/>
      <c r="AE26" s="1334"/>
      <c r="AF26" s="1334"/>
      <c r="AG26" s="1334"/>
      <c r="AH26" s="1334"/>
      <c r="AI26" s="1335"/>
      <c r="AJ26" s="1335"/>
      <c r="AK26" s="1335"/>
      <c r="AL26" s="1334"/>
      <c r="AM26" s="1334"/>
      <c r="AN26" s="1334"/>
      <c r="AO26" s="1334"/>
      <c r="AP26" s="1335"/>
      <c r="AQ26" s="1335"/>
      <c r="AR26" s="1335"/>
      <c r="AS26" s="1334"/>
      <c r="AT26" s="1334"/>
      <c r="AU26" s="259"/>
      <c r="AV26" s="259"/>
      <c r="AW26" s="259"/>
      <c r="BA26" s="1267"/>
    </row>
    <row r="27" spans="3:53" s="312" customFormat="1" ht="18" customHeight="1">
      <c r="C27" s="259" t="s">
        <v>1945</v>
      </c>
      <c r="D27" s="259"/>
      <c r="E27" s="259"/>
      <c r="F27" s="259"/>
      <c r="G27" s="259"/>
      <c r="H27" s="259"/>
      <c r="I27" s="259"/>
      <c r="J27" s="259"/>
      <c r="K27" s="259"/>
      <c r="L27" s="259"/>
      <c r="M27" s="259"/>
      <c r="N27" s="259"/>
      <c r="O27" s="259"/>
      <c r="P27" s="1334"/>
      <c r="Q27" s="1334"/>
      <c r="R27" s="1335"/>
      <c r="S27" s="1335"/>
      <c r="T27" s="1335"/>
      <c r="U27" s="1334"/>
      <c r="V27" s="1334"/>
      <c r="W27" s="1334"/>
      <c r="X27" s="1334"/>
      <c r="Y27" s="1335"/>
      <c r="Z27" s="1335"/>
      <c r="AA27" s="1335"/>
      <c r="AB27" s="1334"/>
      <c r="AC27" s="1334"/>
      <c r="AD27" s="1334"/>
      <c r="AE27" s="1334"/>
      <c r="AF27" s="1335"/>
      <c r="AG27" s="1335"/>
      <c r="AH27" s="1335"/>
      <c r="AI27" s="1334"/>
      <c r="AJ27" s="1334"/>
      <c r="AK27" s="1334"/>
      <c r="AL27" s="1334"/>
      <c r="AM27" s="1335"/>
      <c r="AN27" s="1335"/>
      <c r="AO27" s="1335"/>
      <c r="AP27" s="1334"/>
      <c r="AQ27" s="1334"/>
      <c r="AR27" s="259"/>
      <c r="AS27" s="259"/>
      <c r="AT27" s="259"/>
      <c r="AU27" s="259"/>
      <c r="AV27" s="259"/>
      <c r="AW27" s="259"/>
      <c r="BA27" s="1267"/>
    </row>
    <row r="28" spans="3:53" s="312" customFormat="1" ht="18" customHeight="1">
      <c r="C28" s="259" t="s">
        <v>1946</v>
      </c>
      <c r="D28" s="259"/>
      <c r="E28" s="259"/>
      <c r="F28" s="259"/>
      <c r="G28" s="259"/>
      <c r="H28" s="259"/>
      <c r="I28" s="259"/>
      <c r="J28" s="259"/>
      <c r="K28" s="259"/>
      <c r="L28" s="259"/>
      <c r="M28" s="259"/>
      <c r="N28" s="259"/>
      <c r="O28" s="259"/>
      <c r="P28" s="1334"/>
      <c r="Q28" s="1334"/>
      <c r="R28" s="1335"/>
      <c r="S28" s="1335"/>
      <c r="T28" s="1335"/>
      <c r="U28" s="1334"/>
      <c r="V28" s="1334"/>
      <c r="W28" s="1334"/>
      <c r="X28" s="1334"/>
      <c r="Y28" s="1335"/>
      <c r="Z28" s="1335"/>
      <c r="AA28" s="1335"/>
      <c r="AB28" s="1334"/>
      <c r="AC28" s="1334"/>
      <c r="AD28" s="1334"/>
      <c r="AE28" s="1334"/>
      <c r="AF28" s="1335"/>
      <c r="AG28" s="1335"/>
      <c r="AH28" s="1335"/>
      <c r="AI28" s="1334"/>
      <c r="AJ28" s="1334"/>
      <c r="AK28" s="1334"/>
      <c r="AL28" s="1334"/>
      <c r="AM28" s="1335"/>
      <c r="AN28" s="1335"/>
      <c r="AO28" s="1335"/>
      <c r="AP28" s="1334"/>
      <c r="AQ28" s="1334"/>
      <c r="AR28" s="259"/>
      <c r="AS28" s="259"/>
      <c r="AT28" s="259"/>
      <c r="AU28" s="259"/>
      <c r="AV28" s="259"/>
      <c r="AW28" s="259"/>
      <c r="BA28" s="1267"/>
    </row>
    <row r="29" spans="3:53" s="312" customFormat="1" ht="18" customHeight="1">
      <c r="C29" s="259" t="s">
        <v>1947</v>
      </c>
      <c r="D29" s="259"/>
      <c r="E29" s="259"/>
      <c r="F29" s="259"/>
      <c r="G29" s="259"/>
      <c r="H29" s="259"/>
      <c r="I29" s="259"/>
      <c r="J29" s="259"/>
      <c r="K29" s="259"/>
      <c r="L29" s="259"/>
      <c r="M29" s="259"/>
      <c r="N29" s="259"/>
      <c r="O29" s="259"/>
      <c r="P29" s="1334"/>
      <c r="Q29" s="1334"/>
      <c r="R29" s="1335"/>
      <c r="S29" s="1335"/>
      <c r="T29" s="1335"/>
      <c r="U29" s="1334"/>
      <c r="V29" s="1334"/>
      <c r="W29" s="1334"/>
      <c r="X29" s="1334"/>
      <c r="Y29" s="1335"/>
      <c r="Z29" s="1335"/>
      <c r="AA29" s="1335"/>
      <c r="AB29" s="1334"/>
      <c r="AC29" s="1334"/>
      <c r="AD29" s="1334"/>
      <c r="AE29" s="1334"/>
      <c r="AF29" s="1335"/>
      <c r="AG29" s="1335"/>
      <c r="AH29" s="1335"/>
      <c r="AI29" s="1334"/>
      <c r="AJ29" s="1334"/>
      <c r="AK29" s="1334"/>
      <c r="AL29" s="1334"/>
      <c r="AM29" s="1335"/>
      <c r="AN29" s="1335"/>
      <c r="AO29" s="1335"/>
      <c r="AP29" s="1334"/>
      <c r="AQ29" s="1334"/>
      <c r="AR29" s="259"/>
      <c r="AS29" s="259"/>
      <c r="AT29" s="259"/>
      <c r="AU29" s="259"/>
      <c r="AV29" s="259"/>
      <c r="AW29" s="259"/>
      <c r="BA29" s="1267"/>
    </row>
    <row r="30" spans="3:53" s="312" customFormat="1" ht="14.25">
      <c r="AN30" s="3912" t="s">
        <v>884</v>
      </c>
      <c r="AO30" s="3913"/>
      <c r="AP30" s="3913"/>
      <c r="AQ30" s="3913"/>
      <c r="AR30" s="3913"/>
      <c r="AS30" s="3913"/>
      <c r="AT30" s="3913"/>
      <c r="AU30" s="3913"/>
      <c r="AV30" s="3913"/>
      <c r="AW30" s="3913"/>
      <c r="AX30" s="3913"/>
      <c r="BA30" s="967"/>
    </row>
    <row r="31" spans="3:53" s="312" customFormat="1" ht="14.25">
      <c r="C31" s="312" t="s">
        <v>1918</v>
      </c>
      <c r="BA31" s="1267"/>
    </row>
    <row r="32" spans="3:53" s="312" customFormat="1" ht="22.15" customHeight="1">
      <c r="C32" s="3914" t="str">
        <f>請負者詳細!$C$2</f>
        <v>△△△△建設株式会社</v>
      </c>
      <c r="D32" s="3128"/>
      <c r="E32" s="3128"/>
      <c r="F32" s="3128"/>
      <c r="G32" s="3128"/>
      <c r="H32" s="3128"/>
      <c r="I32" s="3128"/>
      <c r="J32" s="3128"/>
      <c r="K32" s="3128"/>
      <c r="L32" s="3128"/>
      <c r="M32" s="3128"/>
      <c r="N32" s="3128"/>
      <c r="O32" s="3128"/>
      <c r="P32" s="3128"/>
      <c r="Q32" s="3128"/>
      <c r="R32" s="312" t="s">
        <v>1919</v>
      </c>
      <c r="BA32" s="1267"/>
    </row>
    <row r="33" spans="2:53" s="312" customFormat="1" ht="22.15" customHeight="1">
      <c r="AE33" s="364" t="s">
        <v>1920</v>
      </c>
      <c r="AF33" s="3914"/>
      <c r="AG33" s="3128"/>
      <c r="AH33" s="3128"/>
      <c r="AI33" s="3128"/>
      <c r="AJ33" s="3128"/>
      <c r="AK33" s="3128"/>
      <c r="AL33" s="3128"/>
      <c r="AM33" s="3128"/>
      <c r="AN33" s="3128"/>
      <c r="AO33" s="3128"/>
      <c r="AP33" s="3128"/>
      <c r="AQ33" s="3128"/>
      <c r="AR33" s="3128"/>
      <c r="AS33" s="3128"/>
      <c r="AT33" s="3128"/>
      <c r="AU33" s="3128"/>
      <c r="AV33" s="3128"/>
      <c r="AW33" s="3128"/>
      <c r="BA33" s="1267"/>
    </row>
    <row r="34" spans="2:53" s="312" customFormat="1" ht="22.15" customHeight="1">
      <c r="BA34" s="1267"/>
    </row>
    <row r="35" spans="2:53" s="312" customFormat="1" ht="22.15" customHeight="1">
      <c r="B35" s="53" t="s">
        <v>1921</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BA35" s="1267"/>
    </row>
    <row r="36" spans="2:53" s="312" customFormat="1" ht="22.15" customHeight="1">
      <c r="BA36" s="1267"/>
    </row>
    <row r="37" spans="2:53" s="312" customFormat="1" ht="22.15" customHeight="1">
      <c r="L37" s="364" t="s">
        <v>1922</v>
      </c>
      <c r="M37" s="3914" t="str">
        <f>本工事内容!$C$5&amp;本工事内容!$D$5&amp;本工事内容!$E$5&amp;"　"&amp;本工事内容!$C$8</f>
        <v>都計第100号　○○○道路修繕工事2</v>
      </c>
      <c r="N37" s="3128"/>
      <c r="O37" s="3128"/>
      <c r="P37" s="3128"/>
      <c r="Q37" s="3128"/>
      <c r="R37" s="3128"/>
      <c r="S37" s="3128"/>
      <c r="T37" s="3128"/>
      <c r="U37" s="3128"/>
      <c r="V37" s="3128"/>
      <c r="W37" s="3128"/>
      <c r="X37" s="3128"/>
      <c r="Y37" s="3128"/>
      <c r="Z37" s="3128"/>
      <c r="AA37" s="3128"/>
      <c r="AB37" s="3128"/>
      <c r="AC37" s="3128"/>
      <c r="AD37" s="3128"/>
      <c r="AE37" s="3128"/>
      <c r="AF37" s="3128"/>
      <c r="AG37" s="3128"/>
      <c r="AH37" s="3128"/>
      <c r="AI37" s="3128"/>
      <c r="AJ37" s="3128"/>
      <c r="AK37" s="3128"/>
      <c r="AL37" s="3128"/>
      <c r="AM37" s="3128"/>
      <c r="AN37" s="3128"/>
      <c r="AO37" s="3128"/>
      <c r="AP37" s="3128"/>
      <c r="AQ37" s="3128"/>
      <c r="AR37" s="312" t="s">
        <v>1923</v>
      </c>
      <c r="BA37" s="1267"/>
    </row>
    <row r="38" spans="2:53" s="312" customFormat="1" ht="22.15" customHeight="1">
      <c r="D38" s="312" t="s">
        <v>1924</v>
      </c>
      <c r="BA38" s="1267"/>
    </row>
    <row r="39" spans="2:53" s="312" customFormat="1" ht="25.15" customHeight="1">
      <c r="D39" s="1320" t="s">
        <v>1329</v>
      </c>
      <c r="E39" s="152" t="s">
        <v>1925</v>
      </c>
      <c r="BA39" s="1267"/>
    </row>
    <row r="40" spans="2:53" s="312" customFormat="1" ht="25.15" customHeight="1">
      <c r="D40" s="1320" t="s">
        <v>1329</v>
      </c>
      <c r="E40" s="152" t="s">
        <v>1926</v>
      </c>
      <c r="S40" s="353" t="s">
        <v>1927</v>
      </c>
      <c r="T40" s="353"/>
      <c r="U40" s="353"/>
      <c r="V40" s="353"/>
      <c r="W40" s="353"/>
      <c r="X40" s="353"/>
      <c r="Y40" s="353"/>
      <c r="Z40" s="353"/>
      <c r="AA40" s="3915"/>
      <c r="AB40" s="3916"/>
      <c r="AC40" s="3916"/>
      <c r="AD40" s="3916"/>
      <c r="AE40" s="353" t="s">
        <v>1928</v>
      </c>
      <c r="AF40" s="353"/>
      <c r="BA40" s="1267"/>
    </row>
    <row r="41" spans="2:53" s="312" customFormat="1" ht="22.15" customHeight="1">
      <c r="BA41" s="1267"/>
    </row>
    <row r="42" spans="2:53" s="312" customFormat="1" ht="22.15" customHeight="1">
      <c r="D42" s="312" t="s">
        <v>1929</v>
      </c>
      <c r="BA42" s="1267"/>
    </row>
    <row r="43" spans="2:53" s="312" customFormat="1" ht="15" customHeight="1">
      <c r="D43" s="152" t="s">
        <v>1930</v>
      </c>
      <c r="BA43" s="1267"/>
    </row>
    <row r="44" spans="2:53" s="312" customFormat="1" ht="15" customHeight="1">
      <c r="D44" s="152" t="s">
        <v>1931</v>
      </c>
      <c r="BA44" s="1267"/>
    </row>
    <row r="45" spans="2:53" s="312" customFormat="1" ht="19.899999999999999" customHeight="1">
      <c r="BA45" s="1267"/>
    </row>
    <row r="46" spans="2:53" s="312" customFormat="1" ht="16.149999999999999" customHeight="1">
      <c r="D46" s="1321" t="s">
        <v>1827</v>
      </c>
      <c r="E46" s="1322"/>
      <c r="F46" s="1322"/>
      <c r="G46" s="1322"/>
      <c r="H46" s="1322"/>
      <c r="I46" s="1322"/>
      <c r="J46" s="1322"/>
      <c r="K46" s="1322"/>
      <c r="L46" s="1322"/>
      <c r="M46" s="1322"/>
      <c r="N46" s="1322"/>
      <c r="O46" s="1323"/>
      <c r="P46" s="1321" t="s">
        <v>1932</v>
      </c>
      <c r="Q46" s="1322"/>
      <c r="R46" s="1322"/>
      <c r="S46" s="1322"/>
      <c r="T46" s="1322"/>
      <c r="U46" s="1322"/>
      <c r="V46" s="1322"/>
      <c r="W46" s="1322"/>
      <c r="X46" s="1322"/>
      <c r="Y46" s="1322"/>
      <c r="Z46" s="1323"/>
      <c r="AA46" s="1321" t="s">
        <v>1933</v>
      </c>
      <c r="AB46" s="1322"/>
      <c r="AC46" s="1322"/>
      <c r="AD46" s="1322"/>
      <c r="AE46" s="1322"/>
      <c r="AF46" s="1322"/>
      <c r="AG46" s="1323"/>
      <c r="AH46" s="1321" t="s">
        <v>1934</v>
      </c>
      <c r="AI46" s="1322"/>
      <c r="AJ46" s="1322"/>
      <c r="AK46" s="1322"/>
      <c r="AL46" s="1322"/>
      <c r="AM46" s="1322"/>
      <c r="AN46" s="1323"/>
      <c r="AO46" s="1321" t="s">
        <v>1935</v>
      </c>
      <c r="AP46" s="1322"/>
      <c r="AQ46" s="1322"/>
      <c r="AR46" s="1322"/>
      <c r="AS46" s="1322"/>
      <c r="AT46" s="1322"/>
      <c r="AU46" s="1322"/>
      <c r="AV46" s="1323"/>
      <c r="BA46" s="1267"/>
    </row>
    <row r="47" spans="2:53" s="312" customFormat="1" ht="22.15" customHeight="1">
      <c r="D47" s="3917"/>
      <c r="E47" s="3916"/>
      <c r="F47" s="3916"/>
      <c r="G47" s="3916"/>
      <c r="H47" s="3916"/>
      <c r="I47" s="1324" t="s">
        <v>161</v>
      </c>
      <c r="J47" s="3918"/>
      <c r="K47" s="2991"/>
      <c r="L47" s="2991"/>
      <c r="M47" s="2991"/>
      <c r="N47" s="2991"/>
      <c r="O47" s="3000"/>
      <c r="P47" s="3919" t="str">
        <f>""&amp;AF33</f>
        <v/>
      </c>
      <c r="Q47" s="3920"/>
      <c r="R47" s="3920"/>
      <c r="S47" s="3920"/>
      <c r="T47" s="3920"/>
      <c r="U47" s="3920"/>
      <c r="V47" s="3920"/>
      <c r="W47" s="3920"/>
      <c r="X47" s="3920"/>
      <c r="Y47" s="3920"/>
      <c r="Z47" s="3921"/>
      <c r="AA47" s="347"/>
      <c r="AB47" s="349"/>
      <c r="AC47" s="3910"/>
      <c r="AD47" s="3911"/>
      <c r="AE47" s="3911"/>
      <c r="AF47" s="1325" t="s">
        <v>1839</v>
      </c>
      <c r="AG47" s="350"/>
      <c r="AH47" s="347"/>
      <c r="AI47" s="349"/>
      <c r="AJ47" s="3910"/>
      <c r="AK47" s="3911"/>
      <c r="AL47" s="3911"/>
      <c r="AM47" s="1325" t="s">
        <v>1839</v>
      </c>
      <c r="AN47" s="350"/>
      <c r="AO47" s="347"/>
      <c r="AP47" s="349"/>
      <c r="AQ47" s="349"/>
      <c r="AR47" s="3910"/>
      <c r="AS47" s="3911"/>
      <c r="AT47" s="3911"/>
      <c r="AU47" s="1325" t="s">
        <v>1839</v>
      </c>
      <c r="AV47" s="350"/>
      <c r="BA47" s="1267"/>
    </row>
    <row r="48" spans="2:53" s="312" customFormat="1" ht="22.15" customHeight="1">
      <c r="U48" s="833" t="s">
        <v>1936</v>
      </c>
      <c r="BA48" s="1267"/>
    </row>
    <row r="49" spans="3:53" s="312" customFormat="1" ht="13.9" customHeight="1">
      <c r="U49" s="1326" t="s">
        <v>1937</v>
      </c>
      <c r="V49" s="1327"/>
      <c r="W49" s="1327"/>
      <c r="X49" s="1327"/>
      <c r="Y49" s="1327"/>
      <c r="Z49" s="1327"/>
      <c r="AA49" s="1328"/>
      <c r="AB49" s="1326" t="s">
        <v>1938</v>
      </c>
      <c r="AC49" s="1327"/>
      <c r="AD49" s="1327"/>
      <c r="AE49" s="1327"/>
      <c r="AF49" s="1327"/>
      <c r="AG49" s="1327"/>
      <c r="AH49" s="1328"/>
      <c r="AI49" s="1326" t="s">
        <v>1939</v>
      </c>
      <c r="AJ49" s="1327"/>
      <c r="AK49" s="1327"/>
      <c r="AL49" s="1327"/>
      <c r="AM49" s="1327"/>
      <c r="AN49" s="1327"/>
      <c r="AO49" s="1328"/>
      <c r="AP49" s="1326" t="s">
        <v>1940</v>
      </c>
      <c r="AQ49" s="1327"/>
      <c r="AR49" s="1327"/>
      <c r="AS49" s="1327"/>
      <c r="AT49" s="1327"/>
      <c r="AU49" s="1327"/>
      <c r="AV49" s="1328"/>
      <c r="BA49" s="1267"/>
    </row>
    <row r="50" spans="3:53" s="312" customFormat="1" ht="13.9" customHeight="1">
      <c r="U50" s="1329"/>
      <c r="V50" s="1330"/>
      <c r="W50" s="1330"/>
      <c r="X50" s="1330"/>
      <c r="Y50" s="1330"/>
      <c r="Z50" s="1330"/>
      <c r="AA50" s="1331"/>
      <c r="AB50" s="1329" t="s">
        <v>1941</v>
      </c>
      <c r="AC50" s="1330"/>
      <c r="AD50" s="1330"/>
      <c r="AE50" s="1330"/>
      <c r="AF50" s="1330"/>
      <c r="AG50" s="1330"/>
      <c r="AH50" s="1331"/>
      <c r="AI50" s="1329" t="s">
        <v>1942</v>
      </c>
      <c r="AJ50" s="1330"/>
      <c r="AK50" s="1330"/>
      <c r="AL50" s="1330"/>
      <c r="AM50" s="1330"/>
      <c r="AN50" s="1330"/>
      <c r="AO50" s="1331"/>
      <c r="AP50" s="3907" t="s">
        <v>1943</v>
      </c>
      <c r="AQ50" s="3908"/>
      <c r="AR50" s="3908"/>
      <c r="AS50" s="3908"/>
      <c r="AT50" s="3908"/>
      <c r="AU50" s="3908"/>
      <c r="AV50" s="3909"/>
      <c r="BA50" s="1267"/>
    </row>
    <row r="51" spans="3:53" s="312" customFormat="1" ht="22.15" customHeight="1">
      <c r="U51" s="347"/>
      <c r="V51" s="349"/>
      <c r="W51" s="3910"/>
      <c r="X51" s="3911"/>
      <c r="Y51" s="3911"/>
      <c r="Z51" s="1325" t="s">
        <v>1839</v>
      </c>
      <c r="AA51" s="350"/>
      <c r="AB51" s="347"/>
      <c r="AC51" s="349"/>
      <c r="AD51" s="3910"/>
      <c r="AE51" s="3911"/>
      <c r="AF51" s="3911"/>
      <c r="AG51" s="1325" t="s">
        <v>1839</v>
      </c>
      <c r="AH51" s="350"/>
      <c r="AI51" s="347"/>
      <c r="AJ51" s="349"/>
      <c r="AK51" s="3910"/>
      <c r="AL51" s="3911"/>
      <c r="AM51" s="3911"/>
      <c r="AN51" s="1325" t="s">
        <v>1839</v>
      </c>
      <c r="AO51" s="350"/>
      <c r="AP51" s="347"/>
      <c r="AQ51" s="349"/>
      <c r="AR51" s="3910"/>
      <c r="AS51" s="3911"/>
      <c r="AT51" s="3911"/>
      <c r="AU51" s="1325" t="s">
        <v>1839</v>
      </c>
      <c r="AV51" s="350"/>
      <c r="BA51" s="1267"/>
    </row>
    <row r="52" spans="3:53" s="312" customFormat="1" ht="22.15" customHeight="1">
      <c r="U52" s="321"/>
      <c r="V52" s="321"/>
      <c r="W52" s="1332"/>
      <c r="X52" s="1333"/>
      <c r="Y52" s="1333"/>
      <c r="Z52" s="1334"/>
      <c r="AA52" s="321"/>
      <c r="AB52" s="321"/>
      <c r="AC52" s="321"/>
      <c r="AD52" s="1332"/>
      <c r="AE52" s="1333"/>
      <c r="AF52" s="1333"/>
      <c r="AG52" s="1334"/>
      <c r="AH52" s="321"/>
      <c r="AI52" s="321"/>
      <c r="AJ52" s="321"/>
      <c r="AK52" s="1332"/>
      <c r="AL52" s="1333"/>
      <c r="AM52" s="1333"/>
      <c r="AN52" s="1334"/>
      <c r="AO52" s="321"/>
      <c r="AP52" s="321"/>
      <c r="AQ52" s="321"/>
      <c r="AR52" s="1332"/>
      <c r="AS52" s="1333"/>
      <c r="AT52" s="1333"/>
      <c r="AU52" s="1334"/>
      <c r="AV52" s="321"/>
      <c r="BA52" s="1267"/>
    </row>
    <row r="53" spans="3:53" s="312" customFormat="1" ht="22.15" customHeight="1">
      <c r="U53" s="321"/>
      <c r="V53" s="321"/>
      <c r="W53" s="1332"/>
      <c r="X53" s="1333"/>
      <c r="Y53" s="1333"/>
      <c r="Z53" s="1334"/>
      <c r="AA53" s="321"/>
      <c r="AB53" s="321"/>
      <c r="AC53" s="321"/>
      <c r="AD53" s="1332"/>
      <c r="AE53" s="1333"/>
      <c r="AF53" s="1333"/>
      <c r="AG53" s="1334"/>
      <c r="AH53" s="321"/>
      <c r="AI53" s="321"/>
      <c r="AJ53" s="321"/>
      <c r="AK53" s="1332"/>
      <c r="AL53" s="1333"/>
      <c r="AM53" s="1333"/>
      <c r="AN53" s="1334"/>
      <c r="AO53" s="321"/>
      <c r="AP53" s="321"/>
      <c r="AQ53" s="321"/>
      <c r="AR53" s="1332"/>
      <c r="AS53" s="1333"/>
      <c r="AT53" s="1333"/>
      <c r="AU53" s="1334"/>
      <c r="AV53" s="321"/>
      <c r="BA53" s="1267"/>
    </row>
    <row r="54" spans="3:53" s="312" customFormat="1" ht="18" customHeight="1">
      <c r="C54" s="259" t="s">
        <v>1944</v>
      </c>
      <c r="D54" s="259"/>
      <c r="E54" s="259"/>
      <c r="F54" s="259"/>
      <c r="G54" s="259"/>
      <c r="H54" s="259"/>
      <c r="I54" s="259"/>
      <c r="J54" s="259"/>
      <c r="K54" s="259"/>
      <c r="L54" s="259"/>
      <c r="M54" s="259"/>
      <c r="N54" s="259"/>
      <c r="O54" s="259"/>
      <c r="P54" s="259"/>
      <c r="Q54" s="259"/>
      <c r="R54" s="259"/>
      <c r="S54" s="1334"/>
      <c r="T54" s="1334"/>
      <c r="U54" s="1335"/>
      <c r="V54" s="1335"/>
      <c r="W54" s="1335"/>
      <c r="X54" s="1334"/>
      <c r="Y54" s="1334"/>
      <c r="Z54" s="1334"/>
      <c r="AA54" s="1334"/>
      <c r="AB54" s="1335"/>
      <c r="AC54" s="1335"/>
      <c r="AD54" s="1335"/>
      <c r="AE54" s="1334"/>
      <c r="AF54" s="1334"/>
      <c r="AG54" s="1334"/>
      <c r="AH54" s="1334"/>
      <c r="AI54" s="1335"/>
      <c r="AJ54" s="1335"/>
      <c r="AK54" s="1335"/>
      <c r="AL54" s="1334"/>
      <c r="AM54" s="1334"/>
      <c r="AN54" s="1334"/>
      <c r="AO54" s="1334"/>
      <c r="AP54" s="1335"/>
      <c r="AQ54" s="1335"/>
      <c r="AR54" s="1335"/>
      <c r="AS54" s="1334"/>
      <c r="AT54" s="1334"/>
      <c r="AU54" s="259"/>
      <c r="AV54" s="259"/>
      <c r="AW54" s="259"/>
      <c r="BA54" s="1267"/>
    </row>
    <row r="55" spans="3:53" s="312" customFormat="1" ht="18" customHeight="1">
      <c r="C55" s="259" t="s">
        <v>1945</v>
      </c>
      <c r="D55" s="259"/>
      <c r="E55" s="259"/>
      <c r="F55" s="259"/>
      <c r="G55" s="259"/>
      <c r="H55" s="259"/>
      <c r="I55" s="259"/>
      <c r="J55" s="259"/>
      <c r="K55" s="259"/>
      <c r="L55" s="259"/>
      <c r="M55" s="259"/>
      <c r="N55" s="259"/>
      <c r="O55" s="259"/>
      <c r="P55" s="1334"/>
      <c r="Q55" s="1334"/>
      <c r="R55" s="1335"/>
      <c r="S55" s="1335"/>
      <c r="T55" s="1335"/>
      <c r="U55" s="1334"/>
      <c r="V55" s="1334"/>
      <c r="W55" s="1334"/>
      <c r="X55" s="1334"/>
      <c r="Y55" s="1335"/>
      <c r="Z55" s="1335"/>
      <c r="AA55" s="1335"/>
      <c r="AB55" s="1334"/>
      <c r="AC55" s="1334"/>
      <c r="AD55" s="1334"/>
      <c r="AE55" s="1334"/>
      <c r="AF55" s="1335"/>
      <c r="AG55" s="1335"/>
      <c r="AH55" s="1335"/>
      <c r="AI55" s="1334"/>
      <c r="AJ55" s="1334"/>
      <c r="AK55" s="1334"/>
      <c r="AL55" s="1334"/>
      <c r="AM55" s="1335"/>
      <c r="AN55" s="1335"/>
      <c r="AO55" s="1335"/>
      <c r="AP55" s="1334"/>
      <c r="AQ55" s="1334"/>
      <c r="AR55" s="259"/>
      <c r="AS55" s="259"/>
      <c r="AT55" s="259"/>
      <c r="AU55" s="259"/>
      <c r="AV55" s="259"/>
      <c r="AW55" s="259"/>
      <c r="BA55" s="1267"/>
    </row>
    <row r="56" spans="3:53" s="312" customFormat="1" ht="18" customHeight="1">
      <c r="C56" s="259" t="s">
        <v>1946</v>
      </c>
      <c r="D56" s="259"/>
      <c r="E56" s="259"/>
      <c r="F56" s="259"/>
      <c r="G56" s="259"/>
      <c r="H56" s="259"/>
      <c r="I56" s="259"/>
      <c r="J56" s="259"/>
      <c r="K56" s="259"/>
      <c r="L56" s="259"/>
      <c r="M56" s="259"/>
      <c r="N56" s="259"/>
      <c r="O56" s="259"/>
      <c r="P56" s="1334"/>
      <c r="Q56" s="1334"/>
      <c r="R56" s="1335"/>
      <c r="S56" s="1335"/>
      <c r="T56" s="1335"/>
      <c r="U56" s="1334"/>
      <c r="V56" s="1334"/>
      <c r="W56" s="1334"/>
      <c r="X56" s="1334"/>
      <c r="Y56" s="1335"/>
      <c r="Z56" s="1335"/>
      <c r="AA56" s="1335"/>
      <c r="AB56" s="1334"/>
      <c r="AC56" s="1334"/>
      <c r="AD56" s="1334"/>
      <c r="AE56" s="1334"/>
      <c r="AF56" s="1335"/>
      <c r="AG56" s="1335"/>
      <c r="AH56" s="1335"/>
      <c r="AI56" s="1334"/>
      <c r="AJ56" s="1334"/>
      <c r="AK56" s="1334"/>
      <c r="AL56" s="1334"/>
      <c r="AM56" s="1335"/>
      <c r="AN56" s="1335"/>
      <c r="AO56" s="1335"/>
      <c r="AP56" s="1334"/>
      <c r="AQ56" s="1334"/>
      <c r="AR56" s="259"/>
      <c r="AS56" s="259"/>
      <c r="AT56" s="259"/>
      <c r="AU56" s="259"/>
      <c r="AV56" s="259"/>
      <c r="AW56" s="259"/>
      <c r="BA56" s="1267"/>
    </row>
    <row r="57" spans="3:53" s="312" customFormat="1" ht="18" customHeight="1">
      <c r="C57" s="259" t="s">
        <v>1947</v>
      </c>
      <c r="D57" s="259"/>
      <c r="E57" s="259"/>
      <c r="F57" s="259"/>
      <c r="G57" s="259"/>
      <c r="H57" s="259"/>
      <c r="I57" s="259"/>
      <c r="J57" s="259"/>
      <c r="K57" s="259"/>
      <c r="L57" s="259"/>
      <c r="M57" s="259"/>
      <c r="N57" s="259"/>
      <c r="O57" s="259"/>
      <c r="P57" s="1334"/>
      <c r="Q57" s="1334"/>
      <c r="R57" s="1335"/>
      <c r="S57" s="1335"/>
      <c r="T57" s="1335"/>
      <c r="U57" s="1334"/>
      <c r="V57" s="1334"/>
      <c r="W57" s="1334"/>
      <c r="X57" s="1334"/>
      <c r="Y57" s="1335"/>
      <c r="Z57" s="1335"/>
      <c r="AA57" s="1335"/>
      <c r="AB57" s="1334"/>
      <c r="AC57" s="1334"/>
      <c r="AD57" s="1334"/>
      <c r="AE57" s="1334"/>
      <c r="AF57" s="1335"/>
      <c r="AG57" s="1335"/>
      <c r="AH57" s="1335"/>
      <c r="AI57" s="1334"/>
      <c r="AJ57" s="1334"/>
      <c r="AK57" s="1334"/>
      <c r="AL57" s="1334"/>
      <c r="AM57" s="1335"/>
      <c r="AN57" s="1335"/>
      <c r="AO57" s="1335"/>
      <c r="AP57" s="1334"/>
      <c r="AQ57" s="1334"/>
      <c r="AR57" s="259"/>
      <c r="AS57" s="259"/>
      <c r="AT57" s="259"/>
      <c r="AU57" s="259"/>
      <c r="AV57" s="259"/>
      <c r="AW57" s="259"/>
      <c r="BA57" s="1267"/>
    </row>
  </sheetData>
  <mergeCells count="31">
    <mergeCell ref="AR47:AT47"/>
    <mergeCell ref="AP50:AV50"/>
    <mergeCell ref="W51:Y51"/>
    <mergeCell ref="AD51:AF51"/>
    <mergeCell ref="AK51:AM51"/>
    <mergeCell ref="AR51:AT51"/>
    <mergeCell ref="D47:H47"/>
    <mergeCell ref="J47:O47"/>
    <mergeCell ref="P47:Z47"/>
    <mergeCell ref="AC47:AE47"/>
    <mergeCell ref="AJ47:AL47"/>
    <mergeCell ref="AN30:AX30"/>
    <mergeCell ref="C32:Q32"/>
    <mergeCell ref="AF33:AW33"/>
    <mergeCell ref="M37:AQ37"/>
    <mergeCell ref="AA40:AD40"/>
    <mergeCell ref="AN2:AX2"/>
    <mergeCell ref="AF5:AW5"/>
    <mergeCell ref="M9:AQ9"/>
    <mergeCell ref="AA12:AD12"/>
    <mergeCell ref="D19:H19"/>
    <mergeCell ref="J19:O19"/>
    <mergeCell ref="P19:Z19"/>
    <mergeCell ref="AC19:AE19"/>
    <mergeCell ref="AJ19:AL19"/>
    <mergeCell ref="AR19:AT19"/>
    <mergeCell ref="AP22:AV22"/>
    <mergeCell ref="W23:Y23"/>
    <mergeCell ref="AD23:AF23"/>
    <mergeCell ref="AK23:AM23"/>
    <mergeCell ref="AR23:AT23"/>
  </mergeCells>
  <phoneticPr fontId="1"/>
  <conditionalFormatting sqref="AA12">
    <cfRule type="containsBlanks" dxfId="12" priority="4">
      <formula>LEN(TRIM(AA12))=0</formula>
    </cfRule>
  </conditionalFormatting>
  <conditionalFormatting sqref="AC19 AJ19 AR19 W23 AD23 AK23 AR23">
    <cfRule type="containsBlanks" dxfId="11" priority="3">
      <formula>LEN(TRIM(W19))=0</formula>
    </cfRule>
  </conditionalFormatting>
  <conditionalFormatting sqref="D39">
    <cfRule type="expression" dxfId="10" priority="2">
      <formula>AND(NOT($AF33=""),$D39="□",$D40="□")</formula>
    </cfRule>
  </conditionalFormatting>
  <conditionalFormatting sqref="D40">
    <cfRule type="expression" dxfId="9" priority="1">
      <formula>AND(NOT($AF33=""),$D39="□",$D40="□")</formula>
    </cfRule>
  </conditionalFormatting>
  <hyperlinks>
    <hyperlink ref="BA2" location="'0一覧表'!C38" display="一覧表に戻る"/>
  </hyperlinks>
  <printOptions horizontalCentered="1"/>
  <pageMargins left="0.70866141732283472" right="0.70866141732283472" top="0.74803149606299213" bottom="0.57999999999999996"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検索!$C$10:$C$11</xm:f>
          </x14:formula1>
          <xm:sqref>D39 D40</xm:sqref>
        </x14:dataValidation>
      </x14:dataValidation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B1:BA28"/>
  <sheetViews>
    <sheetView workbookViewId="0">
      <pane ySplit="2" topLeftCell="A3" activePane="bottomLeft" state="frozen"/>
      <selection pane="bottomLeft" activeCell="Z14" sqref="Z14:AU14"/>
    </sheetView>
  </sheetViews>
  <sheetFormatPr defaultColWidth="8.875" defaultRowHeight="10.5"/>
  <cols>
    <col min="1" max="1" width="5.5" style="1267" customWidth="1"/>
    <col min="2" max="51" width="2.75" style="1267" customWidth="1"/>
    <col min="52" max="16384" width="8.875" style="1267"/>
  </cols>
  <sheetData>
    <row r="1" spans="2:53" ht="22.9" customHeight="1">
      <c r="B1" s="1267" t="s">
        <v>1997</v>
      </c>
    </row>
    <row r="2" spans="2:53" ht="18.75">
      <c r="B2" s="598" t="s">
        <v>1851</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AD2" s="1266"/>
      <c r="AE2" s="1266"/>
      <c r="AF2" s="1266"/>
      <c r="AG2" s="1266"/>
      <c r="AH2" s="1266"/>
      <c r="AI2" s="1266"/>
      <c r="AJ2" s="1266"/>
      <c r="AK2" s="1266"/>
      <c r="AL2" s="1266"/>
      <c r="AM2" s="1266"/>
      <c r="AN2" s="1266"/>
      <c r="AO2" s="1266"/>
      <c r="AP2" s="1266"/>
      <c r="AQ2" s="1266"/>
      <c r="AR2" s="1266"/>
      <c r="AS2" s="1266"/>
      <c r="AT2" s="1266"/>
      <c r="AU2" s="1266"/>
      <c r="AV2" s="1266"/>
      <c r="AW2" s="1266"/>
      <c r="AX2" s="1266"/>
      <c r="AY2" s="1266"/>
      <c r="BA2" s="967" t="s">
        <v>1739</v>
      </c>
    </row>
    <row r="3" spans="2:53" ht="17.25">
      <c r="B3" s="59"/>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c r="AA3" s="1266"/>
      <c r="AB3" s="1266"/>
      <c r="AC3" s="1266"/>
      <c r="AD3" s="1266"/>
      <c r="AE3" s="1266"/>
      <c r="AF3" s="1266"/>
      <c r="AG3" s="1266"/>
      <c r="AH3" s="1266"/>
      <c r="AI3" s="1266"/>
      <c r="AJ3" s="1266"/>
      <c r="AK3" s="1266"/>
      <c r="AL3" s="1266"/>
      <c r="AM3" s="1266"/>
      <c r="AN3" s="1266"/>
      <c r="AO3" s="1266"/>
      <c r="AP3" s="1266"/>
      <c r="AQ3" s="1266"/>
      <c r="AR3" s="1266"/>
      <c r="AS3" s="1266"/>
      <c r="AT3" s="1266"/>
      <c r="AU3" s="1266"/>
      <c r="AV3" s="1266"/>
      <c r="AW3" s="1266"/>
      <c r="AX3" s="1266"/>
      <c r="AY3" s="1266"/>
      <c r="BA3" s="312"/>
    </row>
    <row r="4" spans="2:53" ht="19.899999999999999" customHeight="1">
      <c r="AQ4" s="1267" t="s">
        <v>1852</v>
      </c>
      <c r="AR4" s="1268"/>
      <c r="AS4" s="3981" t="s">
        <v>1853</v>
      </c>
      <c r="AT4" s="3982"/>
      <c r="AU4" s="3982"/>
      <c r="AV4" s="3982"/>
      <c r="AW4" s="3982"/>
      <c r="AX4" s="3982"/>
      <c r="BA4" s="312"/>
    </row>
    <row r="5" spans="2:53" ht="24" customHeight="1">
      <c r="B5" s="3983" t="s">
        <v>1854</v>
      </c>
      <c r="C5" s="3984"/>
      <c r="D5" s="3984"/>
      <c r="E5" s="3984"/>
      <c r="F5" s="3984"/>
      <c r="G5" s="3984"/>
      <c r="H5" s="3985" t="str">
        <f>請負者詳細!$C$2</f>
        <v>△△△△建設株式会社</v>
      </c>
      <c r="I5" s="3985"/>
      <c r="J5" s="3985"/>
      <c r="K5" s="3985"/>
      <c r="L5" s="3985"/>
      <c r="M5" s="3985"/>
      <c r="N5" s="3985"/>
      <c r="O5" s="3985"/>
      <c r="P5" s="3985"/>
      <c r="Q5" s="3985"/>
      <c r="R5" s="3985"/>
      <c r="S5" s="3985"/>
      <c r="T5" s="3985"/>
      <c r="U5" s="3985"/>
      <c r="V5" s="3985"/>
      <c r="W5" s="3985"/>
      <c r="X5" s="3985"/>
      <c r="Y5" s="3986"/>
      <c r="Z5" s="3983" t="s">
        <v>1855</v>
      </c>
      <c r="AA5" s="3987"/>
      <c r="AB5" s="3987"/>
      <c r="AC5" s="3987"/>
      <c r="AD5" s="3987"/>
      <c r="AE5" s="3987"/>
      <c r="AF5" s="3987"/>
      <c r="AG5" s="3988"/>
      <c r="AH5" s="3988"/>
      <c r="AI5" s="3988"/>
      <c r="AJ5" s="3988"/>
      <c r="AK5" s="3988"/>
      <c r="AL5" s="3988"/>
      <c r="AM5" s="3988"/>
      <c r="AN5" s="3988"/>
      <c r="AO5" s="3988"/>
      <c r="AP5" s="3988"/>
      <c r="AQ5" s="3988"/>
      <c r="AR5" s="3988"/>
      <c r="AS5" s="3988"/>
      <c r="AT5" s="3988"/>
      <c r="AU5" s="3988"/>
      <c r="AV5" s="3988"/>
      <c r="AW5" s="3988"/>
      <c r="AX5" s="3988"/>
      <c r="AY5" s="3989"/>
      <c r="BA5" s="312"/>
    </row>
    <row r="6" spans="2:53" ht="12" customHeight="1">
      <c r="B6" s="3966" t="s">
        <v>1856</v>
      </c>
      <c r="C6" s="3967"/>
      <c r="D6" s="3967"/>
      <c r="E6" s="3967"/>
      <c r="F6" s="3967"/>
      <c r="G6" s="3967"/>
      <c r="H6" s="3969" t="str">
        <f>本工事内容!$C$5&amp;本工事内容!$D$5&amp;本工事内容!$E$5&amp;"　"&amp;本工事内容!$C$8</f>
        <v>都計第100号　○○○道路修繕工事2</v>
      </c>
      <c r="I6" s="3969"/>
      <c r="J6" s="3969"/>
      <c r="K6" s="3969"/>
      <c r="L6" s="3969"/>
      <c r="M6" s="3969"/>
      <c r="N6" s="3969"/>
      <c r="O6" s="3969"/>
      <c r="P6" s="3969"/>
      <c r="Q6" s="3969"/>
      <c r="R6" s="3969"/>
      <c r="S6" s="3969"/>
      <c r="T6" s="3969"/>
      <c r="U6" s="3969"/>
      <c r="V6" s="3969"/>
      <c r="W6" s="3969"/>
      <c r="X6" s="3969"/>
      <c r="Y6" s="3970"/>
      <c r="Z6" s="3976" t="s">
        <v>1827</v>
      </c>
      <c r="AA6" s="1801"/>
      <c r="AB6" s="1801"/>
      <c r="AC6" s="1801"/>
      <c r="AD6" s="1801"/>
      <c r="AE6" s="1801"/>
      <c r="AF6" s="1801"/>
      <c r="AG6" s="3978"/>
      <c r="AH6" s="3979"/>
      <c r="AI6" s="3979"/>
      <c r="AJ6" s="3979"/>
      <c r="AK6" s="3979"/>
      <c r="AL6" s="3978" t="s">
        <v>161</v>
      </c>
      <c r="AM6" s="3978"/>
      <c r="AN6" s="3979"/>
      <c r="AO6" s="3979"/>
      <c r="AP6" s="3979"/>
      <c r="AQ6" s="3979"/>
      <c r="AR6" s="3979"/>
      <c r="AS6" s="3979"/>
      <c r="AT6" s="3979"/>
      <c r="AU6" s="1361"/>
      <c r="AV6" s="1361"/>
      <c r="AW6" s="1361"/>
      <c r="AX6" s="1361"/>
      <c r="AY6" s="1336"/>
      <c r="BA6" s="312"/>
    </row>
    <row r="7" spans="2:53" ht="12" customHeight="1">
      <c r="B7" s="3957" t="s">
        <v>1857</v>
      </c>
      <c r="C7" s="3958"/>
      <c r="D7" s="3958"/>
      <c r="E7" s="3958"/>
      <c r="F7" s="3958"/>
      <c r="G7" s="3958"/>
      <c r="H7" s="3971"/>
      <c r="I7" s="3971"/>
      <c r="J7" s="3971"/>
      <c r="K7" s="3971"/>
      <c r="L7" s="3971"/>
      <c r="M7" s="3971"/>
      <c r="N7" s="3971"/>
      <c r="O7" s="3971"/>
      <c r="P7" s="3971"/>
      <c r="Q7" s="3971"/>
      <c r="R7" s="3971"/>
      <c r="S7" s="3971"/>
      <c r="T7" s="3971"/>
      <c r="U7" s="3971"/>
      <c r="V7" s="3971"/>
      <c r="W7" s="3971"/>
      <c r="X7" s="3971"/>
      <c r="Y7" s="3972"/>
      <c r="Z7" s="3977"/>
      <c r="AA7" s="1801"/>
      <c r="AB7" s="1801"/>
      <c r="AC7" s="1801"/>
      <c r="AD7" s="1801"/>
      <c r="AE7" s="1801"/>
      <c r="AF7" s="1801"/>
      <c r="AG7" s="3980"/>
      <c r="AH7" s="3980"/>
      <c r="AI7" s="3980"/>
      <c r="AJ7" s="3980"/>
      <c r="AK7" s="3980"/>
      <c r="AL7" s="3980"/>
      <c r="AM7" s="3980"/>
      <c r="AN7" s="3980"/>
      <c r="AO7" s="3980"/>
      <c r="AP7" s="3980"/>
      <c r="AQ7" s="3980"/>
      <c r="AR7" s="3980"/>
      <c r="AS7" s="3980"/>
      <c r="AT7" s="3980"/>
      <c r="AU7" s="1362"/>
      <c r="AV7" s="1362"/>
      <c r="AW7" s="1362"/>
      <c r="AX7" s="1362"/>
      <c r="AY7" s="1337"/>
      <c r="BA7" s="312"/>
    </row>
    <row r="8" spans="2:53" ht="12" customHeight="1">
      <c r="B8" s="3966" t="s">
        <v>1858</v>
      </c>
      <c r="C8" s="3967"/>
      <c r="D8" s="3967"/>
      <c r="E8" s="3967"/>
      <c r="F8" s="3967"/>
      <c r="G8" s="3967"/>
      <c r="H8" s="3969"/>
      <c r="I8" s="3969"/>
      <c r="J8" s="3969"/>
      <c r="K8" s="3969"/>
      <c r="L8" s="3969"/>
      <c r="M8" s="3969"/>
      <c r="N8" s="3969"/>
      <c r="O8" s="3969"/>
      <c r="P8" s="3969"/>
      <c r="Q8" s="3969"/>
      <c r="R8" s="3969"/>
      <c r="S8" s="3969"/>
      <c r="T8" s="3969"/>
      <c r="U8" s="3969"/>
      <c r="V8" s="3969"/>
      <c r="W8" s="3969"/>
      <c r="X8" s="3969"/>
      <c r="Y8" s="3970"/>
      <c r="Z8" s="3966" t="s">
        <v>1859</v>
      </c>
      <c r="AA8" s="3967"/>
      <c r="AB8" s="3967"/>
      <c r="AC8" s="3967"/>
      <c r="AD8" s="3967"/>
      <c r="AE8" s="3967"/>
      <c r="AF8" s="1807"/>
      <c r="AG8" s="3969"/>
      <c r="AH8" s="3969"/>
      <c r="AI8" s="3969"/>
      <c r="AJ8" s="3969"/>
      <c r="AK8" s="3969"/>
      <c r="AL8" s="3969"/>
      <c r="AM8" s="3969"/>
      <c r="AN8" s="3969"/>
      <c r="AO8" s="3969"/>
      <c r="AP8" s="3969"/>
      <c r="AQ8" s="3969"/>
      <c r="AR8" s="3969"/>
      <c r="AS8" s="3969"/>
      <c r="AT8" s="3969"/>
      <c r="AU8" s="3969"/>
      <c r="AV8" s="3969"/>
      <c r="AW8" s="3969"/>
      <c r="AX8" s="3969"/>
      <c r="AY8" s="3970"/>
      <c r="BA8" s="312"/>
    </row>
    <row r="9" spans="2:53" ht="12" customHeight="1">
      <c r="B9" s="3968"/>
      <c r="C9" s="1810"/>
      <c r="D9" s="1810"/>
      <c r="E9" s="1810"/>
      <c r="F9" s="1810"/>
      <c r="G9" s="1810"/>
      <c r="H9" s="3971"/>
      <c r="I9" s="3971"/>
      <c r="J9" s="3971"/>
      <c r="K9" s="3971"/>
      <c r="L9" s="3971"/>
      <c r="M9" s="3971"/>
      <c r="N9" s="3971"/>
      <c r="O9" s="3971"/>
      <c r="P9" s="3971"/>
      <c r="Q9" s="3971"/>
      <c r="R9" s="3971"/>
      <c r="S9" s="3971"/>
      <c r="T9" s="3971"/>
      <c r="U9" s="3971"/>
      <c r="V9" s="3971"/>
      <c r="W9" s="3971"/>
      <c r="X9" s="3971"/>
      <c r="Y9" s="3972"/>
      <c r="Z9" s="3957" t="s">
        <v>1860</v>
      </c>
      <c r="AA9" s="3958"/>
      <c r="AB9" s="3958"/>
      <c r="AC9" s="3958"/>
      <c r="AD9" s="3958"/>
      <c r="AE9" s="3958"/>
      <c r="AF9" s="1810"/>
      <c r="AG9" s="3971"/>
      <c r="AH9" s="3971"/>
      <c r="AI9" s="3971"/>
      <c r="AJ9" s="3971"/>
      <c r="AK9" s="3971"/>
      <c r="AL9" s="3971"/>
      <c r="AM9" s="3971"/>
      <c r="AN9" s="3971"/>
      <c r="AO9" s="3971"/>
      <c r="AP9" s="3971"/>
      <c r="AQ9" s="3971"/>
      <c r="AR9" s="3971"/>
      <c r="AS9" s="3971"/>
      <c r="AT9" s="3971"/>
      <c r="AU9" s="3971"/>
      <c r="AV9" s="3971"/>
      <c r="AW9" s="3971"/>
      <c r="AX9" s="3971"/>
      <c r="AY9" s="3972"/>
      <c r="BA9" s="312"/>
    </row>
    <row r="10" spans="2:53" ht="12" customHeight="1">
      <c r="B10" s="3966" t="s">
        <v>1859</v>
      </c>
      <c r="C10" s="3967"/>
      <c r="D10" s="3967"/>
      <c r="E10" s="3967"/>
      <c r="F10" s="3967"/>
      <c r="G10" s="3967"/>
      <c r="H10" s="3969" t="str">
        <f>本工事内容!$C$9</f>
        <v>一宮市本町二丁目5番６号2</v>
      </c>
      <c r="I10" s="3969"/>
      <c r="J10" s="3969"/>
      <c r="K10" s="3969"/>
      <c r="L10" s="3969"/>
      <c r="M10" s="3969"/>
      <c r="N10" s="3969"/>
      <c r="O10" s="3969"/>
      <c r="P10" s="3969"/>
      <c r="Q10" s="3969"/>
      <c r="R10" s="3969"/>
      <c r="S10" s="3969"/>
      <c r="T10" s="3969"/>
      <c r="U10" s="3969"/>
      <c r="V10" s="3969"/>
      <c r="W10" s="3969"/>
      <c r="X10" s="3969"/>
      <c r="Y10" s="3970"/>
      <c r="Z10" s="3973" t="s">
        <v>893</v>
      </c>
      <c r="AA10" s="1624"/>
      <c r="AB10" s="1624"/>
      <c r="AC10" s="1624"/>
      <c r="AD10" s="1624"/>
      <c r="AE10" s="1624"/>
      <c r="AF10" s="1624"/>
      <c r="AG10" s="1269"/>
      <c r="AH10" s="3814" t="s">
        <v>894</v>
      </c>
      <c r="AI10" s="1360"/>
      <c r="AJ10" s="3974">
        <f>本工事内容!$C$12</f>
        <v>44867</v>
      </c>
      <c r="AK10" s="3975"/>
      <c r="AL10" s="3975"/>
      <c r="AM10" s="3975"/>
      <c r="AN10" s="3975"/>
      <c r="AO10" s="3975"/>
      <c r="AP10" s="3975"/>
      <c r="AQ10" s="3975"/>
      <c r="AR10" s="1270"/>
      <c r="AS10" s="1270"/>
      <c r="AT10" s="1270"/>
      <c r="AU10" s="1269"/>
      <c r="AV10" s="1269"/>
      <c r="AW10" s="1269"/>
      <c r="AX10" s="1269"/>
      <c r="AY10" s="1271"/>
      <c r="BA10" s="312"/>
    </row>
    <row r="11" spans="2:53" ht="12" customHeight="1">
      <c r="B11" s="3957" t="s">
        <v>1861</v>
      </c>
      <c r="C11" s="3958"/>
      <c r="D11" s="3958"/>
      <c r="E11" s="3958"/>
      <c r="F11" s="3958"/>
      <c r="G11" s="3958"/>
      <c r="H11" s="3971"/>
      <c r="I11" s="3971"/>
      <c r="J11" s="3971"/>
      <c r="K11" s="3971"/>
      <c r="L11" s="3971"/>
      <c r="M11" s="3971"/>
      <c r="N11" s="3971"/>
      <c r="O11" s="3971"/>
      <c r="P11" s="3971"/>
      <c r="Q11" s="3971"/>
      <c r="R11" s="3971"/>
      <c r="S11" s="3971"/>
      <c r="T11" s="3971"/>
      <c r="U11" s="3971"/>
      <c r="V11" s="3971"/>
      <c r="W11" s="3971"/>
      <c r="X11" s="3971"/>
      <c r="Y11" s="3972"/>
      <c r="Z11" s="1641"/>
      <c r="AA11" s="1624"/>
      <c r="AB11" s="1624"/>
      <c r="AC11" s="1624"/>
      <c r="AD11" s="1624"/>
      <c r="AE11" s="1624"/>
      <c r="AF11" s="1624"/>
      <c r="AG11" s="1269"/>
      <c r="AH11" s="1624"/>
      <c r="AI11" s="1356"/>
      <c r="AJ11" s="3975"/>
      <c r="AK11" s="3975"/>
      <c r="AL11" s="3975"/>
      <c r="AM11" s="3975"/>
      <c r="AN11" s="3975"/>
      <c r="AO11" s="3975"/>
      <c r="AP11" s="3975"/>
      <c r="AQ11" s="3975"/>
      <c r="AR11" s="1270"/>
      <c r="AS11" s="1270"/>
      <c r="AT11" s="1270"/>
      <c r="AU11" s="1269"/>
      <c r="AV11" s="1269"/>
      <c r="AW11" s="1269"/>
      <c r="AX11" s="1269"/>
      <c r="AY11" s="1271"/>
      <c r="BA11" s="312"/>
    </row>
    <row r="12" spans="2:53" ht="24" customHeight="1">
      <c r="B12" s="3959" t="s">
        <v>1862</v>
      </c>
      <c r="C12" s="3960"/>
      <c r="D12" s="3960"/>
      <c r="E12" s="3960"/>
      <c r="F12" s="3960"/>
      <c r="G12" s="3960"/>
      <c r="H12" s="3961"/>
      <c r="I12" s="3961"/>
      <c r="J12" s="3962"/>
      <c r="K12" s="1272" t="s">
        <v>1839</v>
      </c>
      <c r="L12" s="1272"/>
      <c r="M12" s="1272"/>
      <c r="N12" s="1272"/>
      <c r="O12" s="1272"/>
      <c r="P12" s="1272"/>
      <c r="Q12" s="1272"/>
      <c r="R12" s="1272"/>
      <c r="S12" s="1273" t="s">
        <v>1863</v>
      </c>
      <c r="T12" s="3963"/>
      <c r="U12" s="3963"/>
      <c r="V12" s="3963"/>
      <c r="W12" s="1272" t="s">
        <v>1864</v>
      </c>
      <c r="X12" s="1272"/>
      <c r="Y12" s="1274"/>
      <c r="Z12" s="1644"/>
      <c r="AA12" s="1628"/>
      <c r="AB12" s="1628"/>
      <c r="AC12" s="1628"/>
      <c r="AD12" s="1628"/>
      <c r="AE12" s="1628"/>
      <c r="AF12" s="1628"/>
      <c r="AG12" s="1275"/>
      <c r="AH12" s="1276" t="s">
        <v>895</v>
      </c>
      <c r="AI12" s="1276"/>
      <c r="AJ12" s="3964">
        <f>IF(NOT(本工事内容!$C$14=""),本工事内容!$C$14,本工事内容!$C$13)</f>
        <v>45016</v>
      </c>
      <c r="AK12" s="3798"/>
      <c r="AL12" s="3798"/>
      <c r="AM12" s="3798"/>
      <c r="AN12" s="3798"/>
      <c r="AO12" s="3798"/>
      <c r="AP12" s="3798"/>
      <c r="AQ12" s="3798"/>
      <c r="AR12" s="1277"/>
      <c r="AS12" s="1277"/>
      <c r="AT12" s="1277"/>
      <c r="AU12" s="1275"/>
      <c r="AV12" s="1275"/>
      <c r="AW12" s="1275"/>
      <c r="AX12" s="1275"/>
      <c r="AY12" s="1278"/>
      <c r="BA12" s="312"/>
    </row>
    <row r="13" spans="2:53" ht="19.899999999999999" customHeight="1">
      <c r="B13" s="1279"/>
      <c r="C13" s="1279" t="s">
        <v>1865</v>
      </c>
      <c r="D13" s="1280"/>
      <c r="E13" s="87" t="s">
        <v>1866</v>
      </c>
      <c r="F13" s="1279"/>
      <c r="G13" s="1279"/>
      <c r="H13" s="1281"/>
      <c r="I13" s="1282"/>
      <c r="J13" s="1256"/>
      <c r="K13" s="1269"/>
      <c r="L13" s="1269"/>
      <c r="M13" s="3965" t="s">
        <v>1867</v>
      </c>
      <c r="N13" s="3965"/>
      <c r="O13" s="3965"/>
      <c r="P13" s="3965"/>
      <c r="Q13" s="3965"/>
      <c r="R13" s="1360" t="s">
        <v>1868</v>
      </c>
      <c r="S13" s="1283"/>
      <c r="T13" s="1284"/>
      <c r="U13" s="1285"/>
      <c r="V13" s="1285"/>
      <c r="W13" s="1269"/>
      <c r="X13" s="1269"/>
      <c r="Y13" s="1269"/>
      <c r="Z13" s="1357"/>
      <c r="AA13" s="1357"/>
      <c r="AB13" s="1357"/>
      <c r="AC13" s="1357"/>
      <c r="AD13" s="1357"/>
      <c r="AE13" s="1357"/>
      <c r="AF13" s="1357"/>
      <c r="AG13" s="1269"/>
      <c r="AH13" s="1360"/>
      <c r="AI13" s="1360"/>
      <c r="AJ13" s="1286"/>
      <c r="AK13" s="1287"/>
      <c r="AL13" s="1287"/>
      <c r="AM13" s="1287"/>
      <c r="AN13" s="1287"/>
      <c r="AO13" s="1287"/>
      <c r="AP13" s="1287"/>
      <c r="AQ13" s="1287"/>
      <c r="AR13" s="1288"/>
      <c r="AS13" s="1288"/>
      <c r="AT13" s="1288"/>
      <c r="AU13" s="1269"/>
      <c r="AV13" s="1269"/>
      <c r="AW13" s="1269"/>
      <c r="AX13" s="1269"/>
      <c r="AY13" s="1269"/>
      <c r="BA13" s="312"/>
    </row>
    <row r="14" spans="2:53" ht="18" customHeight="1">
      <c r="B14" s="3948" t="s">
        <v>1869</v>
      </c>
      <c r="C14" s="3535"/>
      <c r="D14" s="3535"/>
      <c r="E14" s="3535"/>
      <c r="F14" s="3535"/>
      <c r="G14" s="3535"/>
      <c r="H14" s="3535"/>
      <c r="I14" s="3535"/>
      <c r="J14" s="3535"/>
      <c r="K14" s="3535"/>
      <c r="L14" s="3828" t="s">
        <v>1870</v>
      </c>
      <c r="M14" s="3535"/>
      <c r="N14" s="3535"/>
      <c r="O14" s="3535"/>
      <c r="P14" s="3535"/>
      <c r="Q14" s="3535"/>
      <c r="R14" s="3535"/>
      <c r="S14" s="3535"/>
      <c r="T14" s="3535"/>
      <c r="U14" s="3535"/>
      <c r="V14" s="3535"/>
      <c r="W14" s="3535"/>
      <c r="X14" s="3535"/>
      <c r="Y14" s="3835"/>
      <c r="Z14" s="3073" t="s">
        <v>1871</v>
      </c>
      <c r="AA14" s="2997"/>
      <c r="AB14" s="2997"/>
      <c r="AC14" s="2997"/>
      <c r="AD14" s="2997"/>
      <c r="AE14" s="2997"/>
      <c r="AF14" s="2997"/>
      <c r="AG14" s="2997"/>
      <c r="AH14" s="2997"/>
      <c r="AI14" s="2997"/>
      <c r="AJ14" s="2997"/>
      <c r="AK14" s="2997"/>
      <c r="AL14" s="2997"/>
      <c r="AM14" s="2997"/>
      <c r="AN14" s="2997"/>
      <c r="AO14" s="2997"/>
      <c r="AP14" s="2997"/>
      <c r="AQ14" s="2997"/>
      <c r="AR14" s="2997"/>
      <c r="AS14" s="2997"/>
      <c r="AT14" s="2997"/>
      <c r="AU14" s="2997"/>
      <c r="AV14" s="3949" t="s">
        <v>1872</v>
      </c>
      <c r="AW14" s="3821"/>
      <c r="AX14" s="3821"/>
      <c r="AY14" s="3950"/>
      <c r="BA14" s="312"/>
    </row>
    <row r="15" spans="2:53" ht="19.899999999999999" customHeight="1">
      <c r="B15" s="3952" t="s">
        <v>1873</v>
      </c>
      <c r="C15" s="3536"/>
      <c r="D15" s="3536"/>
      <c r="E15" s="3536"/>
      <c r="F15" s="3536"/>
      <c r="G15" s="3536"/>
      <c r="H15" s="3838" t="s">
        <v>1874</v>
      </c>
      <c r="I15" s="3536"/>
      <c r="J15" s="3536"/>
      <c r="K15" s="3536"/>
      <c r="L15" s="3838" t="s">
        <v>1875</v>
      </c>
      <c r="M15" s="3536"/>
      <c r="N15" s="3536"/>
      <c r="O15" s="3536"/>
      <c r="P15" s="3536"/>
      <c r="Q15" s="3536"/>
      <c r="R15" s="3838" t="s">
        <v>1876</v>
      </c>
      <c r="S15" s="3536"/>
      <c r="T15" s="3536"/>
      <c r="U15" s="3536"/>
      <c r="V15" s="3953" t="s">
        <v>1877</v>
      </c>
      <c r="W15" s="3954"/>
      <c r="X15" s="3954"/>
      <c r="Y15" s="3955"/>
      <c r="Z15" s="3952" t="s">
        <v>1878</v>
      </c>
      <c r="AA15" s="3536"/>
      <c r="AB15" s="3536"/>
      <c r="AC15" s="3536"/>
      <c r="AD15" s="3536"/>
      <c r="AE15" s="3536"/>
      <c r="AF15" s="3065" t="s">
        <v>1879</v>
      </c>
      <c r="AG15" s="2928"/>
      <c r="AH15" s="2928"/>
      <c r="AI15" s="2928"/>
      <c r="AJ15" s="2928"/>
      <c r="AK15" s="2928"/>
      <c r="AL15" s="2928"/>
      <c r="AM15" s="2928"/>
      <c r="AN15" s="3838" t="s">
        <v>1876</v>
      </c>
      <c r="AO15" s="3536"/>
      <c r="AP15" s="3536"/>
      <c r="AQ15" s="3536"/>
      <c r="AR15" s="3953" t="s">
        <v>1880</v>
      </c>
      <c r="AS15" s="3954"/>
      <c r="AT15" s="3954"/>
      <c r="AU15" s="3956"/>
      <c r="AV15" s="3951"/>
      <c r="AW15" s="3075"/>
      <c r="AX15" s="3075"/>
      <c r="AY15" s="3382"/>
      <c r="BA15" s="312"/>
    </row>
    <row r="16" spans="2:53" ht="25.15" customHeight="1">
      <c r="B16" s="3943" t="s">
        <v>1867</v>
      </c>
      <c r="C16" s="3944"/>
      <c r="D16" s="3944"/>
      <c r="E16" s="3944"/>
      <c r="F16" s="3944"/>
      <c r="G16" s="3944"/>
      <c r="H16" s="3945"/>
      <c r="I16" s="3923"/>
      <c r="J16" s="3923"/>
      <c r="K16" s="1359" t="s">
        <v>1881</v>
      </c>
      <c r="L16" s="3946" t="s">
        <v>1867</v>
      </c>
      <c r="M16" s="3944"/>
      <c r="N16" s="3944"/>
      <c r="O16" s="3944"/>
      <c r="P16" s="3944"/>
      <c r="Q16" s="3944"/>
      <c r="R16" s="3945"/>
      <c r="S16" s="3923"/>
      <c r="T16" s="3923"/>
      <c r="U16" s="1359" t="s">
        <v>1839</v>
      </c>
      <c r="V16" s="3945"/>
      <c r="W16" s="3923"/>
      <c r="X16" s="3923"/>
      <c r="Y16" s="226" t="s">
        <v>1881</v>
      </c>
      <c r="Z16" s="3943" t="s">
        <v>1867</v>
      </c>
      <c r="AA16" s="3944"/>
      <c r="AB16" s="3944"/>
      <c r="AC16" s="3944"/>
      <c r="AD16" s="3944"/>
      <c r="AE16" s="3944"/>
      <c r="AF16" s="3764"/>
      <c r="AG16" s="3947"/>
      <c r="AH16" s="3947"/>
      <c r="AI16" s="3947"/>
      <c r="AJ16" s="3947"/>
      <c r="AK16" s="3947"/>
      <c r="AL16" s="3947"/>
      <c r="AM16" s="3947"/>
      <c r="AN16" s="3945"/>
      <c r="AO16" s="3923"/>
      <c r="AP16" s="3923"/>
      <c r="AQ16" s="1359" t="s">
        <v>1839</v>
      </c>
      <c r="AR16" s="3945"/>
      <c r="AS16" s="3923"/>
      <c r="AT16" s="3923"/>
      <c r="AU16" s="1358" t="s">
        <v>1881</v>
      </c>
      <c r="AV16" s="3922">
        <f>H16-V16-AR16</f>
        <v>0</v>
      </c>
      <c r="AW16" s="3923"/>
      <c r="AX16" s="3923"/>
      <c r="AY16" s="226" t="s">
        <v>1881</v>
      </c>
      <c r="BA16" s="312"/>
    </row>
    <row r="17" spans="2:53" ht="25.15" customHeight="1">
      <c r="B17" s="3943" t="s">
        <v>1867</v>
      </c>
      <c r="C17" s="3944"/>
      <c r="D17" s="3944"/>
      <c r="E17" s="3944"/>
      <c r="F17" s="3944"/>
      <c r="G17" s="3944"/>
      <c r="H17" s="3945"/>
      <c r="I17" s="3923"/>
      <c r="J17" s="3923"/>
      <c r="K17" s="1359" t="s">
        <v>1881</v>
      </c>
      <c r="L17" s="3946" t="s">
        <v>1867</v>
      </c>
      <c r="M17" s="3944"/>
      <c r="N17" s="3944"/>
      <c r="O17" s="3944"/>
      <c r="P17" s="3944"/>
      <c r="Q17" s="3944"/>
      <c r="R17" s="3945"/>
      <c r="S17" s="3923"/>
      <c r="T17" s="3923"/>
      <c r="U17" s="1359" t="s">
        <v>1839</v>
      </c>
      <c r="V17" s="3945"/>
      <c r="W17" s="3923"/>
      <c r="X17" s="3923"/>
      <c r="Y17" s="226" t="s">
        <v>1881</v>
      </c>
      <c r="Z17" s="3943" t="s">
        <v>1867</v>
      </c>
      <c r="AA17" s="3944"/>
      <c r="AB17" s="3944"/>
      <c r="AC17" s="3944"/>
      <c r="AD17" s="3944"/>
      <c r="AE17" s="3944"/>
      <c r="AF17" s="3764"/>
      <c r="AG17" s="3947"/>
      <c r="AH17" s="3947"/>
      <c r="AI17" s="3947"/>
      <c r="AJ17" s="3947"/>
      <c r="AK17" s="3947"/>
      <c r="AL17" s="3947"/>
      <c r="AM17" s="3947"/>
      <c r="AN17" s="3945"/>
      <c r="AO17" s="3923"/>
      <c r="AP17" s="3923"/>
      <c r="AQ17" s="1359" t="s">
        <v>1839</v>
      </c>
      <c r="AR17" s="3945"/>
      <c r="AS17" s="3923"/>
      <c r="AT17" s="3923"/>
      <c r="AU17" s="1358" t="s">
        <v>1881</v>
      </c>
      <c r="AV17" s="3922">
        <f t="shared" ref="AV17:AV25" si="0">H17-V17-AR17</f>
        <v>0</v>
      </c>
      <c r="AW17" s="3923"/>
      <c r="AX17" s="3923"/>
      <c r="AY17" s="226" t="s">
        <v>1881</v>
      </c>
      <c r="BA17" s="312"/>
    </row>
    <row r="18" spans="2:53" ht="25.15" customHeight="1">
      <c r="B18" s="3943" t="s">
        <v>1867</v>
      </c>
      <c r="C18" s="3944"/>
      <c r="D18" s="3944"/>
      <c r="E18" s="3944"/>
      <c r="F18" s="3944"/>
      <c r="G18" s="3944"/>
      <c r="H18" s="3945"/>
      <c r="I18" s="3923"/>
      <c r="J18" s="3923"/>
      <c r="K18" s="1359" t="s">
        <v>1881</v>
      </c>
      <c r="L18" s="3946" t="s">
        <v>1867</v>
      </c>
      <c r="M18" s="3944"/>
      <c r="N18" s="3944"/>
      <c r="O18" s="3944"/>
      <c r="P18" s="3944"/>
      <c r="Q18" s="3944"/>
      <c r="R18" s="3945"/>
      <c r="S18" s="3923"/>
      <c r="T18" s="3923"/>
      <c r="U18" s="1359" t="s">
        <v>1839</v>
      </c>
      <c r="V18" s="3945"/>
      <c r="W18" s="3923"/>
      <c r="X18" s="3923"/>
      <c r="Y18" s="226" t="s">
        <v>1881</v>
      </c>
      <c r="Z18" s="3943" t="s">
        <v>1867</v>
      </c>
      <c r="AA18" s="3944"/>
      <c r="AB18" s="3944"/>
      <c r="AC18" s="3944"/>
      <c r="AD18" s="3944"/>
      <c r="AE18" s="3944"/>
      <c r="AF18" s="3764"/>
      <c r="AG18" s="3947"/>
      <c r="AH18" s="3947"/>
      <c r="AI18" s="3947"/>
      <c r="AJ18" s="3947"/>
      <c r="AK18" s="3947"/>
      <c r="AL18" s="3947"/>
      <c r="AM18" s="3947"/>
      <c r="AN18" s="3945"/>
      <c r="AO18" s="3923"/>
      <c r="AP18" s="3923"/>
      <c r="AQ18" s="1359" t="s">
        <v>1839</v>
      </c>
      <c r="AR18" s="3945"/>
      <c r="AS18" s="3923"/>
      <c r="AT18" s="3923"/>
      <c r="AU18" s="1358" t="s">
        <v>1881</v>
      </c>
      <c r="AV18" s="3922">
        <f t="shared" si="0"/>
        <v>0</v>
      </c>
      <c r="AW18" s="3923"/>
      <c r="AX18" s="3923"/>
      <c r="AY18" s="226" t="s">
        <v>1881</v>
      </c>
    </row>
    <row r="19" spans="2:53" ht="25.15" customHeight="1">
      <c r="B19" s="3943" t="s">
        <v>1867</v>
      </c>
      <c r="C19" s="3944"/>
      <c r="D19" s="3944"/>
      <c r="E19" s="3944"/>
      <c r="F19" s="3944"/>
      <c r="G19" s="3944"/>
      <c r="H19" s="3945"/>
      <c r="I19" s="3923"/>
      <c r="J19" s="3923"/>
      <c r="K19" s="1359" t="s">
        <v>1881</v>
      </c>
      <c r="L19" s="3946" t="s">
        <v>1867</v>
      </c>
      <c r="M19" s="3944"/>
      <c r="N19" s="3944"/>
      <c r="O19" s="3944"/>
      <c r="P19" s="3944"/>
      <c r="Q19" s="3944"/>
      <c r="R19" s="3945"/>
      <c r="S19" s="3923"/>
      <c r="T19" s="3923"/>
      <c r="U19" s="1359" t="s">
        <v>1839</v>
      </c>
      <c r="V19" s="3945"/>
      <c r="W19" s="3923"/>
      <c r="X19" s="3923"/>
      <c r="Y19" s="226" t="s">
        <v>1881</v>
      </c>
      <c r="Z19" s="3943" t="s">
        <v>1867</v>
      </c>
      <c r="AA19" s="3944"/>
      <c r="AB19" s="3944"/>
      <c r="AC19" s="3944"/>
      <c r="AD19" s="3944"/>
      <c r="AE19" s="3944"/>
      <c r="AF19" s="3764"/>
      <c r="AG19" s="3947"/>
      <c r="AH19" s="3947"/>
      <c r="AI19" s="3947"/>
      <c r="AJ19" s="3947"/>
      <c r="AK19" s="3947"/>
      <c r="AL19" s="3947"/>
      <c r="AM19" s="3947"/>
      <c r="AN19" s="3945"/>
      <c r="AO19" s="3923"/>
      <c r="AP19" s="3923"/>
      <c r="AQ19" s="1359" t="s">
        <v>1839</v>
      </c>
      <c r="AR19" s="3945"/>
      <c r="AS19" s="3923"/>
      <c r="AT19" s="3923"/>
      <c r="AU19" s="1358" t="s">
        <v>1881</v>
      </c>
      <c r="AV19" s="3922">
        <f t="shared" si="0"/>
        <v>0</v>
      </c>
      <c r="AW19" s="3923"/>
      <c r="AX19" s="3923"/>
      <c r="AY19" s="226" t="s">
        <v>1881</v>
      </c>
    </row>
    <row r="20" spans="2:53" ht="25.15" customHeight="1">
      <c r="B20" s="3943" t="s">
        <v>1867</v>
      </c>
      <c r="C20" s="3944"/>
      <c r="D20" s="3944"/>
      <c r="E20" s="3944"/>
      <c r="F20" s="3944"/>
      <c r="G20" s="3944"/>
      <c r="H20" s="3945"/>
      <c r="I20" s="3923"/>
      <c r="J20" s="3923"/>
      <c r="K20" s="1359" t="s">
        <v>1881</v>
      </c>
      <c r="L20" s="3946" t="s">
        <v>1867</v>
      </c>
      <c r="M20" s="3944"/>
      <c r="N20" s="3944"/>
      <c r="O20" s="3944"/>
      <c r="P20" s="3944"/>
      <c r="Q20" s="3944"/>
      <c r="R20" s="3945"/>
      <c r="S20" s="3923"/>
      <c r="T20" s="3923"/>
      <c r="U20" s="1359" t="s">
        <v>1839</v>
      </c>
      <c r="V20" s="3945"/>
      <c r="W20" s="3923"/>
      <c r="X20" s="3923"/>
      <c r="Y20" s="226" t="s">
        <v>1881</v>
      </c>
      <c r="Z20" s="3943" t="s">
        <v>1867</v>
      </c>
      <c r="AA20" s="3944"/>
      <c r="AB20" s="3944"/>
      <c r="AC20" s="3944"/>
      <c r="AD20" s="3944"/>
      <c r="AE20" s="3944"/>
      <c r="AF20" s="3764"/>
      <c r="AG20" s="3947"/>
      <c r="AH20" s="3947"/>
      <c r="AI20" s="3947"/>
      <c r="AJ20" s="3947"/>
      <c r="AK20" s="3947"/>
      <c r="AL20" s="3947"/>
      <c r="AM20" s="3947"/>
      <c r="AN20" s="3945"/>
      <c r="AO20" s="3923"/>
      <c r="AP20" s="3923"/>
      <c r="AQ20" s="1359" t="s">
        <v>1839</v>
      </c>
      <c r="AR20" s="3945"/>
      <c r="AS20" s="3923"/>
      <c r="AT20" s="3923"/>
      <c r="AU20" s="1358" t="s">
        <v>1881</v>
      </c>
      <c r="AV20" s="3922">
        <f t="shared" si="0"/>
        <v>0</v>
      </c>
      <c r="AW20" s="3923"/>
      <c r="AX20" s="3923"/>
      <c r="AY20" s="226" t="s">
        <v>1881</v>
      </c>
    </row>
    <row r="21" spans="2:53" ht="25.15" customHeight="1">
      <c r="B21" s="3943" t="s">
        <v>1867</v>
      </c>
      <c r="C21" s="3944"/>
      <c r="D21" s="3944"/>
      <c r="E21" s="3944"/>
      <c r="F21" s="3944"/>
      <c r="G21" s="3944"/>
      <c r="H21" s="3945"/>
      <c r="I21" s="3923"/>
      <c r="J21" s="3923"/>
      <c r="K21" s="1359" t="s">
        <v>1881</v>
      </c>
      <c r="L21" s="3946" t="s">
        <v>1867</v>
      </c>
      <c r="M21" s="3944"/>
      <c r="N21" s="3944"/>
      <c r="O21" s="3944"/>
      <c r="P21" s="3944"/>
      <c r="Q21" s="3944"/>
      <c r="R21" s="3945"/>
      <c r="S21" s="3923"/>
      <c r="T21" s="3923"/>
      <c r="U21" s="1359" t="s">
        <v>1839</v>
      </c>
      <c r="V21" s="3945"/>
      <c r="W21" s="3923"/>
      <c r="X21" s="3923"/>
      <c r="Y21" s="226" t="s">
        <v>1881</v>
      </c>
      <c r="Z21" s="3943" t="s">
        <v>1867</v>
      </c>
      <c r="AA21" s="3944"/>
      <c r="AB21" s="3944"/>
      <c r="AC21" s="3944"/>
      <c r="AD21" s="3944"/>
      <c r="AE21" s="3944"/>
      <c r="AF21" s="3764"/>
      <c r="AG21" s="3947"/>
      <c r="AH21" s="3947"/>
      <c r="AI21" s="3947"/>
      <c r="AJ21" s="3947"/>
      <c r="AK21" s="3947"/>
      <c r="AL21" s="3947"/>
      <c r="AM21" s="3947"/>
      <c r="AN21" s="3945"/>
      <c r="AO21" s="3923"/>
      <c r="AP21" s="3923"/>
      <c r="AQ21" s="1359" t="s">
        <v>1839</v>
      </c>
      <c r="AR21" s="3945"/>
      <c r="AS21" s="3923"/>
      <c r="AT21" s="3923"/>
      <c r="AU21" s="1358" t="s">
        <v>1881</v>
      </c>
      <c r="AV21" s="3922">
        <f t="shared" si="0"/>
        <v>0</v>
      </c>
      <c r="AW21" s="3923"/>
      <c r="AX21" s="3923"/>
      <c r="AY21" s="226" t="s">
        <v>1881</v>
      </c>
    </row>
    <row r="22" spans="2:53" ht="25.15" customHeight="1">
      <c r="B22" s="3943" t="s">
        <v>1867</v>
      </c>
      <c r="C22" s="3944"/>
      <c r="D22" s="3944"/>
      <c r="E22" s="3944"/>
      <c r="F22" s="3944"/>
      <c r="G22" s="3944"/>
      <c r="H22" s="3945"/>
      <c r="I22" s="3923"/>
      <c r="J22" s="3923"/>
      <c r="K22" s="1359" t="s">
        <v>1881</v>
      </c>
      <c r="L22" s="3946" t="s">
        <v>1867</v>
      </c>
      <c r="M22" s="3944"/>
      <c r="N22" s="3944"/>
      <c r="O22" s="3944"/>
      <c r="P22" s="3944"/>
      <c r="Q22" s="3944"/>
      <c r="R22" s="3945"/>
      <c r="S22" s="3923"/>
      <c r="T22" s="3923"/>
      <c r="U22" s="1359" t="s">
        <v>1839</v>
      </c>
      <c r="V22" s="3945"/>
      <c r="W22" s="3923"/>
      <c r="X22" s="3923"/>
      <c r="Y22" s="226" t="s">
        <v>1881</v>
      </c>
      <c r="Z22" s="3943" t="s">
        <v>1867</v>
      </c>
      <c r="AA22" s="3944"/>
      <c r="AB22" s="3944"/>
      <c r="AC22" s="3944"/>
      <c r="AD22" s="3944"/>
      <c r="AE22" s="3944"/>
      <c r="AF22" s="3764"/>
      <c r="AG22" s="3947"/>
      <c r="AH22" s="3947"/>
      <c r="AI22" s="3947"/>
      <c r="AJ22" s="3947"/>
      <c r="AK22" s="3947"/>
      <c r="AL22" s="3947"/>
      <c r="AM22" s="3947"/>
      <c r="AN22" s="3945"/>
      <c r="AO22" s="3923"/>
      <c r="AP22" s="3923"/>
      <c r="AQ22" s="1359" t="s">
        <v>1839</v>
      </c>
      <c r="AR22" s="3945"/>
      <c r="AS22" s="3923"/>
      <c r="AT22" s="3923"/>
      <c r="AU22" s="1358" t="s">
        <v>1881</v>
      </c>
      <c r="AV22" s="3922">
        <f t="shared" si="0"/>
        <v>0</v>
      </c>
      <c r="AW22" s="3923"/>
      <c r="AX22" s="3923"/>
      <c r="AY22" s="226" t="s">
        <v>1881</v>
      </c>
    </row>
    <row r="23" spans="2:53" ht="25.15" customHeight="1">
      <c r="B23" s="3943" t="s">
        <v>1867</v>
      </c>
      <c r="C23" s="3944"/>
      <c r="D23" s="3944"/>
      <c r="E23" s="3944"/>
      <c r="F23" s="3944"/>
      <c r="G23" s="3944"/>
      <c r="H23" s="3945"/>
      <c r="I23" s="3923"/>
      <c r="J23" s="3923"/>
      <c r="K23" s="1359" t="s">
        <v>1881</v>
      </c>
      <c r="L23" s="3946" t="s">
        <v>1867</v>
      </c>
      <c r="M23" s="3944"/>
      <c r="N23" s="3944"/>
      <c r="O23" s="3944"/>
      <c r="P23" s="3944"/>
      <c r="Q23" s="3944"/>
      <c r="R23" s="3945"/>
      <c r="S23" s="3923"/>
      <c r="T23" s="3923"/>
      <c r="U23" s="1359" t="s">
        <v>1839</v>
      </c>
      <c r="V23" s="3945"/>
      <c r="W23" s="3923"/>
      <c r="X23" s="3923"/>
      <c r="Y23" s="226" t="s">
        <v>1881</v>
      </c>
      <c r="Z23" s="3943" t="s">
        <v>1867</v>
      </c>
      <c r="AA23" s="3944"/>
      <c r="AB23" s="3944"/>
      <c r="AC23" s="3944"/>
      <c r="AD23" s="3944"/>
      <c r="AE23" s="3944"/>
      <c r="AF23" s="3764"/>
      <c r="AG23" s="3947"/>
      <c r="AH23" s="3947"/>
      <c r="AI23" s="3947"/>
      <c r="AJ23" s="3947"/>
      <c r="AK23" s="3947"/>
      <c r="AL23" s="3947"/>
      <c r="AM23" s="3947"/>
      <c r="AN23" s="3945"/>
      <c r="AO23" s="3923"/>
      <c r="AP23" s="3923"/>
      <c r="AQ23" s="1359" t="s">
        <v>1839</v>
      </c>
      <c r="AR23" s="3945"/>
      <c r="AS23" s="3923"/>
      <c r="AT23" s="3923"/>
      <c r="AU23" s="1358" t="s">
        <v>1881</v>
      </c>
      <c r="AV23" s="3922">
        <f t="shared" si="0"/>
        <v>0</v>
      </c>
      <c r="AW23" s="3923"/>
      <c r="AX23" s="3923"/>
      <c r="AY23" s="226" t="s">
        <v>1881</v>
      </c>
    </row>
    <row r="24" spans="2:53" ht="25.15" customHeight="1">
      <c r="B24" s="3943" t="s">
        <v>1867</v>
      </c>
      <c r="C24" s="3944"/>
      <c r="D24" s="3944"/>
      <c r="E24" s="3944"/>
      <c r="F24" s="3944"/>
      <c r="G24" s="3944"/>
      <c r="H24" s="3945"/>
      <c r="I24" s="3923"/>
      <c r="J24" s="3923"/>
      <c r="K24" s="1359" t="s">
        <v>1881</v>
      </c>
      <c r="L24" s="3946" t="s">
        <v>1867</v>
      </c>
      <c r="M24" s="3944"/>
      <c r="N24" s="3944"/>
      <c r="O24" s="3944"/>
      <c r="P24" s="3944"/>
      <c r="Q24" s="3944"/>
      <c r="R24" s="3945"/>
      <c r="S24" s="3923"/>
      <c r="T24" s="3923"/>
      <c r="U24" s="1359" t="s">
        <v>1839</v>
      </c>
      <c r="V24" s="3945"/>
      <c r="W24" s="3923"/>
      <c r="X24" s="3923"/>
      <c r="Y24" s="226" t="s">
        <v>1881</v>
      </c>
      <c r="Z24" s="3943" t="s">
        <v>1867</v>
      </c>
      <c r="AA24" s="3944"/>
      <c r="AB24" s="3944"/>
      <c r="AC24" s="3944"/>
      <c r="AD24" s="3944"/>
      <c r="AE24" s="3944"/>
      <c r="AF24" s="3764"/>
      <c r="AG24" s="3947"/>
      <c r="AH24" s="3947"/>
      <c r="AI24" s="3947"/>
      <c r="AJ24" s="3947"/>
      <c r="AK24" s="3947"/>
      <c r="AL24" s="3947"/>
      <c r="AM24" s="3947"/>
      <c r="AN24" s="3945"/>
      <c r="AO24" s="3923"/>
      <c r="AP24" s="3923"/>
      <c r="AQ24" s="1359" t="s">
        <v>1839</v>
      </c>
      <c r="AR24" s="3945"/>
      <c r="AS24" s="3923"/>
      <c r="AT24" s="3923"/>
      <c r="AU24" s="1358" t="s">
        <v>1881</v>
      </c>
      <c r="AV24" s="3922">
        <f t="shared" si="0"/>
        <v>0</v>
      </c>
      <c r="AW24" s="3923"/>
      <c r="AX24" s="3923"/>
      <c r="AY24" s="226" t="s">
        <v>1881</v>
      </c>
    </row>
    <row r="25" spans="2:53" ht="25.15" customHeight="1" thickBot="1">
      <c r="B25" s="3924" t="s">
        <v>1867</v>
      </c>
      <c r="C25" s="3925"/>
      <c r="D25" s="3925"/>
      <c r="E25" s="3925"/>
      <c r="F25" s="3925"/>
      <c r="G25" s="3925"/>
      <c r="H25" s="3926"/>
      <c r="I25" s="3927"/>
      <c r="J25" s="3927"/>
      <c r="K25" s="1289" t="s">
        <v>1881</v>
      </c>
      <c r="L25" s="3928" t="s">
        <v>1867</v>
      </c>
      <c r="M25" s="3925"/>
      <c r="N25" s="3925"/>
      <c r="O25" s="3925"/>
      <c r="P25" s="3925"/>
      <c r="Q25" s="3925"/>
      <c r="R25" s="3926"/>
      <c r="S25" s="3927"/>
      <c r="T25" s="3927"/>
      <c r="U25" s="1289" t="s">
        <v>1839</v>
      </c>
      <c r="V25" s="3926"/>
      <c r="W25" s="3927"/>
      <c r="X25" s="3927"/>
      <c r="Y25" s="1290" t="s">
        <v>1881</v>
      </c>
      <c r="Z25" s="3924" t="s">
        <v>1867</v>
      </c>
      <c r="AA25" s="3925"/>
      <c r="AB25" s="3925"/>
      <c r="AC25" s="3925"/>
      <c r="AD25" s="3925"/>
      <c r="AE25" s="3925"/>
      <c r="AF25" s="3929"/>
      <c r="AG25" s="3930"/>
      <c r="AH25" s="3930"/>
      <c r="AI25" s="3930"/>
      <c r="AJ25" s="3930"/>
      <c r="AK25" s="3930"/>
      <c r="AL25" s="3930"/>
      <c r="AM25" s="3930"/>
      <c r="AN25" s="3926"/>
      <c r="AO25" s="3927"/>
      <c r="AP25" s="3927"/>
      <c r="AQ25" s="1289" t="s">
        <v>1839</v>
      </c>
      <c r="AR25" s="3926"/>
      <c r="AS25" s="3927"/>
      <c r="AT25" s="3927"/>
      <c r="AU25" s="1291" t="s">
        <v>1881</v>
      </c>
      <c r="AV25" s="3936">
        <f t="shared" si="0"/>
        <v>0</v>
      </c>
      <c r="AW25" s="3927"/>
      <c r="AX25" s="3927"/>
      <c r="AY25" s="1290" t="s">
        <v>1881</v>
      </c>
    </row>
    <row r="26" spans="2:53" ht="30" customHeight="1" thickTop="1">
      <c r="B26" s="3937" t="s">
        <v>1882</v>
      </c>
      <c r="C26" s="3938"/>
      <c r="D26" s="3938"/>
      <c r="E26" s="3938"/>
      <c r="F26" s="3938"/>
      <c r="G26" s="3938"/>
      <c r="H26" s="3931">
        <f>SUM(H16:H25)</f>
        <v>0</v>
      </c>
      <c r="I26" s="3932"/>
      <c r="J26" s="3932"/>
      <c r="K26" s="1292" t="s">
        <v>1881</v>
      </c>
      <c r="L26" s="3939" t="s">
        <v>1882</v>
      </c>
      <c r="M26" s="3938"/>
      <c r="N26" s="3938"/>
      <c r="O26" s="3938"/>
      <c r="P26" s="3938"/>
      <c r="Q26" s="3938"/>
      <c r="R26" s="3931">
        <f>SUM(R16:R25)</f>
        <v>0</v>
      </c>
      <c r="S26" s="3932"/>
      <c r="T26" s="3932"/>
      <c r="U26" s="1292" t="s">
        <v>1839</v>
      </c>
      <c r="V26" s="3931">
        <f>SUM(V16:V25)</f>
        <v>0</v>
      </c>
      <c r="W26" s="3932"/>
      <c r="X26" s="3932"/>
      <c r="Y26" s="1293" t="s">
        <v>1881</v>
      </c>
      <c r="Z26" s="3937" t="s">
        <v>1882</v>
      </c>
      <c r="AA26" s="3938"/>
      <c r="AB26" s="3938"/>
      <c r="AC26" s="3938"/>
      <c r="AD26" s="3938"/>
      <c r="AE26" s="3938"/>
      <c r="AF26" s="3940"/>
      <c r="AG26" s="3941"/>
      <c r="AH26" s="3941"/>
      <c r="AI26" s="3941"/>
      <c r="AJ26" s="3941"/>
      <c r="AK26" s="3941"/>
      <c r="AL26" s="3941"/>
      <c r="AM26" s="3942"/>
      <c r="AN26" s="3931">
        <f>SUM(AN16:AN25)</f>
        <v>0</v>
      </c>
      <c r="AO26" s="3932"/>
      <c r="AP26" s="3932"/>
      <c r="AQ26" s="1292" t="s">
        <v>1839</v>
      </c>
      <c r="AR26" s="3931">
        <f>SUM(AR16:AR25)</f>
        <v>0</v>
      </c>
      <c r="AS26" s="3932"/>
      <c r="AT26" s="3932"/>
      <c r="AU26" s="1294" t="s">
        <v>1881</v>
      </c>
      <c r="AV26" s="3933"/>
      <c r="AW26" s="3934"/>
      <c r="AX26" s="3934"/>
      <c r="AY26" s="3935"/>
    </row>
    <row r="28" spans="2:53" ht="19.899999999999999" customHeight="1">
      <c r="D28" s="1267" t="s">
        <v>1883</v>
      </c>
    </row>
  </sheetData>
  <mergeCells count="151">
    <mergeCell ref="B6:G6"/>
    <mergeCell ref="H6:Y7"/>
    <mergeCell ref="Z6:AF7"/>
    <mergeCell ref="AG6:AK7"/>
    <mergeCell ref="AL6:AL7"/>
    <mergeCell ref="AM6:AT7"/>
    <mergeCell ref="B7:G7"/>
    <mergeCell ref="AS4:AX4"/>
    <mergeCell ref="B5:G5"/>
    <mergeCell ref="H5:Y5"/>
    <mergeCell ref="Z5:AF5"/>
    <mergeCell ref="AG5:AY5"/>
    <mergeCell ref="B11:G11"/>
    <mergeCell ref="B12:G12"/>
    <mergeCell ref="H12:J12"/>
    <mergeCell ref="T12:V12"/>
    <mergeCell ref="AJ12:AQ12"/>
    <mergeCell ref="M13:Q13"/>
    <mergeCell ref="B8:G9"/>
    <mergeCell ref="H8:Y9"/>
    <mergeCell ref="Z8:AF8"/>
    <mergeCell ref="AG8:AY9"/>
    <mergeCell ref="Z9:AF9"/>
    <mergeCell ref="B10:G10"/>
    <mergeCell ref="H10:Y11"/>
    <mergeCell ref="Z10:AF12"/>
    <mergeCell ref="AH10:AH11"/>
    <mergeCell ref="AJ10:AQ11"/>
    <mergeCell ref="B14:K14"/>
    <mergeCell ref="L14:Y14"/>
    <mergeCell ref="Z14:AU14"/>
    <mergeCell ref="AV14:AY15"/>
    <mergeCell ref="B15:G15"/>
    <mergeCell ref="H15:K15"/>
    <mergeCell ref="L15:Q15"/>
    <mergeCell ref="R15:U15"/>
    <mergeCell ref="V15:Y15"/>
    <mergeCell ref="Z15:AE15"/>
    <mergeCell ref="AF15:AM15"/>
    <mergeCell ref="AN15:AQ15"/>
    <mergeCell ref="AR15:AU15"/>
    <mergeCell ref="AV16:AX16"/>
    <mergeCell ref="B17:G17"/>
    <mergeCell ref="H17:J17"/>
    <mergeCell ref="L17:Q17"/>
    <mergeCell ref="R17:T17"/>
    <mergeCell ref="V17:X17"/>
    <mergeCell ref="Z17:AE17"/>
    <mergeCell ref="AF17:AM17"/>
    <mergeCell ref="AN17:AP17"/>
    <mergeCell ref="AR17:AT17"/>
    <mergeCell ref="AV17:AX17"/>
    <mergeCell ref="B16:G16"/>
    <mergeCell ref="H16:J16"/>
    <mergeCell ref="L16:Q16"/>
    <mergeCell ref="R16:T16"/>
    <mergeCell ref="V16:X16"/>
    <mergeCell ref="Z16:AE16"/>
    <mergeCell ref="AF16:AM16"/>
    <mergeCell ref="AN16:AP16"/>
    <mergeCell ref="AR16:AT16"/>
    <mergeCell ref="AV18:AX18"/>
    <mergeCell ref="B19:G19"/>
    <mergeCell ref="H19:J19"/>
    <mergeCell ref="L19:Q19"/>
    <mergeCell ref="R19:T19"/>
    <mergeCell ref="V19:X19"/>
    <mergeCell ref="Z19:AE19"/>
    <mergeCell ref="AF19:AM19"/>
    <mergeCell ref="AN19:AP19"/>
    <mergeCell ref="AR19:AT19"/>
    <mergeCell ref="AV19:AX19"/>
    <mergeCell ref="B18:G18"/>
    <mergeCell ref="H18:J18"/>
    <mergeCell ref="L18:Q18"/>
    <mergeCell ref="R18:T18"/>
    <mergeCell ref="V18:X18"/>
    <mergeCell ref="Z18:AE18"/>
    <mergeCell ref="AF18:AM18"/>
    <mergeCell ref="AN18:AP18"/>
    <mergeCell ref="AR18:AT18"/>
    <mergeCell ref="AN22:AP22"/>
    <mergeCell ref="AR22:AT22"/>
    <mergeCell ref="AV20:AX20"/>
    <mergeCell ref="B21:G21"/>
    <mergeCell ref="H21:J21"/>
    <mergeCell ref="L21:Q21"/>
    <mergeCell ref="R21:T21"/>
    <mergeCell ref="V21:X21"/>
    <mergeCell ref="Z21:AE21"/>
    <mergeCell ref="AF21:AM21"/>
    <mergeCell ref="AN21:AP21"/>
    <mergeCell ref="AR21:AT21"/>
    <mergeCell ref="AV21:AX21"/>
    <mergeCell ref="B20:G20"/>
    <mergeCell ref="H20:J20"/>
    <mergeCell ref="L20:Q20"/>
    <mergeCell ref="R20:T20"/>
    <mergeCell ref="V20:X20"/>
    <mergeCell ref="Z20:AE20"/>
    <mergeCell ref="AF20:AM20"/>
    <mergeCell ref="AN20:AP20"/>
    <mergeCell ref="AR20:AT20"/>
    <mergeCell ref="R24:T24"/>
    <mergeCell ref="V24:X24"/>
    <mergeCell ref="Z24:AE24"/>
    <mergeCell ref="AF24:AM24"/>
    <mergeCell ref="AN24:AP24"/>
    <mergeCell ref="AR24:AT24"/>
    <mergeCell ref="AV22:AX22"/>
    <mergeCell ref="B23:G23"/>
    <mergeCell ref="H23:J23"/>
    <mergeCell ref="L23:Q23"/>
    <mergeCell ref="R23:T23"/>
    <mergeCell ref="V23:X23"/>
    <mergeCell ref="Z23:AE23"/>
    <mergeCell ref="AF23:AM23"/>
    <mergeCell ref="AN23:AP23"/>
    <mergeCell ref="AR23:AT23"/>
    <mergeCell ref="AV23:AX23"/>
    <mergeCell ref="B22:G22"/>
    <mergeCell ref="H22:J22"/>
    <mergeCell ref="L22:Q22"/>
    <mergeCell ref="R22:T22"/>
    <mergeCell ref="V22:X22"/>
    <mergeCell ref="Z22:AE22"/>
    <mergeCell ref="AF22:AM22"/>
    <mergeCell ref="AV24:AX24"/>
    <mergeCell ref="B25:G25"/>
    <mergeCell ref="H25:J25"/>
    <mergeCell ref="L25:Q25"/>
    <mergeCell ref="R25:T25"/>
    <mergeCell ref="V25:X25"/>
    <mergeCell ref="Z25:AE25"/>
    <mergeCell ref="AF25:AM25"/>
    <mergeCell ref="AN26:AP26"/>
    <mergeCell ref="AR26:AT26"/>
    <mergeCell ref="AV26:AY26"/>
    <mergeCell ref="AN25:AP25"/>
    <mergeCell ref="AR25:AT25"/>
    <mergeCell ref="AV25:AX25"/>
    <mergeCell ref="B26:G26"/>
    <mergeCell ref="H26:J26"/>
    <mergeCell ref="L26:Q26"/>
    <mergeCell ref="R26:T26"/>
    <mergeCell ref="V26:X26"/>
    <mergeCell ref="Z26:AE26"/>
    <mergeCell ref="AF26:AM26"/>
    <mergeCell ref="B24:G24"/>
    <mergeCell ref="H24:J24"/>
    <mergeCell ref="L24:Q24"/>
  </mergeCells>
  <phoneticPr fontId="1"/>
  <conditionalFormatting sqref="H26:J26">
    <cfRule type="expression" dxfId="8" priority="9">
      <formula>$H$26=0</formula>
    </cfRule>
  </conditionalFormatting>
  <conditionalFormatting sqref="R26:T26">
    <cfRule type="expression" dxfId="7" priority="8">
      <formula>$R$26=0</formula>
    </cfRule>
  </conditionalFormatting>
  <conditionalFormatting sqref="V26:X26">
    <cfRule type="expression" dxfId="6" priority="7">
      <formula>$V$26=0</formula>
    </cfRule>
  </conditionalFormatting>
  <conditionalFormatting sqref="AN26:AP26">
    <cfRule type="expression" dxfId="5" priority="6">
      <formula>$AN$26=0</formula>
    </cfRule>
  </conditionalFormatting>
  <conditionalFormatting sqref="AR26:AT26">
    <cfRule type="expression" dxfId="4" priority="5">
      <formula>$AR$26=0</formula>
    </cfRule>
  </conditionalFormatting>
  <conditionalFormatting sqref="AV16:AX16">
    <cfRule type="expression" dxfId="3" priority="4">
      <formula>OR($H16="",$AR16="")</formula>
    </cfRule>
  </conditionalFormatting>
  <conditionalFormatting sqref="AV17:AX25">
    <cfRule type="expression" dxfId="2" priority="3">
      <formula>OR($H17="",$AR17="")</formula>
    </cfRule>
  </conditionalFormatting>
  <conditionalFormatting sqref="H12">
    <cfRule type="containsBlanks" dxfId="1" priority="2">
      <formula>LEN(TRIM(H12))=0</formula>
    </cfRule>
  </conditionalFormatting>
  <conditionalFormatting sqref="T12">
    <cfRule type="containsBlanks" dxfId="0" priority="1">
      <formula>LEN(TRIM(T12))=0</formula>
    </cfRule>
  </conditionalFormatting>
  <hyperlinks>
    <hyperlink ref="BA2" location="'0一覧表'!C39" display="一覧表に戻る"/>
  </hyperlinks>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1:U57"/>
  <sheetViews>
    <sheetView zoomScale="65" zoomScaleNormal="65" workbookViewId="0">
      <pane ySplit="2" topLeftCell="A3" activePane="bottomLeft" state="frozen"/>
      <selection pane="bottomLeft" activeCell="B38" sqref="B38"/>
    </sheetView>
  </sheetViews>
  <sheetFormatPr defaultRowHeight="13.5"/>
  <cols>
    <col min="1" max="1" width="8.875" style="299"/>
    <col min="2" max="2" width="20.625" style="299" customWidth="1"/>
    <col min="3" max="3" width="21.375" style="299" customWidth="1"/>
    <col min="4" max="4" width="7" style="299" customWidth="1"/>
    <col min="5" max="5" width="21.375" style="299" customWidth="1"/>
    <col min="6" max="17" width="6.625" style="299" customWidth="1"/>
    <col min="18" max="18" width="15.125" style="299" customWidth="1"/>
    <col min="19" max="19" width="15.875" style="299" customWidth="1"/>
    <col min="20" max="20" width="8.875" style="299"/>
    <col min="21" max="21" width="8.875" style="1267"/>
    <col min="22" max="254" width="8.875" style="299"/>
    <col min="255" max="255" width="23.5" style="299" customWidth="1"/>
    <col min="256" max="256" width="21.375" style="299" customWidth="1"/>
    <col min="257" max="257" width="19.5" style="299" customWidth="1"/>
    <col min="258" max="269" width="7" style="299" customWidth="1"/>
    <col min="270" max="270" width="15.125" style="299" customWidth="1"/>
    <col min="271" max="271" width="15.875" style="299" customWidth="1"/>
    <col min="272" max="273" width="0" style="299" hidden="1" customWidth="1"/>
    <col min="274" max="274" width="6.5" style="299" customWidth="1"/>
    <col min="275" max="510" width="8.875" style="299"/>
    <col min="511" max="511" width="23.5" style="299" customWidth="1"/>
    <col min="512" max="512" width="21.375" style="299" customWidth="1"/>
    <col min="513" max="513" width="19.5" style="299" customWidth="1"/>
    <col min="514" max="525" width="7" style="299" customWidth="1"/>
    <col min="526" max="526" width="15.125" style="299" customWidth="1"/>
    <col min="527" max="527" width="15.875" style="299" customWidth="1"/>
    <col min="528" max="529" width="0" style="299" hidden="1" customWidth="1"/>
    <col min="530" max="530" width="6.5" style="299" customWidth="1"/>
    <col min="531" max="766" width="8.875" style="299"/>
    <col min="767" max="767" width="23.5" style="299" customWidth="1"/>
    <col min="768" max="768" width="21.375" style="299" customWidth="1"/>
    <col min="769" max="769" width="19.5" style="299" customWidth="1"/>
    <col min="770" max="781" width="7" style="299" customWidth="1"/>
    <col min="782" max="782" width="15.125" style="299" customWidth="1"/>
    <col min="783" max="783" width="15.875" style="299" customWidth="1"/>
    <col min="784" max="785" width="0" style="299" hidden="1" customWidth="1"/>
    <col min="786" max="786" width="6.5" style="299" customWidth="1"/>
    <col min="787" max="1022" width="8.875" style="299"/>
    <col min="1023" max="1023" width="23.5" style="299" customWidth="1"/>
    <col min="1024" max="1024" width="21.375" style="299" customWidth="1"/>
    <col min="1025" max="1025" width="19.5" style="299" customWidth="1"/>
    <col min="1026" max="1037" width="7" style="299" customWidth="1"/>
    <col min="1038" max="1038" width="15.125" style="299" customWidth="1"/>
    <col min="1039" max="1039" width="15.875" style="299" customWidth="1"/>
    <col min="1040" max="1041" width="0" style="299" hidden="1" customWidth="1"/>
    <col min="1042" max="1042" width="6.5" style="299" customWidth="1"/>
    <col min="1043" max="1278" width="8.875" style="299"/>
    <col min="1279" max="1279" width="23.5" style="299" customWidth="1"/>
    <col min="1280" max="1280" width="21.375" style="299" customWidth="1"/>
    <col min="1281" max="1281" width="19.5" style="299" customWidth="1"/>
    <col min="1282" max="1293" width="7" style="299" customWidth="1"/>
    <col min="1294" max="1294" width="15.125" style="299" customWidth="1"/>
    <col min="1295" max="1295" width="15.875" style="299" customWidth="1"/>
    <col min="1296" max="1297" width="0" style="299" hidden="1" customWidth="1"/>
    <col min="1298" max="1298" width="6.5" style="299" customWidth="1"/>
    <col min="1299" max="1534" width="8.875" style="299"/>
    <col min="1535" max="1535" width="23.5" style="299" customWidth="1"/>
    <col min="1536" max="1536" width="21.375" style="299" customWidth="1"/>
    <col min="1537" max="1537" width="19.5" style="299" customWidth="1"/>
    <col min="1538" max="1549" width="7" style="299" customWidth="1"/>
    <col min="1550" max="1550" width="15.125" style="299" customWidth="1"/>
    <col min="1551" max="1551" width="15.875" style="299" customWidth="1"/>
    <col min="1552" max="1553" width="0" style="299" hidden="1" customWidth="1"/>
    <col min="1554" max="1554" width="6.5" style="299" customWidth="1"/>
    <col min="1555" max="1790" width="8.875" style="299"/>
    <col min="1791" max="1791" width="23.5" style="299" customWidth="1"/>
    <col min="1792" max="1792" width="21.375" style="299" customWidth="1"/>
    <col min="1793" max="1793" width="19.5" style="299" customWidth="1"/>
    <col min="1794" max="1805" width="7" style="299" customWidth="1"/>
    <col min="1806" max="1806" width="15.125" style="299" customWidth="1"/>
    <col min="1807" max="1807" width="15.875" style="299" customWidth="1"/>
    <col min="1808" max="1809" width="0" style="299" hidden="1" customWidth="1"/>
    <col min="1810" max="1810" width="6.5" style="299" customWidth="1"/>
    <col min="1811" max="2046" width="8.875" style="299"/>
    <col min="2047" max="2047" width="23.5" style="299" customWidth="1"/>
    <col min="2048" max="2048" width="21.375" style="299" customWidth="1"/>
    <col min="2049" max="2049" width="19.5" style="299" customWidth="1"/>
    <col min="2050" max="2061" width="7" style="299" customWidth="1"/>
    <col min="2062" max="2062" width="15.125" style="299" customWidth="1"/>
    <col min="2063" max="2063" width="15.875" style="299" customWidth="1"/>
    <col min="2064" max="2065" width="0" style="299" hidden="1" customWidth="1"/>
    <col min="2066" max="2066" width="6.5" style="299" customWidth="1"/>
    <col min="2067" max="2302" width="8.875" style="299"/>
    <col min="2303" max="2303" width="23.5" style="299" customWidth="1"/>
    <col min="2304" max="2304" width="21.375" style="299" customWidth="1"/>
    <col min="2305" max="2305" width="19.5" style="299" customWidth="1"/>
    <col min="2306" max="2317" width="7" style="299" customWidth="1"/>
    <col min="2318" max="2318" width="15.125" style="299" customWidth="1"/>
    <col min="2319" max="2319" width="15.875" style="299" customWidth="1"/>
    <col min="2320" max="2321" width="0" style="299" hidden="1" customWidth="1"/>
    <col min="2322" max="2322" width="6.5" style="299" customWidth="1"/>
    <col min="2323" max="2558" width="8.875" style="299"/>
    <col min="2559" max="2559" width="23.5" style="299" customWidth="1"/>
    <col min="2560" max="2560" width="21.375" style="299" customWidth="1"/>
    <col min="2561" max="2561" width="19.5" style="299" customWidth="1"/>
    <col min="2562" max="2573" width="7" style="299" customWidth="1"/>
    <col min="2574" max="2574" width="15.125" style="299" customWidth="1"/>
    <col min="2575" max="2575" width="15.875" style="299" customWidth="1"/>
    <col min="2576" max="2577" width="0" style="299" hidden="1" customWidth="1"/>
    <col min="2578" max="2578" width="6.5" style="299" customWidth="1"/>
    <col min="2579" max="2814" width="8.875" style="299"/>
    <col min="2815" max="2815" width="23.5" style="299" customWidth="1"/>
    <col min="2816" max="2816" width="21.375" style="299" customWidth="1"/>
    <col min="2817" max="2817" width="19.5" style="299" customWidth="1"/>
    <col min="2818" max="2829" width="7" style="299" customWidth="1"/>
    <col min="2830" max="2830" width="15.125" style="299" customWidth="1"/>
    <col min="2831" max="2831" width="15.875" style="299" customWidth="1"/>
    <col min="2832" max="2833" width="0" style="299" hidden="1" customWidth="1"/>
    <col min="2834" max="2834" width="6.5" style="299" customWidth="1"/>
    <col min="2835" max="3070" width="8.875" style="299"/>
    <col min="3071" max="3071" width="23.5" style="299" customWidth="1"/>
    <col min="3072" max="3072" width="21.375" style="299" customWidth="1"/>
    <col min="3073" max="3073" width="19.5" style="299" customWidth="1"/>
    <col min="3074" max="3085" width="7" style="299" customWidth="1"/>
    <col min="3086" max="3086" width="15.125" style="299" customWidth="1"/>
    <col min="3087" max="3087" width="15.875" style="299" customWidth="1"/>
    <col min="3088" max="3089" width="0" style="299" hidden="1" customWidth="1"/>
    <col min="3090" max="3090" width="6.5" style="299" customWidth="1"/>
    <col min="3091" max="3326" width="8.875" style="299"/>
    <col min="3327" max="3327" width="23.5" style="299" customWidth="1"/>
    <col min="3328" max="3328" width="21.375" style="299" customWidth="1"/>
    <col min="3329" max="3329" width="19.5" style="299" customWidth="1"/>
    <col min="3330" max="3341" width="7" style="299" customWidth="1"/>
    <col min="3342" max="3342" width="15.125" style="299" customWidth="1"/>
    <col min="3343" max="3343" width="15.875" style="299" customWidth="1"/>
    <col min="3344" max="3345" width="0" style="299" hidden="1" customWidth="1"/>
    <col min="3346" max="3346" width="6.5" style="299" customWidth="1"/>
    <col min="3347" max="3582" width="8.875" style="299"/>
    <col min="3583" max="3583" width="23.5" style="299" customWidth="1"/>
    <col min="3584" max="3584" width="21.375" style="299" customWidth="1"/>
    <col min="3585" max="3585" width="19.5" style="299" customWidth="1"/>
    <col min="3586" max="3597" width="7" style="299" customWidth="1"/>
    <col min="3598" max="3598" width="15.125" style="299" customWidth="1"/>
    <col min="3599" max="3599" width="15.875" style="299" customWidth="1"/>
    <col min="3600" max="3601" width="0" style="299" hidden="1" customWidth="1"/>
    <col min="3602" max="3602" width="6.5" style="299" customWidth="1"/>
    <col min="3603" max="3838" width="8.875" style="299"/>
    <col min="3839" max="3839" width="23.5" style="299" customWidth="1"/>
    <col min="3840" max="3840" width="21.375" style="299" customWidth="1"/>
    <col min="3841" max="3841" width="19.5" style="299" customWidth="1"/>
    <col min="3842" max="3853" width="7" style="299" customWidth="1"/>
    <col min="3854" max="3854" width="15.125" style="299" customWidth="1"/>
    <col min="3855" max="3855" width="15.875" style="299" customWidth="1"/>
    <col min="3856" max="3857" width="0" style="299" hidden="1" customWidth="1"/>
    <col min="3858" max="3858" width="6.5" style="299" customWidth="1"/>
    <col min="3859" max="4094" width="8.875" style="299"/>
    <col min="4095" max="4095" width="23.5" style="299" customWidth="1"/>
    <col min="4096" max="4096" width="21.375" style="299" customWidth="1"/>
    <col min="4097" max="4097" width="19.5" style="299" customWidth="1"/>
    <col min="4098" max="4109" width="7" style="299" customWidth="1"/>
    <col min="4110" max="4110" width="15.125" style="299" customWidth="1"/>
    <col min="4111" max="4111" width="15.875" style="299" customWidth="1"/>
    <col min="4112" max="4113" width="0" style="299" hidden="1" customWidth="1"/>
    <col min="4114" max="4114" width="6.5" style="299" customWidth="1"/>
    <col min="4115" max="4350" width="8.875" style="299"/>
    <col min="4351" max="4351" width="23.5" style="299" customWidth="1"/>
    <col min="4352" max="4352" width="21.375" style="299" customWidth="1"/>
    <col min="4353" max="4353" width="19.5" style="299" customWidth="1"/>
    <col min="4354" max="4365" width="7" style="299" customWidth="1"/>
    <col min="4366" max="4366" width="15.125" style="299" customWidth="1"/>
    <col min="4367" max="4367" width="15.875" style="299" customWidth="1"/>
    <col min="4368" max="4369" width="0" style="299" hidden="1" customWidth="1"/>
    <col min="4370" max="4370" width="6.5" style="299" customWidth="1"/>
    <col min="4371" max="4606" width="8.875" style="299"/>
    <col min="4607" max="4607" width="23.5" style="299" customWidth="1"/>
    <col min="4608" max="4608" width="21.375" style="299" customWidth="1"/>
    <col min="4609" max="4609" width="19.5" style="299" customWidth="1"/>
    <col min="4610" max="4621" width="7" style="299" customWidth="1"/>
    <col min="4622" max="4622" width="15.125" style="299" customWidth="1"/>
    <col min="4623" max="4623" width="15.875" style="299" customWidth="1"/>
    <col min="4624" max="4625" width="0" style="299" hidden="1" customWidth="1"/>
    <col min="4626" max="4626" width="6.5" style="299" customWidth="1"/>
    <col min="4627" max="4862" width="8.875" style="299"/>
    <col min="4863" max="4863" width="23.5" style="299" customWidth="1"/>
    <col min="4864" max="4864" width="21.375" style="299" customWidth="1"/>
    <col min="4865" max="4865" width="19.5" style="299" customWidth="1"/>
    <col min="4866" max="4877" width="7" style="299" customWidth="1"/>
    <col min="4878" max="4878" width="15.125" style="299" customWidth="1"/>
    <col min="4879" max="4879" width="15.875" style="299" customWidth="1"/>
    <col min="4880" max="4881" width="0" style="299" hidden="1" customWidth="1"/>
    <col min="4882" max="4882" width="6.5" style="299" customWidth="1"/>
    <col min="4883" max="5118" width="8.875" style="299"/>
    <col min="5119" max="5119" width="23.5" style="299" customWidth="1"/>
    <col min="5120" max="5120" width="21.375" style="299" customWidth="1"/>
    <col min="5121" max="5121" width="19.5" style="299" customWidth="1"/>
    <col min="5122" max="5133" width="7" style="299" customWidth="1"/>
    <col min="5134" max="5134" width="15.125" style="299" customWidth="1"/>
    <col min="5135" max="5135" width="15.875" style="299" customWidth="1"/>
    <col min="5136" max="5137" width="0" style="299" hidden="1" customWidth="1"/>
    <col min="5138" max="5138" width="6.5" style="299" customWidth="1"/>
    <col min="5139" max="5374" width="8.875" style="299"/>
    <col min="5375" max="5375" width="23.5" style="299" customWidth="1"/>
    <col min="5376" max="5376" width="21.375" style="299" customWidth="1"/>
    <col min="5377" max="5377" width="19.5" style="299" customWidth="1"/>
    <col min="5378" max="5389" width="7" style="299" customWidth="1"/>
    <col min="5390" max="5390" width="15.125" style="299" customWidth="1"/>
    <col min="5391" max="5391" width="15.875" style="299" customWidth="1"/>
    <col min="5392" max="5393" width="0" style="299" hidden="1" customWidth="1"/>
    <col min="5394" max="5394" width="6.5" style="299" customWidth="1"/>
    <col min="5395" max="5630" width="8.875" style="299"/>
    <col min="5631" max="5631" width="23.5" style="299" customWidth="1"/>
    <col min="5632" max="5632" width="21.375" style="299" customWidth="1"/>
    <col min="5633" max="5633" width="19.5" style="299" customWidth="1"/>
    <col min="5634" max="5645" width="7" style="299" customWidth="1"/>
    <col min="5646" max="5646" width="15.125" style="299" customWidth="1"/>
    <col min="5647" max="5647" width="15.875" style="299" customWidth="1"/>
    <col min="5648" max="5649" width="0" style="299" hidden="1" customWidth="1"/>
    <col min="5650" max="5650" width="6.5" style="299" customWidth="1"/>
    <col min="5651" max="5886" width="8.875" style="299"/>
    <col min="5887" max="5887" width="23.5" style="299" customWidth="1"/>
    <col min="5888" max="5888" width="21.375" style="299" customWidth="1"/>
    <col min="5889" max="5889" width="19.5" style="299" customWidth="1"/>
    <col min="5890" max="5901" width="7" style="299" customWidth="1"/>
    <col min="5902" max="5902" width="15.125" style="299" customWidth="1"/>
    <col min="5903" max="5903" width="15.875" style="299" customWidth="1"/>
    <col min="5904" max="5905" width="0" style="299" hidden="1" customWidth="1"/>
    <col min="5906" max="5906" width="6.5" style="299" customWidth="1"/>
    <col min="5907" max="6142" width="8.875" style="299"/>
    <col min="6143" max="6143" width="23.5" style="299" customWidth="1"/>
    <col min="6144" max="6144" width="21.375" style="299" customWidth="1"/>
    <col min="6145" max="6145" width="19.5" style="299" customWidth="1"/>
    <col min="6146" max="6157" width="7" style="299" customWidth="1"/>
    <col min="6158" max="6158" width="15.125" style="299" customWidth="1"/>
    <col min="6159" max="6159" width="15.875" style="299" customWidth="1"/>
    <col min="6160" max="6161" width="0" style="299" hidden="1" customWidth="1"/>
    <col min="6162" max="6162" width="6.5" style="299" customWidth="1"/>
    <col min="6163" max="6398" width="8.875" style="299"/>
    <col min="6399" max="6399" width="23.5" style="299" customWidth="1"/>
    <col min="6400" max="6400" width="21.375" style="299" customWidth="1"/>
    <col min="6401" max="6401" width="19.5" style="299" customWidth="1"/>
    <col min="6402" max="6413" width="7" style="299" customWidth="1"/>
    <col min="6414" max="6414" width="15.125" style="299" customWidth="1"/>
    <col min="6415" max="6415" width="15.875" style="299" customWidth="1"/>
    <col min="6416" max="6417" width="0" style="299" hidden="1" customWidth="1"/>
    <col min="6418" max="6418" width="6.5" style="299" customWidth="1"/>
    <col min="6419" max="6654" width="8.875" style="299"/>
    <col min="6655" max="6655" width="23.5" style="299" customWidth="1"/>
    <col min="6656" max="6656" width="21.375" style="299" customWidth="1"/>
    <col min="6657" max="6657" width="19.5" style="299" customWidth="1"/>
    <col min="6658" max="6669" width="7" style="299" customWidth="1"/>
    <col min="6670" max="6670" width="15.125" style="299" customWidth="1"/>
    <col min="6671" max="6671" width="15.875" style="299" customWidth="1"/>
    <col min="6672" max="6673" width="0" style="299" hidden="1" customWidth="1"/>
    <col min="6674" max="6674" width="6.5" style="299" customWidth="1"/>
    <col min="6675" max="6910" width="8.875" style="299"/>
    <col min="6911" max="6911" width="23.5" style="299" customWidth="1"/>
    <col min="6912" max="6912" width="21.375" style="299" customWidth="1"/>
    <col min="6913" max="6913" width="19.5" style="299" customWidth="1"/>
    <col min="6914" max="6925" width="7" style="299" customWidth="1"/>
    <col min="6926" max="6926" width="15.125" style="299" customWidth="1"/>
    <col min="6927" max="6927" width="15.875" style="299" customWidth="1"/>
    <col min="6928" max="6929" width="0" style="299" hidden="1" customWidth="1"/>
    <col min="6930" max="6930" width="6.5" style="299" customWidth="1"/>
    <col min="6931" max="7166" width="8.875" style="299"/>
    <col min="7167" max="7167" width="23.5" style="299" customWidth="1"/>
    <col min="7168" max="7168" width="21.375" style="299" customWidth="1"/>
    <col min="7169" max="7169" width="19.5" style="299" customWidth="1"/>
    <col min="7170" max="7181" width="7" style="299" customWidth="1"/>
    <col min="7182" max="7182" width="15.125" style="299" customWidth="1"/>
    <col min="7183" max="7183" width="15.875" style="299" customWidth="1"/>
    <col min="7184" max="7185" width="0" style="299" hidden="1" customWidth="1"/>
    <col min="7186" max="7186" width="6.5" style="299" customWidth="1"/>
    <col min="7187" max="7422" width="8.875" style="299"/>
    <col min="7423" max="7423" width="23.5" style="299" customWidth="1"/>
    <col min="7424" max="7424" width="21.375" style="299" customWidth="1"/>
    <col min="7425" max="7425" width="19.5" style="299" customWidth="1"/>
    <col min="7426" max="7437" width="7" style="299" customWidth="1"/>
    <col min="7438" max="7438" width="15.125" style="299" customWidth="1"/>
    <col min="7439" max="7439" width="15.875" style="299" customWidth="1"/>
    <col min="7440" max="7441" width="0" style="299" hidden="1" customWidth="1"/>
    <col min="7442" max="7442" width="6.5" style="299" customWidth="1"/>
    <col min="7443" max="7678" width="8.875" style="299"/>
    <col min="7679" max="7679" width="23.5" style="299" customWidth="1"/>
    <col min="7680" max="7680" width="21.375" style="299" customWidth="1"/>
    <col min="7681" max="7681" width="19.5" style="299" customWidth="1"/>
    <col min="7682" max="7693" width="7" style="299" customWidth="1"/>
    <col min="7694" max="7694" width="15.125" style="299" customWidth="1"/>
    <col min="7695" max="7695" width="15.875" style="299" customWidth="1"/>
    <col min="7696" max="7697" width="0" style="299" hidden="1" customWidth="1"/>
    <col min="7698" max="7698" width="6.5" style="299" customWidth="1"/>
    <col min="7699" max="7934" width="8.875" style="299"/>
    <col min="7935" max="7935" width="23.5" style="299" customWidth="1"/>
    <col min="7936" max="7936" width="21.375" style="299" customWidth="1"/>
    <col min="7937" max="7937" width="19.5" style="299" customWidth="1"/>
    <col min="7938" max="7949" width="7" style="299" customWidth="1"/>
    <col min="7950" max="7950" width="15.125" style="299" customWidth="1"/>
    <col min="7951" max="7951" width="15.875" style="299" customWidth="1"/>
    <col min="7952" max="7953" width="0" style="299" hidden="1" customWidth="1"/>
    <col min="7954" max="7954" width="6.5" style="299" customWidth="1"/>
    <col min="7955" max="8190" width="8.875" style="299"/>
    <col min="8191" max="8191" width="23.5" style="299" customWidth="1"/>
    <col min="8192" max="8192" width="21.375" style="299" customWidth="1"/>
    <col min="8193" max="8193" width="19.5" style="299" customWidth="1"/>
    <col min="8194" max="8205" width="7" style="299" customWidth="1"/>
    <col min="8206" max="8206" width="15.125" style="299" customWidth="1"/>
    <col min="8207" max="8207" width="15.875" style="299" customWidth="1"/>
    <col min="8208" max="8209" width="0" style="299" hidden="1" customWidth="1"/>
    <col min="8210" max="8210" width="6.5" style="299" customWidth="1"/>
    <col min="8211" max="8446" width="8.875" style="299"/>
    <col min="8447" max="8447" width="23.5" style="299" customWidth="1"/>
    <col min="8448" max="8448" width="21.375" style="299" customWidth="1"/>
    <col min="8449" max="8449" width="19.5" style="299" customWidth="1"/>
    <col min="8450" max="8461" width="7" style="299" customWidth="1"/>
    <col min="8462" max="8462" width="15.125" style="299" customWidth="1"/>
    <col min="8463" max="8463" width="15.875" style="299" customWidth="1"/>
    <col min="8464" max="8465" width="0" style="299" hidden="1" customWidth="1"/>
    <col min="8466" max="8466" width="6.5" style="299" customWidth="1"/>
    <col min="8467" max="8702" width="8.875" style="299"/>
    <col min="8703" max="8703" width="23.5" style="299" customWidth="1"/>
    <col min="8704" max="8704" width="21.375" style="299" customWidth="1"/>
    <col min="8705" max="8705" width="19.5" style="299" customWidth="1"/>
    <col min="8706" max="8717" width="7" style="299" customWidth="1"/>
    <col min="8718" max="8718" width="15.125" style="299" customWidth="1"/>
    <col min="8719" max="8719" width="15.875" style="299" customWidth="1"/>
    <col min="8720" max="8721" width="0" style="299" hidden="1" customWidth="1"/>
    <col min="8722" max="8722" width="6.5" style="299" customWidth="1"/>
    <col min="8723" max="8958" width="8.875" style="299"/>
    <col min="8959" max="8959" width="23.5" style="299" customWidth="1"/>
    <col min="8960" max="8960" width="21.375" style="299" customWidth="1"/>
    <col min="8961" max="8961" width="19.5" style="299" customWidth="1"/>
    <col min="8962" max="8973" width="7" style="299" customWidth="1"/>
    <col min="8974" max="8974" width="15.125" style="299" customWidth="1"/>
    <col min="8975" max="8975" width="15.875" style="299" customWidth="1"/>
    <col min="8976" max="8977" width="0" style="299" hidden="1" customWidth="1"/>
    <col min="8978" max="8978" width="6.5" style="299" customWidth="1"/>
    <col min="8979" max="9214" width="8.875" style="299"/>
    <col min="9215" max="9215" width="23.5" style="299" customWidth="1"/>
    <col min="9216" max="9216" width="21.375" style="299" customWidth="1"/>
    <col min="9217" max="9217" width="19.5" style="299" customWidth="1"/>
    <col min="9218" max="9229" width="7" style="299" customWidth="1"/>
    <col min="9230" max="9230" width="15.125" style="299" customWidth="1"/>
    <col min="9231" max="9231" width="15.875" style="299" customWidth="1"/>
    <col min="9232" max="9233" width="0" style="299" hidden="1" customWidth="1"/>
    <col min="9234" max="9234" width="6.5" style="299" customWidth="1"/>
    <col min="9235" max="9470" width="8.875" style="299"/>
    <col min="9471" max="9471" width="23.5" style="299" customWidth="1"/>
    <col min="9472" max="9472" width="21.375" style="299" customWidth="1"/>
    <col min="9473" max="9473" width="19.5" style="299" customWidth="1"/>
    <col min="9474" max="9485" width="7" style="299" customWidth="1"/>
    <col min="9486" max="9486" width="15.125" style="299" customWidth="1"/>
    <col min="9487" max="9487" width="15.875" style="299" customWidth="1"/>
    <col min="9488" max="9489" width="0" style="299" hidden="1" customWidth="1"/>
    <col min="9490" max="9490" width="6.5" style="299" customWidth="1"/>
    <col min="9491" max="9726" width="8.875" style="299"/>
    <col min="9727" max="9727" width="23.5" style="299" customWidth="1"/>
    <col min="9728" max="9728" width="21.375" style="299" customWidth="1"/>
    <col min="9729" max="9729" width="19.5" style="299" customWidth="1"/>
    <col min="9730" max="9741" width="7" style="299" customWidth="1"/>
    <col min="9742" max="9742" width="15.125" style="299" customWidth="1"/>
    <col min="9743" max="9743" width="15.875" style="299" customWidth="1"/>
    <col min="9744" max="9745" width="0" style="299" hidden="1" customWidth="1"/>
    <col min="9746" max="9746" width="6.5" style="299" customWidth="1"/>
    <col min="9747" max="9982" width="8.875" style="299"/>
    <col min="9983" max="9983" width="23.5" style="299" customWidth="1"/>
    <col min="9984" max="9984" width="21.375" style="299" customWidth="1"/>
    <col min="9985" max="9985" width="19.5" style="299" customWidth="1"/>
    <col min="9986" max="9997" width="7" style="299" customWidth="1"/>
    <col min="9998" max="9998" width="15.125" style="299" customWidth="1"/>
    <col min="9999" max="9999" width="15.875" style="299" customWidth="1"/>
    <col min="10000" max="10001" width="0" style="299" hidden="1" customWidth="1"/>
    <col min="10002" max="10002" width="6.5" style="299" customWidth="1"/>
    <col min="10003" max="10238" width="8.875" style="299"/>
    <col min="10239" max="10239" width="23.5" style="299" customWidth="1"/>
    <col min="10240" max="10240" width="21.375" style="299" customWidth="1"/>
    <col min="10241" max="10241" width="19.5" style="299" customWidth="1"/>
    <col min="10242" max="10253" width="7" style="299" customWidth="1"/>
    <col min="10254" max="10254" width="15.125" style="299" customWidth="1"/>
    <col min="10255" max="10255" width="15.875" style="299" customWidth="1"/>
    <col min="10256" max="10257" width="0" style="299" hidden="1" customWidth="1"/>
    <col min="10258" max="10258" width="6.5" style="299" customWidth="1"/>
    <col min="10259" max="10494" width="8.875" style="299"/>
    <col min="10495" max="10495" width="23.5" style="299" customWidth="1"/>
    <col min="10496" max="10496" width="21.375" style="299" customWidth="1"/>
    <col min="10497" max="10497" width="19.5" style="299" customWidth="1"/>
    <col min="10498" max="10509" width="7" style="299" customWidth="1"/>
    <col min="10510" max="10510" width="15.125" style="299" customWidth="1"/>
    <col min="10511" max="10511" width="15.875" style="299" customWidth="1"/>
    <col min="10512" max="10513" width="0" style="299" hidden="1" customWidth="1"/>
    <col min="10514" max="10514" width="6.5" style="299" customWidth="1"/>
    <col min="10515" max="10750" width="8.875" style="299"/>
    <col min="10751" max="10751" width="23.5" style="299" customWidth="1"/>
    <col min="10752" max="10752" width="21.375" style="299" customWidth="1"/>
    <col min="10753" max="10753" width="19.5" style="299" customWidth="1"/>
    <col min="10754" max="10765" width="7" style="299" customWidth="1"/>
    <col min="10766" max="10766" width="15.125" style="299" customWidth="1"/>
    <col min="10767" max="10767" width="15.875" style="299" customWidth="1"/>
    <col min="10768" max="10769" width="0" style="299" hidden="1" customWidth="1"/>
    <col min="10770" max="10770" width="6.5" style="299" customWidth="1"/>
    <col min="10771" max="11006" width="8.875" style="299"/>
    <col min="11007" max="11007" width="23.5" style="299" customWidth="1"/>
    <col min="11008" max="11008" width="21.375" style="299" customWidth="1"/>
    <col min="11009" max="11009" width="19.5" style="299" customWidth="1"/>
    <col min="11010" max="11021" width="7" style="299" customWidth="1"/>
    <col min="11022" max="11022" width="15.125" style="299" customWidth="1"/>
    <col min="11023" max="11023" width="15.875" style="299" customWidth="1"/>
    <col min="11024" max="11025" width="0" style="299" hidden="1" customWidth="1"/>
    <col min="11026" max="11026" width="6.5" style="299" customWidth="1"/>
    <col min="11027" max="11262" width="8.875" style="299"/>
    <col min="11263" max="11263" width="23.5" style="299" customWidth="1"/>
    <col min="11264" max="11264" width="21.375" style="299" customWidth="1"/>
    <col min="11265" max="11265" width="19.5" style="299" customWidth="1"/>
    <col min="11266" max="11277" width="7" style="299" customWidth="1"/>
    <col min="11278" max="11278" width="15.125" style="299" customWidth="1"/>
    <col min="11279" max="11279" width="15.875" style="299" customWidth="1"/>
    <col min="11280" max="11281" width="0" style="299" hidden="1" customWidth="1"/>
    <col min="11282" max="11282" width="6.5" style="299" customWidth="1"/>
    <col min="11283" max="11518" width="8.875" style="299"/>
    <col min="11519" max="11519" width="23.5" style="299" customWidth="1"/>
    <col min="11520" max="11520" width="21.375" style="299" customWidth="1"/>
    <col min="11521" max="11521" width="19.5" style="299" customWidth="1"/>
    <col min="11522" max="11533" width="7" style="299" customWidth="1"/>
    <col min="11534" max="11534" width="15.125" style="299" customWidth="1"/>
    <col min="11535" max="11535" width="15.875" style="299" customWidth="1"/>
    <col min="11536" max="11537" width="0" style="299" hidden="1" customWidth="1"/>
    <col min="11538" max="11538" width="6.5" style="299" customWidth="1"/>
    <col min="11539" max="11774" width="8.875" style="299"/>
    <col min="11775" max="11775" width="23.5" style="299" customWidth="1"/>
    <col min="11776" max="11776" width="21.375" style="299" customWidth="1"/>
    <col min="11777" max="11777" width="19.5" style="299" customWidth="1"/>
    <col min="11778" max="11789" width="7" style="299" customWidth="1"/>
    <col min="11790" max="11790" width="15.125" style="299" customWidth="1"/>
    <col min="11791" max="11791" width="15.875" style="299" customWidth="1"/>
    <col min="11792" max="11793" width="0" style="299" hidden="1" customWidth="1"/>
    <col min="11794" max="11794" width="6.5" style="299" customWidth="1"/>
    <col min="11795" max="12030" width="8.875" style="299"/>
    <col min="12031" max="12031" width="23.5" style="299" customWidth="1"/>
    <col min="12032" max="12032" width="21.375" style="299" customWidth="1"/>
    <col min="12033" max="12033" width="19.5" style="299" customWidth="1"/>
    <col min="12034" max="12045" width="7" style="299" customWidth="1"/>
    <col min="12046" max="12046" width="15.125" style="299" customWidth="1"/>
    <col min="12047" max="12047" width="15.875" style="299" customWidth="1"/>
    <col min="12048" max="12049" width="0" style="299" hidden="1" customWidth="1"/>
    <col min="12050" max="12050" width="6.5" style="299" customWidth="1"/>
    <col min="12051" max="12286" width="8.875" style="299"/>
    <col min="12287" max="12287" width="23.5" style="299" customWidth="1"/>
    <col min="12288" max="12288" width="21.375" style="299" customWidth="1"/>
    <col min="12289" max="12289" width="19.5" style="299" customWidth="1"/>
    <col min="12290" max="12301" width="7" style="299" customWidth="1"/>
    <col min="12302" max="12302" width="15.125" style="299" customWidth="1"/>
    <col min="12303" max="12303" width="15.875" style="299" customWidth="1"/>
    <col min="12304" max="12305" width="0" style="299" hidden="1" customWidth="1"/>
    <col min="12306" max="12306" width="6.5" style="299" customWidth="1"/>
    <col min="12307" max="12542" width="8.875" style="299"/>
    <col min="12543" max="12543" width="23.5" style="299" customWidth="1"/>
    <col min="12544" max="12544" width="21.375" style="299" customWidth="1"/>
    <col min="12545" max="12545" width="19.5" style="299" customWidth="1"/>
    <col min="12546" max="12557" width="7" style="299" customWidth="1"/>
    <col min="12558" max="12558" width="15.125" style="299" customWidth="1"/>
    <col min="12559" max="12559" width="15.875" style="299" customWidth="1"/>
    <col min="12560" max="12561" width="0" style="299" hidden="1" customWidth="1"/>
    <col min="12562" max="12562" width="6.5" style="299" customWidth="1"/>
    <col min="12563" max="12798" width="8.875" style="299"/>
    <col min="12799" max="12799" width="23.5" style="299" customWidth="1"/>
    <col min="12800" max="12800" width="21.375" style="299" customWidth="1"/>
    <col min="12801" max="12801" width="19.5" style="299" customWidth="1"/>
    <col min="12802" max="12813" width="7" style="299" customWidth="1"/>
    <col min="12814" max="12814" width="15.125" style="299" customWidth="1"/>
    <col min="12815" max="12815" width="15.875" style="299" customWidth="1"/>
    <col min="12816" max="12817" width="0" style="299" hidden="1" customWidth="1"/>
    <col min="12818" max="12818" width="6.5" style="299" customWidth="1"/>
    <col min="12819" max="13054" width="8.875" style="299"/>
    <col min="13055" max="13055" width="23.5" style="299" customWidth="1"/>
    <col min="13056" max="13056" width="21.375" style="299" customWidth="1"/>
    <col min="13057" max="13057" width="19.5" style="299" customWidth="1"/>
    <col min="13058" max="13069" width="7" style="299" customWidth="1"/>
    <col min="13070" max="13070" width="15.125" style="299" customWidth="1"/>
    <col min="13071" max="13071" width="15.875" style="299" customWidth="1"/>
    <col min="13072" max="13073" width="0" style="299" hidden="1" customWidth="1"/>
    <col min="13074" max="13074" width="6.5" style="299" customWidth="1"/>
    <col min="13075" max="13310" width="8.875" style="299"/>
    <col min="13311" max="13311" width="23.5" style="299" customWidth="1"/>
    <col min="13312" max="13312" width="21.375" style="299" customWidth="1"/>
    <col min="13313" max="13313" width="19.5" style="299" customWidth="1"/>
    <col min="13314" max="13325" width="7" style="299" customWidth="1"/>
    <col min="13326" max="13326" width="15.125" style="299" customWidth="1"/>
    <col min="13327" max="13327" width="15.875" style="299" customWidth="1"/>
    <col min="13328" max="13329" width="0" style="299" hidden="1" customWidth="1"/>
    <col min="13330" max="13330" width="6.5" style="299" customWidth="1"/>
    <col min="13331" max="13566" width="8.875" style="299"/>
    <col min="13567" max="13567" width="23.5" style="299" customWidth="1"/>
    <col min="13568" max="13568" width="21.375" style="299" customWidth="1"/>
    <col min="13569" max="13569" width="19.5" style="299" customWidth="1"/>
    <col min="13570" max="13581" width="7" style="299" customWidth="1"/>
    <col min="13582" max="13582" width="15.125" style="299" customWidth="1"/>
    <col min="13583" max="13583" width="15.875" style="299" customWidth="1"/>
    <col min="13584" max="13585" width="0" style="299" hidden="1" customWidth="1"/>
    <col min="13586" max="13586" width="6.5" style="299" customWidth="1"/>
    <col min="13587" max="13822" width="8.875" style="299"/>
    <col min="13823" max="13823" width="23.5" style="299" customWidth="1"/>
    <col min="13824" max="13824" width="21.375" style="299" customWidth="1"/>
    <col min="13825" max="13825" width="19.5" style="299" customWidth="1"/>
    <col min="13826" max="13837" width="7" style="299" customWidth="1"/>
    <col min="13838" max="13838" width="15.125" style="299" customWidth="1"/>
    <col min="13839" max="13839" width="15.875" style="299" customWidth="1"/>
    <col min="13840" max="13841" width="0" style="299" hidden="1" customWidth="1"/>
    <col min="13842" max="13842" width="6.5" style="299" customWidth="1"/>
    <col min="13843" max="14078" width="8.875" style="299"/>
    <col min="14079" max="14079" width="23.5" style="299" customWidth="1"/>
    <col min="14080" max="14080" width="21.375" style="299" customWidth="1"/>
    <col min="14081" max="14081" width="19.5" style="299" customWidth="1"/>
    <col min="14082" max="14093" width="7" style="299" customWidth="1"/>
    <col min="14094" max="14094" width="15.125" style="299" customWidth="1"/>
    <col min="14095" max="14095" width="15.875" style="299" customWidth="1"/>
    <col min="14096" max="14097" width="0" style="299" hidden="1" customWidth="1"/>
    <col min="14098" max="14098" width="6.5" style="299" customWidth="1"/>
    <col min="14099" max="14334" width="8.875" style="299"/>
    <col min="14335" max="14335" width="23.5" style="299" customWidth="1"/>
    <col min="14336" max="14336" width="21.375" style="299" customWidth="1"/>
    <col min="14337" max="14337" width="19.5" style="299" customWidth="1"/>
    <col min="14338" max="14349" width="7" style="299" customWidth="1"/>
    <col min="14350" max="14350" width="15.125" style="299" customWidth="1"/>
    <col min="14351" max="14351" width="15.875" style="299" customWidth="1"/>
    <col min="14352" max="14353" width="0" style="299" hidden="1" customWidth="1"/>
    <col min="14354" max="14354" width="6.5" style="299" customWidth="1"/>
    <col min="14355" max="14590" width="8.875" style="299"/>
    <col min="14591" max="14591" width="23.5" style="299" customWidth="1"/>
    <col min="14592" max="14592" width="21.375" style="299" customWidth="1"/>
    <col min="14593" max="14593" width="19.5" style="299" customWidth="1"/>
    <col min="14594" max="14605" width="7" style="299" customWidth="1"/>
    <col min="14606" max="14606" width="15.125" style="299" customWidth="1"/>
    <col min="14607" max="14607" width="15.875" style="299" customWidth="1"/>
    <col min="14608" max="14609" width="0" style="299" hidden="1" customWidth="1"/>
    <col min="14610" max="14610" width="6.5" style="299" customWidth="1"/>
    <col min="14611" max="14846" width="8.875" style="299"/>
    <col min="14847" max="14847" width="23.5" style="299" customWidth="1"/>
    <col min="14848" max="14848" width="21.375" style="299" customWidth="1"/>
    <col min="14849" max="14849" width="19.5" style="299" customWidth="1"/>
    <col min="14850" max="14861" width="7" style="299" customWidth="1"/>
    <col min="14862" max="14862" width="15.125" style="299" customWidth="1"/>
    <col min="14863" max="14863" width="15.875" style="299" customWidth="1"/>
    <col min="14864" max="14865" width="0" style="299" hidden="1" customWidth="1"/>
    <col min="14866" max="14866" width="6.5" style="299" customWidth="1"/>
    <col min="14867" max="15102" width="8.875" style="299"/>
    <col min="15103" max="15103" width="23.5" style="299" customWidth="1"/>
    <col min="15104" max="15104" width="21.375" style="299" customWidth="1"/>
    <col min="15105" max="15105" width="19.5" style="299" customWidth="1"/>
    <col min="15106" max="15117" width="7" style="299" customWidth="1"/>
    <col min="15118" max="15118" width="15.125" style="299" customWidth="1"/>
    <col min="15119" max="15119" width="15.875" style="299" customWidth="1"/>
    <col min="15120" max="15121" width="0" style="299" hidden="1" customWidth="1"/>
    <col min="15122" max="15122" width="6.5" style="299" customWidth="1"/>
    <col min="15123" max="15358" width="8.875" style="299"/>
    <col min="15359" max="15359" width="23.5" style="299" customWidth="1"/>
    <col min="15360" max="15360" width="21.375" style="299" customWidth="1"/>
    <col min="15361" max="15361" width="19.5" style="299" customWidth="1"/>
    <col min="15362" max="15373" width="7" style="299" customWidth="1"/>
    <col min="15374" max="15374" width="15.125" style="299" customWidth="1"/>
    <col min="15375" max="15375" width="15.875" style="299" customWidth="1"/>
    <col min="15376" max="15377" width="0" style="299" hidden="1" customWidth="1"/>
    <col min="15378" max="15378" width="6.5" style="299" customWidth="1"/>
    <col min="15379" max="15614" width="8.875" style="299"/>
    <col min="15615" max="15615" width="23.5" style="299" customWidth="1"/>
    <col min="15616" max="15616" width="21.375" style="299" customWidth="1"/>
    <col min="15617" max="15617" width="19.5" style="299" customWidth="1"/>
    <col min="15618" max="15629" width="7" style="299" customWidth="1"/>
    <col min="15630" max="15630" width="15.125" style="299" customWidth="1"/>
    <col min="15631" max="15631" width="15.875" style="299" customWidth="1"/>
    <col min="15632" max="15633" width="0" style="299" hidden="1" customWidth="1"/>
    <col min="15634" max="15634" width="6.5" style="299" customWidth="1"/>
    <col min="15635" max="15870" width="8.875" style="299"/>
    <col min="15871" max="15871" width="23.5" style="299" customWidth="1"/>
    <col min="15872" max="15872" width="21.375" style="299" customWidth="1"/>
    <col min="15873" max="15873" width="19.5" style="299" customWidth="1"/>
    <col min="15874" max="15885" width="7" style="299" customWidth="1"/>
    <col min="15886" max="15886" width="15.125" style="299" customWidth="1"/>
    <col min="15887" max="15887" width="15.875" style="299" customWidth="1"/>
    <col min="15888" max="15889" width="0" style="299" hidden="1" customWidth="1"/>
    <col min="15890" max="15890" width="6.5" style="299" customWidth="1"/>
    <col min="15891" max="16126" width="8.875" style="299"/>
    <col min="16127" max="16127" width="23.5" style="299" customWidth="1"/>
    <col min="16128" max="16128" width="21.375" style="299" customWidth="1"/>
    <col min="16129" max="16129" width="19.5" style="299" customWidth="1"/>
    <col min="16130" max="16141" width="7" style="299" customWidth="1"/>
    <col min="16142" max="16142" width="15.125" style="299" customWidth="1"/>
    <col min="16143" max="16143" width="15.875" style="299" customWidth="1"/>
    <col min="16144" max="16145" width="0" style="299" hidden="1" customWidth="1"/>
    <col min="16146" max="16146" width="6.5" style="299" customWidth="1"/>
    <col min="16147" max="16381" width="8.875" style="299"/>
    <col min="16382" max="16384" width="8.875" style="299" customWidth="1"/>
  </cols>
  <sheetData>
    <row r="1" spans="2:21" ht="24" customHeight="1"/>
    <row r="2" spans="2:21" ht="21" customHeight="1">
      <c r="B2" s="4000" t="s">
        <v>1764</v>
      </c>
      <c r="C2" s="4000"/>
      <c r="D2" s="4000"/>
      <c r="E2" s="4000"/>
      <c r="F2" s="4000"/>
      <c r="G2" s="4000"/>
      <c r="H2" s="4000"/>
      <c r="I2" s="4000"/>
      <c r="J2" s="4000"/>
      <c r="K2" s="4000"/>
      <c r="L2" s="4000"/>
      <c r="M2" s="4000"/>
      <c r="N2" s="4000"/>
      <c r="O2" s="4000"/>
      <c r="P2" s="4000"/>
      <c r="Q2" s="4000"/>
      <c r="R2" s="4000"/>
      <c r="S2" s="4000"/>
      <c r="U2" s="967" t="s">
        <v>1739</v>
      </c>
    </row>
    <row r="3" spans="2:21" ht="12" customHeight="1">
      <c r="S3" s="1090" t="s">
        <v>1765</v>
      </c>
    </row>
    <row r="4" spans="2:21" s="920" customFormat="1" ht="27" customHeight="1">
      <c r="B4" s="1052" t="s">
        <v>1766</v>
      </c>
      <c r="C4" s="4001" t="str">
        <f>本工事内容!$C$5&amp;本工事内容!$D$5&amp;本工事内容!$E$5&amp;"　"&amp;本工事内容!$C$8</f>
        <v>都計第100号　○○○道路修繕工事2</v>
      </c>
      <c r="D4" s="4001"/>
      <c r="E4" s="4001"/>
      <c r="F4" s="4001"/>
      <c r="G4" s="4001"/>
      <c r="H4" s="4001"/>
      <c r="I4" s="921"/>
      <c r="J4" s="921"/>
      <c r="K4" s="921"/>
      <c r="L4" s="1053"/>
      <c r="M4" s="1053"/>
      <c r="N4" s="1053"/>
      <c r="O4" s="921" t="s">
        <v>1765</v>
      </c>
      <c r="P4" s="921"/>
      <c r="Q4" s="921"/>
      <c r="R4" s="921"/>
      <c r="S4" s="921"/>
      <c r="U4" s="1267"/>
    </row>
    <row r="5" spans="2:21" s="920" customFormat="1" ht="23.25" customHeight="1">
      <c r="B5" s="922"/>
      <c r="C5" s="921"/>
      <c r="D5" s="921"/>
      <c r="E5" s="921"/>
      <c r="F5" s="921"/>
      <c r="G5" s="921"/>
      <c r="H5" s="921"/>
      <c r="I5" s="921"/>
      <c r="J5" s="921"/>
      <c r="K5" s="921"/>
      <c r="L5" s="1053"/>
      <c r="M5" s="1053"/>
      <c r="N5" s="1052" t="s">
        <v>1767</v>
      </c>
      <c r="O5" s="1052"/>
      <c r="P5" s="4002" t="str">
        <f>請負者詳細!$C$2</f>
        <v>△△△△建設株式会社</v>
      </c>
      <c r="Q5" s="4002"/>
      <c r="R5" s="4002"/>
      <c r="S5" s="4002"/>
      <c r="U5" s="1267"/>
    </row>
    <row r="6" spans="2:21" s="920" customFormat="1" ht="30" customHeight="1">
      <c r="N6" s="1092" t="s">
        <v>1794</v>
      </c>
      <c r="O6" s="1091"/>
      <c r="P6" s="1091"/>
      <c r="Q6" s="1091"/>
      <c r="R6" s="1091"/>
      <c r="S6" s="1091"/>
      <c r="U6" s="1267"/>
    </row>
    <row r="7" spans="2:21" s="920" customFormat="1" ht="21" customHeight="1">
      <c r="B7" s="920" t="s">
        <v>1768</v>
      </c>
      <c r="Q7" s="921"/>
      <c r="R7" s="921"/>
      <c r="S7" s="921"/>
      <c r="U7" s="1267"/>
    </row>
    <row r="8" spans="2:21" s="920" customFormat="1" ht="34.5" customHeight="1">
      <c r="B8" s="4003" t="s">
        <v>1792</v>
      </c>
      <c r="C8" s="4005"/>
      <c r="D8" s="4005"/>
      <c r="E8" s="4005"/>
      <c r="F8" s="4005"/>
      <c r="G8" s="4005"/>
      <c r="H8" s="4005"/>
      <c r="I8" s="4005"/>
      <c r="J8" s="4005"/>
      <c r="K8" s="4005"/>
      <c r="L8" s="4005"/>
      <c r="M8" s="4005"/>
      <c r="N8" s="4005"/>
      <c r="O8" s="4005"/>
      <c r="P8" s="4005"/>
      <c r="Q8" s="4005"/>
      <c r="R8" s="4005"/>
      <c r="S8" s="4005"/>
      <c r="U8" s="1267"/>
    </row>
    <row r="9" spans="2:21" s="920" customFormat="1" ht="25.5" customHeight="1">
      <c r="B9" s="1054" t="s">
        <v>1769</v>
      </c>
      <c r="C9" s="1055"/>
      <c r="D9" s="1502"/>
      <c r="E9" s="1055"/>
      <c r="F9" s="1055"/>
      <c r="G9" s="1055"/>
      <c r="H9" s="1055"/>
      <c r="I9" s="1055"/>
      <c r="J9" s="1055"/>
      <c r="K9" s="1055"/>
      <c r="L9" s="1055"/>
      <c r="M9" s="1055"/>
      <c r="N9" s="1055"/>
      <c r="O9" s="1055"/>
      <c r="P9" s="1055"/>
      <c r="Q9" s="1055"/>
      <c r="R9" s="1055"/>
      <c r="S9" s="1055"/>
      <c r="U9" s="1267"/>
    </row>
    <row r="10" spans="2:21" s="920" customFormat="1" ht="30" customHeight="1">
      <c r="B10" s="1054" t="s">
        <v>1770</v>
      </c>
      <c r="Q10" s="921"/>
      <c r="R10" s="921"/>
      <c r="S10" s="921"/>
      <c r="U10" s="1267"/>
    </row>
    <row r="11" spans="2:21" s="920" customFormat="1" ht="13.5" customHeight="1">
      <c r="B11" s="1056"/>
      <c r="Q11" s="921"/>
      <c r="R11" s="921"/>
      <c r="S11" s="921"/>
      <c r="U11" s="1267"/>
    </row>
    <row r="12" spans="2:21" s="920" customFormat="1" ht="30" customHeight="1" thickBot="1">
      <c r="B12" s="1057" t="s">
        <v>1795</v>
      </c>
      <c r="C12" s="1093" t="str">
        <f>TEXT(本工事内容!$C$12,"ggge年m月d日") &amp;" から "&amp;TEXT('33状況報告書'!AJ12,"ggge年m月d日")&amp;" まで"</f>
        <v>令和4年11月2日 から 令和5年3月31日 まで</v>
      </c>
      <c r="D12" s="1093"/>
      <c r="E12" s="1058"/>
      <c r="F12" s="1058"/>
      <c r="G12" s="1058"/>
      <c r="H12" s="1058"/>
      <c r="I12" s="1058"/>
      <c r="J12" s="1058"/>
      <c r="K12" s="1058"/>
      <c r="L12" s="1058"/>
      <c r="M12" s="1058"/>
      <c r="N12" s="1058"/>
      <c r="O12" s="1058"/>
      <c r="P12" s="1058"/>
      <c r="Q12" s="1058"/>
      <c r="R12" s="1058"/>
      <c r="S12" s="1059"/>
      <c r="U12" s="1267"/>
    </row>
    <row r="13" spans="2:21" s="920" customFormat="1" ht="30" customHeight="1" thickBot="1">
      <c r="B13" s="1060" t="s">
        <v>1771</v>
      </c>
      <c r="C13" s="1061" t="s">
        <v>1772</v>
      </c>
      <c r="D13" s="3996" t="s">
        <v>1773</v>
      </c>
      <c r="E13" s="3997"/>
      <c r="F13" s="1062" t="s">
        <v>1774</v>
      </c>
      <c r="G13" s="1063" t="s">
        <v>1775</v>
      </c>
      <c r="H13" s="1063" t="s">
        <v>1776</v>
      </c>
      <c r="I13" s="1063" t="s">
        <v>1777</v>
      </c>
      <c r="J13" s="1063" t="s">
        <v>1778</v>
      </c>
      <c r="K13" s="1063" t="s">
        <v>1779</v>
      </c>
      <c r="L13" s="1063" t="s">
        <v>1780</v>
      </c>
      <c r="M13" s="1063" t="s">
        <v>1781</v>
      </c>
      <c r="N13" s="1063" t="s">
        <v>1782</v>
      </c>
      <c r="O13" s="1063" t="s">
        <v>1783</v>
      </c>
      <c r="P13" s="1063" t="s">
        <v>1784</v>
      </c>
      <c r="Q13" s="1061" t="s">
        <v>1785</v>
      </c>
      <c r="R13" s="1064" t="s">
        <v>2169</v>
      </c>
      <c r="S13" s="1065" t="s">
        <v>1786</v>
      </c>
      <c r="U13" s="1267"/>
    </row>
    <row r="14" spans="2:21" s="920" customFormat="1" ht="30" customHeight="1" thickTop="1">
      <c r="B14" s="1066"/>
      <c r="C14" s="1067"/>
      <c r="D14" s="3998"/>
      <c r="E14" s="3999"/>
      <c r="F14" s="1068"/>
      <c r="G14" s="1069"/>
      <c r="H14" s="1069"/>
      <c r="I14" s="1069"/>
      <c r="J14" s="1069" t="s">
        <v>1765</v>
      </c>
      <c r="K14" s="1069"/>
      <c r="L14" s="1069"/>
      <c r="M14" s="1069"/>
      <c r="N14" s="1069"/>
      <c r="O14" s="1069"/>
      <c r="P14" s="1069"/>
      <c r="Q14" s="1067"/>
      <c r="R14" s="1070" t="s">
        <v>977</v>
      </c>
      <c r="S14" s="1071"/>
      <c r="U14" s="1267"/>
    </row>
    <row r="15" spans="2:21" s="920" customFormat="1" ht="30" customHeight="1">
      <c r="B15" s="1072"/>
      <c r="C15" s="1073"/>
      <c r="D15" s="3990"/>
      <c r="E15" s="3991"/>
      <c r="F15" s="1074"/>
      <c r="G15" s="1075"/>
      <c r="H15" s="1075"/>
      <c r="I15" s="1075"/>
      <c r="J15" s="1075"/>
      <c r="K15" s="1075"/>
      <c r="L15" s="1075"/>
      <c r="M15" s="1075"/>
      <c r="N15" s="1075"/>
      <c r="O15" s="1075"/>
      <c r="P15" s="1075"/>
      <c r="Q15" s="1073"/>
      <c r="R15" s="1076" t="s">
        <v>977</v>
      </c>
      <c r="S15" s="1077"/>
      <c r="U15" s="1267"/>
    </row>
    <row r="16" spans="2:21" s="920" customFormat="1" ht="30" customHeight="1">
      <c r="B16" s="1072"/>
      <c r="C16" s="1073"/>
      <c r="D16" s="3990"/>
      <c r="E16" s="3991"/>
      <c r="F16" s="1074"/>
      <c r="G16" s="1075"/>
      <c r="H16" s="1075"/>
      <c r="I16" s="1075"/>
      <c r="J16" s="1075"/>
      <c r="K16" s="1075"/>
      <c r="L16" s="1075"/>
      <c r="M16" s="1075"/>
      <c r="N16" s="1075"/>
      <c r="O16" s="1075"/>
      <c r="P16" s="1075"/>
      <c r="Q16" s="1073"/>
      <c r="R16" s="1076" t="s">
        <v>977</v>
      </c>
      <c r="S16" s="1077"/>
      <c r="U16" s="1267"/>
    </row>
    <row r="17" spans="2:21" s="920" customFormat="1" ht="30" customHeight="1">
      <c r="B17" s="1072"/>
      <c r="C17" s="1073"/>
      <c r="D17" s="3990"/>
      <c r="E17" s="3991"/>
      <c r="F17" s="1074"/>
      <c r="G17" s="1075"/>
      <c r="H17" s="1075"/>
      <c r="I17" s="1075"/>
      <c r="J17" s="1075"/>
      <c r="K17" s="1075"/>
      <c r="L17" s="1075"/>
      <c r="M17" s="1075"/>
      <c r="N17" s="1075"/>
      <c r="O17" s="1075"/>
      <c r="P17" s="1075"/>
      <c r="Q17" s="1073"/>
      <c r="R17" s="1076" t="s">
        <v>977</v>
      </c>
      <c r="S17" s="1077"/>
      <c r="U17" s="1267"/>
    </row>
    <row r="18" spans="2:21" s="920" customFormat="1" ht="30" customHeight="1">
      <c r="B18" s="1078"/>
      <c r="C18" s="1079"/>
      <c r="D18" s="3994"/>
      <c r="E18" s="3995"/>
      <c r="F18" s="1080"/>
      <c r="G18" s="1081"/>
      <c r="H18" s="1081"/>
      <c r="I18" s="1081"/>
      <c r="J18" s="1081"/>
      <c r="K18" s="1081"/>
      <c r="L18" s="1081"/>
      <c r="M18" s="1081"/>
      <c r="N18" s="1081"/>
      <c r="O18" s="1081"/>
      <c r="P18" s="1081"/>
      <c r="Q18" s="1079"/>
      <c r="R18" s="1082" t="s">
        <v>977</v>
      </c>
      <c r="S18" s="1083"/>
      <c r="U18" s="1267"/>
    </row>
    <row r="19" spans="2:21" s="920" customFormat="1" ht="30" customHeight="1">
      <c r="B19" s="1072"/>
      <c r="C19" s="1073"/>
      <c r="D19" s="3990"/>
      <c r="E19" s="3991"/>
      <c r="F19" s="1074"/>
      <c r="G19" s="1075"/>
      <c r="H19" s="1075"/>
      <c r="I19" s="1075"/>
      <c r="J19" s="1075"/>
      <c r="K19" s="1075"/>
      <c r="L19" s="1075"/>
      <c r="M19" s="1075"/>
      <c r="N19" s="1075"/>
      <c r="O19" s="1075" t="s">
        <v>1787</v>
      </c>
      <c r="P19" s="1075"/>
      <c r="Q19" s="1073"/>
      <c r="R19" s="1076" t="s">
        <v>977</v>
      </c>
      <c r="S19" s="1077"/>
      <c r="U19" s="1267"/>
    </row>
    <row r="20" spans="2:21" s="920" customFormat="1" ht="30" customHeight="1">
      <c r="B20" s="1072"/>
      <c r="C20" s="1073"/>
      <c r="D20" s="3990"/>
      <c r="E20" s="3991"/>
      <c r="F20" s="1074"/>
      <c r="G20" s="1075"/>
      <c r="H20" s="1075"/>
      <c r="I20" s="1075"/>
      <c r="J20" s="1075"/>
      <c r="K20" s="1075"/>
      <c r="L20" s="1075"/>
      <c r="M20" s="1075"/>
      <c r="N20" s="1075"/>
      <c r="O20" s="1075"/>
      <c r="P20" s="1075"/>
      <c r="Q20" s="1073"/>
      <c r="R20" s="1076" t="s">
        <v>977</v>
      </c>
      <c r="S20" s="1077"/>
      <c r="U20" s="1267"/>
    </row>
    <row r="21" spans="2:21" s="920" customFormat="1" ht="30" customHeight="1">
      <c r="B21" s="1072"/>
      <c r="C21" s="1073"/>
      <c r="D21" s="3990"/>
      <c r="E21" s="3991"/>
      <c r="F21" s="1074"/>
      <c r="G21" s="1075"/>
      <c r="H21" s="1075"/>
      <c r="I21" s="1075"/>
      <c r="J21" s="1075"/>
      <c r="K21" s="1075"/>
      <c r="L21" s="1075"/>
      <c r="M21" s="1075"/>
      <c r="N21" s="1075"/>
      <c r="O21" s="1075"/>
      <c r="P21" s="1075"/>
      <c r="Q21" s="1073"/>
      <c r="R21" s="1076" t="s">
        <v>977</v>
      </c>
      <c r="S21" s="1077"/>
      <c r="U21" s="1267"/>
    </row>
    <row r="22" spans="2:21" s="920" customFormat="1" ht="30" customHeight="1">
      <c r="B22" s="1072"/>
      <c r="C22" s="1073"/>
      <c r="D22" s="3990"/>
      <c r="E22" s="3991"/>
      <c r="F22" s="1074"/>
      <c r="G22" s="1075"/>
      <c r="H22" s="1075"/>
      <c r="I22" s="1075"/>
      <c r="J22" s="1075"/>
      <c r="K22" s="1075"/>
      <c r="L22" s="1075"/>
      <c r="M22" s="1075"/>
      <c r="N22" s="1075"/>
      <c r="O22" s="1075"/>
      <c r="P22" s="1075"/>
      <c r="Q22" s="1073"/>
      <c r="R22" s="1076" t="s">
        <v>977</v>
      </c>
      <c r="S22" s="1077"/>
      <c r="U22" s="1267"/>
    </row>
    <row r="23" spans="2:21" s="920" customFormat="1" ht="30" customHeight="1" thickBot="1">
      <c r="B23" s="1078"/>
      <c r="C23" s="1079"/>
      <c r="D23" s="3992"/>
      <c r="E23" s="3993"/>
      <c r="F23" s="1080"/>
      <c r="G23" s="1081"/>
      <c r="H23" s="1081"/>
      <c r="I23" s="1081"/>
      <c r="J23" s="1081"/>
      <c r="K23" s="1081"/>
      <c r="L23" s="1081"/>
      <c r="M23" s="1081"/>
      <c r="N23" s="1081"/>
      <c r="O23" s="1081"/>
      <c r="P23" s="1081"/>
      <c r="Q23" s="1079"/>
      <c r="R23" s="1082" t="s">
        <v>977</v>
      </c>
      <c r="S23" s="1083"/>
      <c r="U23" s="1267"/>
    </row>
    <row r="24" spans="2:21" s="920" customFormat="1" ht="30" customHeight="1" thickBot="1">
      <c r="B24" s="1084"/>
      <c r="C24" s="1084"/>
      <c r="D24" s="1084"/>
      <c r="E24" s="1084"/>
      <c r="F24" s="1084"/>
      <c r="G24" s="1084"/>
      <c r="H24" s="1084"/>
      <c r="I24" s="1084"/>
      <c r="J24" s="1085"/>
      <c r="K24" s="4004" t="s">
        <v>1788</v>
      </c>
      <c r="L24" s="4006"/>
      <c r="M24" s="4006"/>
      <c r="N24" s="4006"/>
      <c r="O24" s="4006"/>
      <c r="P24" s="1086"/>
      <c r="Q24" s="1087"/>
      <c r="R24" s="1088">
        <v>0</v>
      </c>
      <c r="S24" s="1089" t="s">
        <v>1789</v>
      </c>
      <c r="U24" s="1267"/>
    </row>
    <row r="25" spans="2:21" ht="24" customHeight="1"/>
    <row r="26" spans="2:21" ht="21" customHeight="1">
      <c r="B26" s="4000" t="s">
        <v>1764</v>
      </c>
      <c r="C26" s="4000"/>
      <c r="D26" s="4000"/>
      <c r="E26" s="4000"/>
      <c r="F26" s="4000"/>
      <c r="G26" s="4000"/>
      <c r="H26" s="4000"/>
      <c r="I26" s="4000"/>
      <c r="J26" s="4000"/>
      <c r="K26" s="4000"/>
      <c r="L26" s="4000"/>
      <c r="M26" s="4000"/>
      <c r="N26" s="4000"/>
      <c r="O26" s="4000"/>
      <c r="P26" s="4000"/>
      <c r="Q26" s="4000"/>
      <c r="R26" s="4000"/>
      <c r="S26" s="4000"/>
    </row>
    <row r="27" spans="2:21" ht="12" customHeight="1">
      <c r="S27" s="1090" t="s">
        <v>1765</v>
      </c>
    </row>
    <row r="28" spans="2:21" s="920" customFormat="1" ht="27" customHeight="1">
      <c r="B28" s="1052" t="s">
        <v>1766</v>
      </c>
      <c r="C28" s="4001" t="str">
        <f>本工事内容!$C$5&amp;本工事内容!$D$5&amp;本工事内容!$E$5&amp;"　"&amp;本工事内容!$C$8</f>
        <v>都計第100号　○○○道路修繕工事2</v>
      </c>
      <c r="D28" s="4001"/>
      <c r="E28" s="4001"/>
      <c r="F28" s="4001"/>
      <c r="G28" s="4001"/>
      <c r="H28" s="4001"/>
      <c r="I28" s="921"/>
      <c r="J28" s="921"/>
      <c r="K28" s="921"/>
      <c r="L28" s="1053"/>
      <c r="M28" s="1053"/>
      <c r="N28" s="1053"/>
      <c r="O28" s="921" t="s">
        <v>1765</v>
      </c>
      <c r="P28" s="921"/>
      <c r="Q28" s="921"/>
      <c r="R28" s="921"/>
      <c r="S28" s="921"/>
      <c r="U28" s="1267"/>
    </row>
    <row r="29" spans="2:21" s="920" customFormat="1" ht="23.25" customHeight="1">
      <c r="B29" s="922"/>
      <c r="C29" s="921"/>
      <c r="D29" s="921"/>
      <c r="E29" s="921"/>
      <c r="F29" s="921"/>
      <c r="G29" s="921"/>
      <c r="H29" s="921"/>
      <c r="I29" s="921"/>
      <c r="J29" s="921"/>
      <c r="K29" s="921"/>
      <c r="L29" s="1053"/>
      <c r="M29" s="1053"/>
      <c r="N29" s="1052" t="s">
        <v>1767</v>
      </c>
      <c r="O29" s="1052"/>
      <c r="P29" s="4002"/>
      <c r="Q29" s="4002"/>
      <c r="R29" s="4002"/>
      <c r="S29" s="4002"/>
      <c r="U29" s="1267"/>
    </row>
    <row r="30" spans="2:21" s="920" customFormat="1" ht="30" customHeight="1">
      <c r="N30" s="1092" t="s">
        <v>1793</v>
      </c>
      <c r="O30" s="1091"/>
      <c r="P30" s="1091"/>
      <c r="Q30" s="1091"/>
      <c r="R30" s="1091"/>
      <c r="S30" s="1091"/>
      <c r="U30" s="312"/>
    </row>
    <row r="31" spans="2:21" s="920" customFormat="1" ht="21" customHeight="1">
      <c r="B31" s="920" t="s">
        <v>1768</v>
      </c>
      <c r="Q31" s="921"/>
      <c r="R31" s="921"/>
      <c r="S31" s="921"/>
      <c r="U31" s="312"/>
    </row>
    <row r="32" spans="2:21" s="920" customFormat="1" ht="34.5" customHeight="1">
      <c r="B32" s="4003" t="s">
        <v>1792</v>
      </c>
      <c r="C32" s="4003"/>
      <c r="D32" s="4003"/>
      <c r="E32" s="4003"/>
      <c r="F32" s="4003"/>
      <c r="G32" s="4003"/>
      <c r="H32" s="4003"/>
      <c r="I32" s="4003"/>
      <c r="J32" s="4003"/>
      <c r="K32" s="4003"/>
      <c r="L32" s="4003"/>
      <c r="M32" s="4003"/>
      <c r="N32" s="4003"/>
      <c r="O32" s="4003"/>
      <c r="P32" s="4003"/>
      <c r="Q32" s="4003"/>
      <c r="R32" s="4003"/>
      <c r="S32" s="4003"/>
      <c r="U32" s="312"/>
    </row>
    <row r="33" spans="2:21" s="920" customFormat="1" ht="25.5" customHeight="1">
      <c r="B33" s="1054" t="s">
        <v>1769</v>
      </c>
      <c r="C33" s="1055"/>
      <c r="D33" s="1502"/>
      <c r="E33" s="1055"/>
      <c r="F33" s="1055"/>
      <c r="G33" s="1055"/>
      <c r="H33" s="1055"/>
      <c r="I33" s="1055"/>
      <c r="J33" s="1055"/>
      <c r="K33" s="1055"/>
      <c r="L33" s="1055"/>
      <c r="M33" s="1055"/>
      <c r="N33" s="1055"/>
      <c r="O33" s="1055"/>
      <c r="P33" s="1055"/>
      <c r="Q33" s="1055"/>
      <c r="R33" s="1055"/>
      <c r="S33" s="1055"/>
      <c r="U33" s="312"/>
    </row>
    <row r="34" spans="2:21" s="920" customFormat="1" ht="30" customHeight="1">
      <c r="B34" s="1054" t="s">
        <v>1790</v>
      </c>
      <c r="Q34" s="921"/>
      <c r="R34" s="921"/>
      <c r="S34" s="921"/>
      <c r="U34" s="312"/>
    </row>
    <row r="35" spans="2:21" s="920" customFormat="1" ht="13.5" customHeight="1">
      <c r="B35" s="1056"/>
      <c r="Q35" s="921"/>
      <c r="R35" s="921"/>
      <c r="S35" s="921"/>
      <c r="U35" s="312"/>
    </row>
    <row r="36" spans="2:21" s="920" customFormat="1" ht="30" customHeight="1" thickBot="1">
      <c r="B36" s="1057" t="s">
        <v>1801</v>
      </c>
      <c r="C36" s="1504" t="s">
        <v>2165</v>
      </c>
      <c r="D36" s="1503" t="s">
        <v>2166</v>
      </c>
      <c r="E36" s="1504" t="s">
        <v>2167</v>
      </c>
      <c r="F36" s="1503" t="s">
        <v>2168</v>
      </c>
      <c r="G36" s="1058"/>
      <c r="H36" s="1058"/>
      <c r="I36" s="1058"/>
      <c r="J36" s="1058"/>
      <c r="K36" s="1058"/>
      <c r="L36" s="1058"/>
      <c r="M36" s="1058"/>
      <c r="N36" s="1058"/>
      <c r="O36" s="1058"/>
      <c r="P36" s="1058"/>
      <c r="Q36" s="1058"/>
      <c r="R36" s="1058"/>
      <c r="S36" s="1059"/>
      <c r="U36" s="312"/>
    </row>
    <row r="37" spans="2:21" s="920" customFormat="1" ht="30" customHeight="1" thickBot="1">
      <c r="B37" s="1060" t="s">
        <v>1771</v>
      </c>
      <c r="C37" s="1061" t="s">
        <v>1772</v>
      </c>
      <c r="D37" s="3996" t="s">
        <v>1773</v>
      </c>
      <c r="E37" s="3997"/>
      <c r="F37" s="1062" t="s">
        <v>1774</v>
      </c>
      <c r="G37" s="1063" t="s">
        <v>1775</v>
      </c>
      <c r="H37" s="1063" t="s">
        <v>1776</v>
      </c>
      <c r="I37" s="1063" t="s">
        <v>1777</v>
      </c>
      <c r="J37" s="1063" t="s">
        <v>1778</v>
      </c>
      <c r="K37" s="1063" t="s">
        <v>1779</v>
      </c>
      <c r="L37" s="1063" t="s">
        <v>1780</v>
      </c>
      <c r="M37" s="1063" t="s">
        <v>1781</v>
      </c>
      <c r="N37" s="1063" t="s">
        <v>1782</v>
      </c>
      <c r="O37" s="1063" t="s">
        <v>1783</v>
      </c>
      <c r="P37" s="1063" t="s">
        <v>1784</v>
      </c>
      <c r="Q37" s="1061" t="s">
        <v>1785</v>
      </c>
      <c r="R37" s="1064" t="s">
        <v>2169</v>
      </c>
      <c r="S37" s="1065" t="s">
        <v>1786</v>
      </c>
      <c r="U37" s="312"/>
    </row>
    <row r="38" spans="2:21" s="920" customFormat="1" ht="30" customHeight="1" thickTop="1">
      <c r="B38" s="1066"/>
      <c r="C38" s="1067"/>
      <c r="D38" s="3998"/>
      <c r="E38" s="3999"/>
      <c r="F38" s="1068"/>
      <c r="G38" s="1069"/>
      <c r="H38" s="1069"/>
      <c r="I38" s="1069"/>
      <c r="J38" s="1069" t="s">
        <v>1765</v>
      </c>
      <c r="K38" s="1069"/>
      <c r="L38" s="1069"/>
      <c r="M38" s="1069"/>
      <c r="N38" s="1069"/>
      <c r="O38" s="1069"/>
      <c r="P38" s="1069"/>
      <c r="Q38" s="1067"/>
      <c r="R38" s="1070" t="s">
        <v>977</v>
      </c>
      <c r="S38" s="1071"/>
      <c r="U38" s="312"/>
    </row>
    <row r="39" spans="2:21" s="920" customFormat="1" ht="30" customHeight="1">
      <c r="B39" s="1072"/>
      <c r="C39" s="1073"/>
      <c r="D39" s="3990"/>
      <c r="E39" s="3991"/>
      <c r="F39" s="1074"/>
      <c r="G39" s="1075"/>
      <c r="H39" s="1075"/>
      <c r="I39" s="1075"/>
      <c r="J39" s="1075"/>
      <c r="K39" s="1075"/>
      <c r="L39" s="1075"/>
      <c r="M39" s="1075"/>
      <c r="N39" s="1075"/>
      <c r="O39" s="1075"/>
      <c r="P39" s="1075"/>
      <c r="Q39" s="1073"/>
      <c r="R39" s="1076" t="s">
        <v>977</v>
      </c>
      <c r="S39" s="1077"/>
      <c r="U39" s="312"/>
    </row>
    <row r="40" spans="2:21" s="920" customFormat="1" ht="30" customHeight="1">
      <c r="B40" s="1072"/>
      <c r="C40" s="1073"/>
      <c r="D40" s="3990"/>
      <c r="E40" s="3991"/>
      <c r="F40" s="1074"/>
      <c r="G40" s="1075"/>
      <c r="H40" s="1075"/>
      <c r="I40" s="1075"/>
      <c r="J40" s="1075"/>
      <c r="K40" s="1075"/>
      <c r="L40" s="1075"/>
      <c r="M40" s="1075"/>
      <c r="N40" s="1075"/>
      <c r="O40" s="1075"/>
      <c r="P40" s="1075"/>
      <c r="Q40" s="1073"/>
      <c r="R40" s="1076" t="s">
        <v>977</v>
      </c>
      <c r="S40" s="1077"/>
      <c r="U40" s="312"/>
    </row>
    <row r="41" spans="2:21" s="920" customFormat="1" ht="30" customHeight="1">
      <c r="B41" s="1072"/>
      <c r="C41" s="1073"/>
      <c r="D41" s="3990"/>
      <c r="E41" s="3991"/>
      <c r="F41" s="1074"/>
      <c r="G41" s="1075"/>
      <c r="H41" s="1075"/>
      <c r="I41" s="1075"/>
      <c r="J41" s="1075"/>
      <c r="K41" s="1075"/>
      <c r="L41" s="1075"/>
      <c r="M41" s="1075"/>
      <c r="N41" s="1075"/>
      <c r="O41" s="1075"/>
      <c r="P41" s="1075"/>
      <c r="Q41" s="1073"/>
      <c r="R41" s="1076" t="s">
        <v>977</v>
      </c>
      <c r="S41" s="1077"/>
      <c r="U41" s="312"/>
    </row>
    <row r="42" spans="2:21" s="920" customFormat="1" ht="30" customHeight="1">
      <c r="B42" s="1078"/>
      <c r="C42" s="1079"/>
      <c r="D42" s="3994"/>
      <c r="E42" s="3995"/>
      <c r="F42" s="1080"/>
      <c r="G42" s="1081"/>
      <c r="H42" s="1081"/>
      <c r="I42" s="1081"/>
      <c r="J42" s="1081"/>
      <c r="K42" s="1081"/>
      <c r="L42" s="1081"/>
      <c r="M42" s="1081"/>
      <c r="N42" s="1081"/>
      <c r="O42" s="1081"/>
      <c r="P42" s="1081"/>
      <c r="Q42" s="1079"/>
      <c r="R42" s="1082" t="s">
        <v>977</v>
      </c>
      <c r="S42" s="1083"/>
      <c r="U42" s="312"/>
    </row>
    <row r="43" spans="2:21" s="920" customFormat="1" ht="30" customHeight="1">
      <c r="B43" s="1072"/>
      <c r="C43" s="1073"/>
      <c r="D43" s="3990"/>
      <c r="E43" s="3991"/>
      <c r="F43" s="1074"/>
      <c r="G43" s="1075"/>
      <c r="H43" s="1075"/>
      <c r="I43" s="1075"/>
      <c r="J43" s="1075"/>
      <c r="K43" s="1075"/>
      <c r="L43" s="1075"/>
      <c r="M43" s="1075"/>
      <c r="N43" s="1075"/>
      <c r="O43" s="1075" t="s">
        <v>1791</v>
      </c>
      <c r="P43" s="1075"/>
      <c r="Q43" s="1073"/>
      <c r="R43" s="1076" t="s">
        <v>977</v>
      </c>
      <c r="S43" s="1077"/>
      <c r="U43" s="312"/>
    </row>
    <row r="44" spans="2:21" s="920" customFormat="1" ht="30" customHeight="1">
      <c r="B44" s="1072"/>
      <c r="C44" s="1073"/>
      <c r="D44" s="3990"/>
      <c r="E44" s="3991"/>
      <c r="F44" s="1074"/>
      <c r="G44" s="1075"/>
      <c r="H44" s="1075"/>
      <c r="I44" s="1075"/>
      <c r="J44" s="1075"/>
      <c r="K44" s="1075"/>
      <c r="L44" s="1075"/>
      <c r="M44" s="1075"/>
      <c r="N44" s="1075"/>
      <c r="O44" s="1075"/>
      <c r="P44" s="1075"/>
      <c r="Q44" s="1073"/>
      <c r="R44" s="1076" t="s">
        <v>977</v>
      </c>
      <c r="S44" s="1077"/>
      <c r="U44" s="312"/>
    </row>
    <row r="45" spans="2:21" s="920" customFormat="1" ht="30" customHeight="1">
      <c r="B45" s="1072"/>
      <c r="C45" s="1073"/>
      <c r="D45" s="3990"/>
      <c r="E45" s="3991"/>
      <c r="F45" s="1074"/>
      <c r="G45" s="1075"/>
      <c r="H45" s="1075"/>
      <c r="I45" s="1075"/>
      <c r="J45" s="1075"/>
      <c r="K45" s="1075"/>
      <c r="L45" s="1075"/>
      <c r="M45" s="1075"/>
      <c r="N45" s="1075"/>
      <c r="O45" s="1075"/>
      <c r="P45" s="1075"/>
      <c r="Q45" s="1073"/>
      <c r="R45" s="1076" t="s">
        <v>977</v>
      </c>
      <c r="S45" s="1077"/>
      <c r="U45" s="312"/>
    </row>
    <row r="46" spans="2:21" s="920" customFormat="1" ht="30" customHeight="1">
      <c r="B46" s="1072"/>
      <c r="C46" s="1073"/>
      <c r="D46" s="3990"/>
      <c r="E46" s="3991"/>
      <c r="F46" s="1074"/>
      <c r="G46" s="1075"/>
      <c r="H46" s="1075"/>
      <c r="I46" s="1075"/>
      <c r="J46" s="1075"/>
      <c r="K46" s="1075"/>
      <c r="L46" s="1075"/>
      <c r="M46" s="1075"/>
      <c r="N46" s="1075"/>
      <c r="O46" s="1075"/>
      <c r="P46" s="1075"/>
      <c r="Q46" s="1073"/>
      <c r="R46" s="1076" t="s">
        <v>977</v>
      </c>
      <c r="S46" s="1077"/>
      <c r="U46" s="312"/>
    </row>
    <row r="47" spans="2:21" s="920" customFormat="1" ht="30" customHeight="1" thickBot="1">
      <c r="B47" s="1078"/>
      <c r="C47" s="1079"/>
      <c r="D47" s="3992"/>
      <c r="E47" s="3993"/>
      <c r="F47" s="1080"/>
      <c r="G47" s="1081"/>
      <c r="H47" s="1081"/>
      <c r="I47" s="1081"/>
      <c r="J47" s="1081"/>
      <c r="K47" s="1081"/>
      <c r="L47" s="1081"/>
      <c r="M47" s="1081"/>
      <c r="N47" s="1081"/>
      <c r="O47" s="1081"/>
      <c r="P47" s="1081"/>
      <c r="Q47" s="1079"/>
      <c r="R47" s="1082" t="s">
        <v>977</v>
      </c>
      <c r="S47" s="1083"/>
      <c r="U47" s="312"/>
    </row>
    <row r="48" spans="2:21" s="920" customFormat="1" ht="30" customHeight="1" thickBot="1">
      <c r="B48" s="1084"/>
      <c r="C48" s="1084"/>
      <c r="D48" s="1084"/>
      <c r="E48" s="1084"/>
      <c r="F48" s="1084"/>
      <c r="G48" s="1084"/>
      <c r="H48" s="1084"/>
      <c r="I48" s="1084"/>
      <c r="J48" s="1085"/>
      <c r="K48" s="4004" t="s">
        <v>1788</v>
      </c>
      <c r="L48" s="4004"/>
      <c r="M48" s="4004"/>
      <c r="N48" s="4004"/>
      <c r="O48" s="4004"/>
      <c r="P48" s="1086"/>
      <c r="Q48" s="1087"/>
      <c r="R48" s="1088">
        <v>0</v>
      </c>
      <c r="S48" s="1089" t="s">
        <v>1789</v>
      </c>
      <c r="U48" s="312"/>
    </row>
    <row r="49" spans="21:21" ht="24" customHeight="1">
      <c r="U49" s="312"/>
    </row>
    <row r="50" spans="21:21" ht="14.25">
      <c r="U50" s="312"/>
    </row>
    <row r="51" spans="21:21" ht="14.25">
      <c r="U51" s="312"/>
    </row>
    <row r="52" spans="21:21" ht="14.25">
      <c r="U52" s="312"/>
    </row>
    <row r="53" spans="21:21" ht="14.25">
      <c r="U53" s="312"/>
    </row>
    <row r="54" spans="21:21" ht="14.25">
      <c r="U54" s="312"/>
    </row>
    <row r="55" spans="21:21" ht="14.25">
      <c r="U55" s="312"/>
    </row>
    <row r="56" spans="21:21" ht="14.25">
      <c r="U56" s="312"/>
    </row>
    <row r="57" spans="21:21" ht="14.25">
      <c r="U57" s="312"/>
    </row>
  </sheetData>
  <mergeCells count="32">
    <mergeCell ref="K48:O48"/>
    <mergeCell ref="B2:S2"/>
    <mergeCell ref="C4:H4"/>
    <mergeCell ref="P5:S5"/>
    <mergeCell ref="B8:S8"/>
    <mergeCell ref="K24:O24"/>
    <mergeCell ref="D13:E13"/>
    <mergeCell ref="D14:E14"/>
    <mergeCell ref="D15:E15"/>
    <mergeCell ref="D16:E16"/>
    <mergeCell ref="D17:E17"/>
    <mergeCell ref="D18:E18"/>
    <mergeCell ref="D19:E19"/>
    <mergeCell ref="D20:E20"/>
    <mergeCell ref="D21:E21"/>
    <mergeCell ref="D22:E22"/>
    <mergeCell ref="D23:E23"/>
    <mergeCell ref="D37:E37"/>
    <mergeCell ref="D38:E38"/>
    <mergeCell ref="D39:E39"/>
    <mergeCell ref="D40:E40"/>
    <mergeCell ref="B26:S26"/>
    <mergeCell ref="C28:H28"/>
    <mergeCell ref="P29:S29"/>
    <mergeCell ref="B32:S32"/>
    <mergeCell ref="D46:E46"/>
    <mergeCell ref="D47:E47"/>
    <mergeCell ref="D41:E41"/>
    <mergeCell ref="D42:E42"/>
    <mergeCell ref="D43:E43"/>
    <mergeCell ref="D44:E44"/>
    <mergeCell ref="D45:E45"/>
  </mergeCells>
  <phoneticPr fontId="1"/>
  <hyperlinks>
    <hyperlink ref="U2" location="'0一覧表'!C40" display="一覧表に戻る"/>
  </hyperlinks>
  <pageMargins left="0.43307086614173229" right="0.31496062992125984" top="0.74803149606299213" bottom="0.74803149606299213" header="0.31496062992125984" footer="0.31496062992125984"/>
  <pageSetup paperSize="9" scale="78" orientation="landscape" r:id="rId1"/>
  <rowBreaks count="1" manualBreakCount="1">
    <brk id="24" min="1"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AN185"/>
  <sheetViews>
    <sheetView zoomScaleNormal="100" workbookViewId="0">
      <selection activeCell="E143" sqref="E143:AF143"/>
    </sheetView>
  </sheetViews>
  <sheetFormatPr defaultColWidth="9.125" defaultRowHeight="12.75"/>
  <cols>
    <col min="1" max="1" width="9.125" style="818"/>
    <col min="2" max="35" width="2.625" style="818" customWidth="1"/>
    <col min="36" max="256" width="9.125" style="818"/>
    <col min="257" max="291" width="2.625" style="818" customWidth="1"/>
    <col min="292" max="512" width="9.125" style="818"/>
    <col min="513" max="547" width="2.625" style="818" customWidth="1"/>
    <col min="548" max="768" width="9.125" style="818"/>
    <col min="769" max="803" width="2.625" style="818" customWidth="1"/>
    <col min="804" max="1024" width="9.125" style="818"/>
    <col min="1025" max="1059" width="2.625" style="818" customWidth="1"/>
    <col min="1060" max="1280" width="9.125" style="818"/>
    <col min="1281" max="1315" width="2.625" style="818" customWidth="1"/>
    <col min="1316" max="1536" width="9.125" style="818"/>
    <col min="1537" max="1571" width="2.625" style="818" customWidth="1"/>
    <col min="1572" max="1792" width="9.125" style="818"/>
    <col min="1793" max="1827" width="2.625" style="818" customWidth="1"/>
    <col min="1828" max="2048" width="9.125" style="818"/>
    <col min="2049" max="2083" width="2.625" style="818" customWidth="1"/>
    <col min="2084" max="2304" width="9.125" style="818"/>
    <col min="2305" max="2339" width="2.625" style="818" customWidth="1"/>
    <col min="2340" max="2560" width="9.125" style="818"/>
    <col min="2561" max="2595" width="2.625" style="818" customWidth="1"/>
    <col min="2596" max="2816" width="9.125" style="818"/>
    <col min="2817" max="2851" width="2.625" style="818" customWidth="1"/>
    <col min="2852" max="3072" width="9.125" style="818"/>
    <col min="3073" max="3107" width="2.625" style="818" customWidth="1"/>
    <col min="3108" max="3328" width="9.125" style="818"/>
    <col min="3329" max="3363" width="2.625" style="818" customWidth="1"/>
    <col min="3364" max="3584" width="9.125" style="818"/>
    <col min="3585" max="3619" width="2.625" style="818" customWidth="1"/>
    <col min="3620" max="3840" width="9.125" style="818"/>
    <col min="3841" max="3875" width="2.625" style="818" customWidth="1"/>
    <col min="3876" max="4096" width="9.125" style="818"/>
    <col min="4097" max="4131" width="2.625" style="818" customWidth="1"/>
    <col min="4132" max="4352" width="9.125" style="818"/>
    <col min="4353" max="4387" width="2.625" style="818" customWidth="1"/>
    <col min="4388" max="4608" width="9.125" style="818"/>
    <col min="4609" max="4643" width="2.625" style="818" customWidth="1"/>
    <col min="4644" max="4864" width="9.125" style="818"/>
    <col min="4865" max="4899" width="2.625" style="818" customWidth="1"/>
    <col min="4900" max="5120" width="9.125" style="818"/>
    <col min="5121" max="5155" width="2.625" style="818" customWidth="1"/>
    <col min="5156" max="5376" width="9.125" style="818"/>
    <col min="5377" max="5411" width="2.625" style="818" customWidth="1"/>
    <col min="5412" max="5632" width="9.125" style="818"/>
    <col min="5633" max="5667" width="2.625" style="818" customWidth="1"/>
    <col min="5668" max="5888" width="9.125" style="818"/>
    <col min="5889" max="5923" width="2.625" style="818" customWidth="1"/>
    <col min="5924" max="6144" width="9.125" style="818"/>
    <col min="6145" max="6179" width="2.625" style="818" customWidth="1"/>
    <col min="6180" max="6400" width="9.125" style="818"/>
    <col min="6401" max="6435" width="2.625" style="818" customWidth="1"/>
    <col min="6436" max="6656" width="9.125" style="818"/>
    <col min="6657" max="6691" width="2.625" style="818" customWidth="1"/>
    <col min="6692" max="6912" width="9.125" style="818"/>
    <col min="6913" max="6947" width="2.625" style="818" customWidth="1"/>
    <col min="6948" max="7168" width="9.125" style="818"/>
    <col min="7169" max="7203" width="2.625" style="818" customWidth="1"/>
    <col min="7204" max="7424" width="9.125" style="818"/>
    <col min="7425" max="7459" width="2.625" style="818" customWidth="1"/>
    <col min="7460" max="7680" width="9.125" style="818"/>
    <col min="7681" max="7715" width="2.625" style="818" customWidth="1"/>
    <col min="7716" max="7936" width="9.125" style="818"/>
    <col min="7937" max="7971" width="2.625" style="818" customWidth="1"/>
    <col min="7972" max="8192" width="9.125" style="818"/>
    <col min="8193" max="8227" width="2.625" style="818" customWidth="1"/>
    <col min="8228" max="8448" width="9.125" style="818"/>
    <col min="8449" max="8483" width="2.625" style="818" customWidth="1"/>
    <col min="8484" max="8704" width="9.125" style="818"/>
    <col min="8705" max="8739" width="2.625" style="818" customWidth="1"/>
    <col min="8740" max="8960" width="9.125" style="818"/>
    <col min="8961" max="8995" width="2.625" style="818" customWidth="1"/>
    <col min="8996" max="9216" width="9.125" style="818"/>
    <col min="9217" max="9251" width="2.625" style="818" customWidth="1"/>
    <col min="9252" max="9472" width="9.125" style="818"/>
    <col min="9473" max="9507" width="2.625" style="818" customWidth="1"/>
    <col min="9508" max="9728" width="9.125" style="818"/>
    <col min="9729" max="9763" width="2.625" style="818" customWidth="1"/>
    <col min="9764" max="9984" width="9.125" style="818"/>
    <col min="9985" max="10019" width="2.625" style="818" customWidth="1"/>
    <col min="10020" max="10240" width="9.125" style="818"/>
    <col min="10241" max="10275" width="2.625" style="818" customWidth="1"/>
    <col min="10276" max="10496" width="9.125" style="818"/>
    <col min="10497" max="10531" width="2.625" style="818" customWidth="1"/>
    <col min="10532" max="10752" width="9.125" style="818"/>
    <col min="10753" max="10787" width="2.625" style="818" customWidth="1"/>
    <col min="10788" max="11008" width="9.125" style="818"/>
    <col min="11009" max="11043" width="2.625" style="818" customWidth="1"/>
    <col min="11044" max="11264" width="9.125" style="818"/>
    <col min="11265" max="11299" width="2.625" style="818" customWidth="1"/>
    <col min="11300" max="11520" width="9.125" style="818"/>
    <col min="11521" max="11555" width="2.625" style="818" customWidth="1"/>
    <col min="11556" max="11776" width="9.125" style="818"/>
    <col min="11777" max="11811" width="2.625" style="818" customWidth="1"/>
    <col min="11812" max="12032" width="9.125" style="818"/>
    <col min="12033" max="12067" width="2.625" style="818" customWidth="1"/>
    <col min="12068" max="12288" width="9.125" style="818"/>
    <col min="12289" max="12323" width="2.625" style="818" customWidth="1"/>
    <col min="12324" max="12544" width="9.125" style="818"/>
    <col min="12545" max="12579" width="2.625" style="818" customWidth="1"/>
    <col min="12580" max="12800" width="9.125" style="818"/>
    <col min="12801" max="12835" width="2.625" style="818" customWidth="1"/>
    <col min="12836" max="13056" width="9.125" style="818"/>
    <col min="13057" max="13091" width="2.625" style="818" customWidth="1"/>
    <col min="13092" max="13312" width="9.125" style="818"/>
    <col min="13313" max="13347" width="2.625" style="818" customWidth="1"/>
    <col min="13348" max="13568" width="9.125" style="818"/>
    <col min="13569" max="13603" width="2.625" style="818" customWidth="1"/>
    <col min="13604" max="13824" width="9.125" style="818"/>
    <col min="13825" max="13859" width="2.625" style="818" customWidth="1"/>
    <col min="13860" max="14080" width="9.125" style="818"/>
    <col min="14081" max="14115" width="2.625" style="818" customWidth="1"/>
    <col min="14116" max="14336" width="9.125" style="818"/>
    <col min="14337" max="14371" width="2.625" style="818" customWidth="1"/>
    <col min="14372" max="14592" width="9.125" style="818"/>
    <col min="14593" max="14627" width="2.625" style="818" customWidth="1"/>
    <col min="14628" max="14848" width="9.125" style="818"/>
    <col min="14849" max="14883" width="2.625" style="818" customWidth="1"/>
    <col min="14884" max="15104" width="9.125" style="818"/>
    <col min="15105" max="15139" width="2.625" style="818" customWidth="1"/>
    <col min="15140" max="15360" width="9.125" style="818"/>
    <col min="15361" max="15395" width="2.625" style="818" customWidth="1"/>
    <col min="15396" max="15616" width="9.125" style="818"/>
    <col min="15617" max="15651" width="2.625" style="818" customWidth="1"/>
    <col min="15652" max="15872" width="9.125" style="818"/>
    <col min="15873" max="15907" width="2.625" style="818" customWidth="1"/>
    <col min="15908" max="16128" width="9.125" style="818"/>
    <col min="16129" max="16163" width="2.625" style="818" customWidth="1"/>
    <col min="16164" max="16384" width="9.125" style="818"/>
  </cols>
  <sheetData>
    <row r="2" spans="2:35" ht="14.45" customHeight="1">
      <c r="B2" s="1539" t="s">
        <v>1548</v>
      </c>
      <c r="C2" s="1539"/>
      <c r="D2" s="1539"/>
      <c r="E2" s="1539"/>
      <c r="F2" s="1539"/>
      <c r="G2" s="1539"/>
      <c r="M2" s="820"/>
      <c r="N2" s="820"/>
      <c r="O2" s="820"/>
      <c r="P2" s="820"/>
      <c r="Q2" s="820"/>
      <c r="R2" s="820"/>
      <c r="S2" s="820"/>
      <c r="T2" s="820"/>
      <c r="U2" s="820"/>
      <c r="V2" s="820"/>
      <c r="W2" s="820"/>
      <c r="X2" s="820"/>
      <c r="AG2" s="820"/>
      <c r="AH2" s="820"/>
      <c r="AI2" s="820"/>
    </row>
    <row r="3" spans="2:35" ht="6" customHeight="1" thickBot="1"/>
    <row r="4" spans="2:35">
      <c r="B4" s="821"/>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3"/>
    </row>
    <row r="5" spans="2:35" ht="12.75" customHeight="1">
      <c r="B5" s="824"/>
      <c r="C5" s="820"/>
      <c r="D5" s="820"/>
      <c r="E5" s="820"/>
      <c r="F5" s="820"/>
      <c r="G5" s="820"/>
      <c r="H5" s="820"/>
      <c r="I5" s="820"/>
      <c r="J5" s="820"/>
      <c r="K5" s="1548" t="s">
        <v>1998</v>
      </c>
      <c r="L5" s="1549"/>
      <c r="M5" s="1549"/>
      <c r="N5" s="1549"/>
      <c r="O5" s="1549"/>
      <c r="P5" s="1549"/>
      <c r="Q5" s="1549"/>
      <c r="R5" s="1550" t="s">
        <v>1999</v>
      </c>
      <c r="S5" s="1550" t="s">
        <v>2000</v>
      </c>
      <c r="T5" s="1550"/>
      <c r="U5" s="1550"/>
      <c r="V5" s="1550"/>
      <c r="W5" s="1550"/>
      <c r="X5" s="1550"/>
      <c r="Y5" s="1550"/>
      <c r="Z5" s="820"/>
      <c r="AA5" s="820"/>
      <c r="AB5" s="820"/>
      <c r="AC5" s="820"/>
      <c r="AD5" s="820"/>
      <c r="AE5" s="820"/>
      <c r="AF5" s="820"/>
      <c r="AG5" s="820"/>
      <c r="AH5" s="820"/>
      <c r="AI5" s="825"/>
    </row>
    <row r="6" spans="2:35" ht="12.75" customHeight="1">
      <c r="B6" s="826"/>
      <c r="C6" s="827"/>
      <c r="D6" s="827"/>
      <c r="E6" s="828"/>
      <c r="F6" s="828"/>
      <c r="G6" s="828"/>
      <c r="H6" s="828"/>
      <c r="I6" s="828"/>
      <c r="J6" s="828"/>
      <c r="K6" s="1549"/>
      <c r="L6" s="1549"/>
      <c r="M6" s="1549"/>
      <c r="N6" s="1549"/>
      <c r="O6" s="1549"/>
      <c r="P6" s="1549"/>
      <c r="Q6" s="1549"/>
      <c r="R6" s="1550"/>
      <c r="S6" s="1550"/>
      <c r="T6" s="1550"/>
      <c r="U6" s="1550"/>
      <c r="V6" s="1550"/>
      <c r="W6" s="1550"/>
      <c r="X6" s="1550"/>
      <c r="Y6" s="1550"/>
      <c r="Z6" s="1540" t="s">
        <v>1549</v>
      </c>
      <c r="AA6" s="1540"/>
      <c r="AB6" s="1540"/>
      <c r="AC6" s="1540"/>
      <c r="AD6" s="1540"/>
      <c r="AE6" s="1540"/>
      <c r="AF6" s="828"/>
      <c r="AG6" s="828"/>
      <c r="AH6" s="828"/>
      <c r="AI6" s="829"/>
    </row>
    <row r="7" spans="2:35" ht="12.75" customHeight="1">
      <c r="B7" s="826"/>
      <c r="C7" s="827"/>
      <c r="D7" s="827"/>
      <c r="E7" s="828"/>
      <c r="F7" s="828"/>
      <c r="G7" s="828"/>
      <c r="H7" s="828"/>
      <c r="I7" s="828"/>
      <c r="J7" s="828"/>
      <c r="K7" s="1548" t="s">
        <v>2001</v>
      </c>
      <c r="L7" s="1551"/>
      <c r="M7" s="1551"/>
      <c r="N7" s="1551"/>
      <c r="O7" s="1551"/>
      <c r="P7" s="1551"/>
      <c r="Q7" s="1551"/>
      <c r="R7" s="1550" t="s">
        <v>1999</v>
      </c>
      <c r="S7" s="1550" t="s">
        <v>2002</v>
      </c>
      <c r="T7" s="1552"/>
      <c r="U7" s="1552"/>
      <c r="V7" s="1552"/>
      <c r="W7" s="1552"/>
      <c r="X7" s="1552"/>
      <c r="Y7" s="1552"/>
      <c r="Z7" s="1540"/>
      <c r="AA7" s="1540"/>
      <c r="AB7" s="1540"/>
      <c r="AC7" s="1540"/>
      <c r="AD7" s="1540"/>
      <c r="AE7" s="1540"/>
      <c r="AF7" s="828"/>
      <c r="AG7" s="828"/>
      <c r="AH7" s="828"/>
      <c r="AI7" s="829"/>
    </row>
    <row r="8" spans="2:35" ht="13.15" customHeight="1">
      <c r="B8" s="830"/>
      <c r="C8" s="819"/>
      <c r="D8" s="819"/>
      <c r="E8" s="831"/>
      <c r="F8" s="831"/>
      <c r="G8" s="831"/>
      <c r="H8" s="831"/>
      <c r="I8" s="831"/>
      <c r="J8" s="831"/>
      <c r="K8" s="1551"/>
      <c r="L8" s="1551"/>
      <c r="M8" s="1551"/>
      <c r="N8" s="1551"/>
      <c r="O8" s="1551"/>
      <c r="P8" s="1551"/>
      <c r="Q8" s="1551"/>
      <c r="R8" s="1550"/>
      <c r="S8" s="1552"/>
      <c r="T8" s="1552"/>
      <c r="U8" s="1552"/>
      <c r="V8" s="1552"/>
      <c r="W8" s="1552"/>
      <c r="X8" s="1552"/>
      <c r="Y8" s="1552"/>
      <c r="Z8" s="831"/>
      <c r="AA8" s="831"/>
      <c r="AB8" s="831"/>
      <c r="AC8" s="831"/>
      <c r="AD8" s="831"/>
      <c r="AE8" s="831"/>
      <c r="AF8" s="831"/>
      <c r="AG8" s="831"/>
      <c r="AH8" s="831"/>
      <c r="AI8" s="832"/>
    </row>
    <row r="9" spans="2:35" ht="19.899999999999999" customHeight="1">
      <c r="B9" s="824"/>
      <c r="C9" s="833"/>
      <c r="O9" s="1339"/>
      <c r="P9" s="1340"/>
      <c r="Q9" s="820"/>
      <c r="R9" s="820"/>
      <c r="S9" s="820"/>
      <c r="T9" s="820"/>
      <c r="U9" s="820"/>
      <c r="V9" s="820"/>
      <c r="W9" s="820"/>
      <c r="X9" s="820"/>
      <c r="Y9" s="820"/>
      <c r="Z9" s="1541" t="s">
        <v>921</v>
      </c>
      <c r="AA9" s="1542"/>
      <c r="AB9" s="1542"/>
      <c r="AC9" s="1542"/>
      <c r="AD9" s="1542"/>
      <c r="AE9" s="1542"/>
      <c r="AF9" s="1542"/>
      <c r="AG9" s="1542"/>
      <c r="AH9" s="1542"/>
      <c r="AI9" s="825"/>
    </row>
    <row r="10" spans="2:35" ht="19.899999999999999" customHeight="1">
      <c r="B10" s="824"/>
      <c r="C10" s="1543" t="str">
        <f>本工事内容!$C$2</f>
        <v>一宮市長　中野　正康</v>
      </c>
      <c r="D10" s="1544"/>
      <c r="E10" s="1544"/>
      <c r="F10" s="1544"/>
      <c r="G10" s="1544"/>
      <c r="H10" s="1544"/>
      <c r="I10" s="1544"/>
      <c r="J10" s="1544"/>
      <c r="K10" s="1544"/>
      <c r="L10" s="1544"/>
      <c r="M10" s="1544"/>
      <c r="N10" s="1544"/>
      <c r="O10" s="1340"/>
      <c r="P10" s="1340"/>
      <c r="Q10" s="820"/>
      <c r="R10" s="820"/>
      <c r="S10" s="820"/>
      <c r="T10" s="820"/>
      <c r="U10" s="820"/>
      <c r="V10" s="820"/>
      <c r="W10" s="820"/>
      <c r="X10" s="820"/>
      <c r="Y10" s="820"/>
      <c r="Z10" s="820"/>
      <c r="AA10" s="820"/>
      <c r="AB10" s="820"/>
      <c r="AC10" s="820"/>
      <c r="AD10" s="820"/>
      <c r="AE10" s="820"/>
      <c r="AF10" s="820"/>
      <c r="AG10" s="820"/>
      <c r="AH10" s="820"/>
      <c r="AI10" s="825"/>
    </row>
    <row r="11" spans="2:35" ht="19.899999999999999" customHeight="1">
      <c r="B11" s="824"/>
      <c r="C11" s="820"/>
      <c r="D11" s="820"/>
      <c r="P11" s="820"/>
      <c r="Q11" s="820"/>
      <c r="R11" s="1553" t="s">
        <v>1550</v>
      </c>
      <c r="S11" s="1560"/>
      <c r="T11" s="1560"/>
      <c r="U11" s="1553" t="s">
        <v>1551</v>
      </c>
      <c r="V11" s="1553"/>
      <c r="W11" s="1554" t="str">
        <f>請負者詳細!$C$4</f>
        <v>一宮市尾西町木曽川1-1-1</v>
      </c>
      <c r="X11" s="1555"/>
      <c r="Y11" s="1555"/>
      <c r="Z11" s="1555"/>
      <c r="AA11" s="1555"/>
      <c r="AB11" s="1555"/>
      <c r="AC11" s="1555"/>
      <c r="AD11" s="1555"/>
      <c r="AE11" s="1555"/>
      <c r="AF11" s="1555"/>
      <c r="AG11" s="1555"/>
      <c r="AH11" s="1555"/>
      <c r="AI11" s="1556"/>
    </row>
    <row r="12" spans="2:35" ht="19.899999999999999" customHeight="1">
      <c r="B12" s="824"/>
      <c r="C12" s="820"/>
      <c r="D12" s="820"/>
      <c r="E12" s="820"/>
      <c r="F12" s="820"/>
      <c r="G12" s="820"/>
      <c r="H12" s="820"/>
      <c r="I12" s="820"/>
      <c r="J12" s="820"/>
      <c r="K12" s="820"/>
      <c r="L12" s="820"/>
      <c r="M12" s="820"/>
      <c r="N12" s="820"/>
      <c r="O12" s="820"/>
      <c r="P12" s="820"/>
      <c r="Q12" s="820"/>
      <c r="R12" s="819"/>
      <c r="S12" s="819"/>
      <c r="T12" s="819"/>
      <c r="U12" s="1553" t="s">
        <v>1552</v>
      </c>
      <c r="V12" s="1553"/>
      <c r="W12" s="1557" t="str">
        <f>請負者詳細!$C$2</f>
        <v>△△△△建設株式会社</v>
      </c>
      <c r="X12" s="1558"/>
      <c r="Y12" s="1558"/>
      <c r="Z12" s="1558"/>
      <c r="AA12" s="1558"/>
      <c r="AB12" s="1558"/>
      <c r="AC12" s="1558"/>
      <c r="AD12" s="1558"/>
      <c r="AE12" s="1558"/>
      <c r="AF12" s="1558"/>
      <c r="AG12" s="1558"/>
      <c r="AH12" s="836"/>
      <c r="AI12" s="837"/>
    </row>
    <row r="13" spans="2:35" ht="19.899999999999999" customHeight="1">
      <c r="B13" s="824"/>
      <c r="C13" s="820"/>
      <c r="D13" s="820"/>
      <c r="E13" s="820"/>
      <c r="F13" s="820"/>
      <c r="G13" s="820"/>
      <c r="H13" s="820"/>
      <c r="I13" s="820"/>
      <c r="J13" s="820"/>
      <c r="K13" s="820"/>
      <c r="L13" s="820"/>
      <c r="M13" s="820"/>
      <c r="N13" s="820"/>
      <c r="O13" s="820"/>
      <c r="P13" s="820"/>
      <c r="Q13" s="820"/>
      <c r="R13" s="820"/>
      <c r="S13" s="820"/>
      <c r="T13" s="820"/>
      <c r="U13" s="838"/>
      <c r="V13" s="838"/>
      <c r="W13" s="1582" t="str">
        <f>請負者詳細!$C$5</f>
        <v>代表取締役　○○　××</v>
      </c>
      <c r="X13" s="1555"/>
      <c r="Y13" s="1555"/>
      <c r="Z13" s="1555"/>
      <c r="AA13" s="1555"/>
      <c r="AB13" s="1555"/>
      <c r="AC13" s="1555"/>
      <c r="AD13" s="1555"/>
      <c r="AE13" s="1555"/>
      <c r="AF13" s="1555"/>
      <c r="AG13" s="1555"/>
      <c r="AH13" s="1555"/>
      <c r="AI13" s="1556"/>
    </row>
    <row r="14" spans="2:35" ht="25.15" customHeight="1">
      <c r="B14" s="824"/>
      <c r="C14" s="820"/>
      <c r="D14" s="820"/>
      <c r="E14" s="820"/>
      <c r="F14" s="820"/>
      <c r="G14" s="820"/>
      <c r="H14" s="820"/>
      <c r="I14" s="820"/>
      <c r="J14" s="820"/>
      <c r="K14" s="820"/>
      <c r="L14" s="820"/>
      <c r="M14" s="820"/>
      <c r="N14" s="820"/>
      <c r="O14" s="820"/>
      <c r="P14" s="820"/>
      <c r="Q14" s="820"/>
      <c r="R14" s="820"/>
      <c r="S14" s="820"/>
      <c r="T14" s="820"/>
      <c r="U14" s="838"/>
      <c r="V14" s="838"/>
      <c r="W14" s="906"/>
      <c r="X14" s="905"/>
      <c r="Y14" s="905"/>
      <c r="Z14" s="905"/>
      <c r="AA14" s="905"/>
      <c r="AB14" s="905"/>
      <c r="AC14" s="905"/>
      <c r="AD14" s="905"/>
      <c r="AE14" s="905"/>
      <c r="AF14" s="905"/>
      <c r="AG14" s="905"/>
      <c r="AH14" s="905"/>
      <c r="AI14" s="907"/>
    </row>
    <row r="15" spans="2:35" ht="12.75" customHeight="1">
      <c r="B15" s="826"/>
      <c r="C15" s="827"/>
      <c r="D15" s="827"/>
      <c r="E15" s="828"/>
      <c r="F15" s="828"/>
      <c r="G15" s="828"/>
      <c r="H15" s="828"/>
      <c r="I15" s="828"/>
      <c r="J15" s="828"/>
      <c r="K15" s="828"/>
      <c r="L15" s="1561" t="s">
        <v>2003</v>
      </c>
      <c r="M15" s="1560"/>
      <c r="N15" s="1560"/>
      <c r="O15" s="1560"/>
      <c r="P15" s="1560"/>
      <c r="Q15" s="1560"/>
      <c r="R15" s="1560"/>
      <c r="S15" s="1562" t="s">
        <v>2004</v>
      </c>
      <c r="T15" s="1562" t="s">
        <v>2005</v>
      </c>
      <c r="U15" s="1560"/>
      <c r="V15" s="1560"/>
      <c r="W15" s="1560"/>
      <c r="X15" s="1560"/>
      <c r="Y15" s="1560"/>
      <c r="Z15" s="828"/>
      <c r="AA15" s="828"/>
      <c r="AB15" s="828"/>
      <c r="AC15" s="828"/>
      <c r="AD15" s="828"/>
      <c r="AE15" s="828"/>
      <c r="AF15" s="828"/>
      <c r="AG15" s="828"/>
      <c r="AH15" s="828"/>
      <c r="AI15" s="829"/>
    </row>
    <row r="16" spans="2:35" ht="12.75" customHeight="1">
      <c r="B16" s="824"/>
      <c r="C16" s="820"/>
      <c r="D16" s="820"/>
      <c r="E16" s="1545" t="s">
        <v>1553</v>
      </c>
      <c r="F16" s="1545"/>
      <c r="G16" s="1545"/>
      <c r="H16" s="1545"/>
      <c r="I16" s="1545"/>
      <c r="J16" s="1546"/>
      <c r="K16" s="1546"/>
      <c r="L16" s="1560"/>
      <c r="M16" s="1560"/>
      <c r="N16" s="1560"/>
      <c r="O16" s="1560"/>
      <c r="P16" s="1560"/>
      <c r="Q16" s="1560"/>
      <c r="R16" s="1560"/>
      <c r="S16" s="1560"/>
      <c r="T16" s="1560"/>
      <c r="U16" s="1560"/>
      <c r="V16" s="1560"/>
      <c r="W16" s="1560"/>
      <c r="X16" s="1560"/>
      <c r="Y16" s="1560"/>
      <c r="Z16" s="1547" t="s">
        <v>1554</v>
      </c>
      <c r="AA16" s="1547"/>
      <c r="AB16" s="1547"/>
      <c r="AC16" s="1547"/>
      <c r="AD16" s="1547"/>
      <c r="AE16" s="1547"/>
      <c r="AF16" s="1547"/>
      <c r="AG16" s="1547"/>
      <c r="AH16" s="820"/>
      <c r="AI16" s="825"/>
    </row>
    <row r="17" spans="2:35" ht="12.75" customHeight="1">
      <c r="B17" s="824"/>
      <c r="C17" s="820"/>
      <c r="D17" s="820"/>
      <c r="E17" s="1545"/>
      <c r="F17" s="1545"/>
      <c r="G17" s="1545"/>
      <c r="H17" s="1545"/>
      <c r="I17" s="1545"/>
      <c r="J17" s="1546"/>
      <c r="K17" s="1546"/>
      <c r="L17" s="1563" t="s">
        <v>2006</v>
      </c>
      <c r="M17" s="1564"/>
      <c r="N17" s="1564"/>
      <c r="O17" s="1564"/>
      <c r="P17" s="1564"/>
      <c r="Q17" s="1564"/>
      <c r="R17" s="1564"/>
      <c r="S17" s="1563" t="s">
        <v>2004</v>
      </c>
      <c r="T17" s="1563" t="s">
        <v>2007</v>
      </c>
      <c r="U17" s="1564"/>
      <c r="V17" s="1564"/>
      <c r="W17" s="1564"/>
      <c r="X17" s="1564"/>
      <c r="Y17" s="1564"/>
      <c r="Z17" s="1547"/>
      <c r="AA17" s="1547"/>
      <c r="AB17" s="1547"/>
      <c r="AC17" s="1547"/>
      <c r="AD17" s="1547"/>
      <c r="AE17" s="1547"/>
      <c r="AF17" s="1547"/>
      <c r="AG17" s="1547"/>
      <c r="AH17" s="820"/>
      <c r="AI17" s="825"/>
    </row>
    <row r="18" spans="2:35" ht="14.25">
      <c r="B18" s="839"/>
      <c r="C18" s="840"/>
      <c r="D18" s="840"/>
      <c r="E18" s="841"/>
      <c r="F18" s="841"/>
      <c r="G18" s="841"/>
      <c r="H18" s="841"/>
      <c r="I18" s="841"/>
      <c r="J18" s="841"/>
      <c r="K18" s="841"/>
      <c r="L18" s="1564"/>
      <c r="M18" s="1564"/>
      <c r="N18" s="1564"/>
      <c r="O18" s="1564"/>
      <c r="P18" s="1564"/>
      <c r="Q18" s="1564"/>
      <c r="R18" s="1564"/>
      <c r="S18" s="1564"/>
      <c r="T18" s="1564"/>
      <c r="U18" s="1564"/>
      <c r="V18" s="1564"/>
      <c r="W18" s="1564"/>
      <c r="X18" s="1564"/>
      <c r="Y18" s="1564"/>
      <c r="Z18" s="841"/>
      <c r="AA18" s="841"/>
      <c r="AB18" s="841"/>
      <c r="AC18" s="841"/>
      <c r="AD18" s="841"/>
      <c r="AE18" s="841"/>
      <c r="AF18" s="841"/>
      <c r="AG18" s="841"/>
      <c r="AH18" s="841"/>
      <c r="AI18" s="842"/>
    </row>
    <row r="19" spans="2:35">
      <c r="B19" s="824"/>
      <c r="C19" s="820"/>
      <c r="D19" s="820"/>
      <c r="O19" s="820"/>
      <c r="P19" s="820"/>
      <c r="Q19" s="819"/>
      <c r="R19" s="1584" t="s">
        <v>1555</v>
      </c>
      <c r="S19" s="1584"/>
      <c r="T19" s="820"/>
      <c r="U19" s="820"/>
      <c r="V19" s="820"/>
      <c r="W19" s="820"/>
      <c r="X19" s="820"/>
      <c r="Y19" s="820"/>
      <c r="Z19" s="820"/>
      <c r="AA19" s="820"/>
      <c r="AB19" s="820"/>
      <c r="AC19" s="820"/>
      <c r="AD19" s="820"/>
      <c r="AE19" s="820"/>
      <c r="AF19" s="820"/>
      <c r="AG19" s="820"/>
      <c r="AH19" s="820"/>
      <c r="AI19" s="825"/>
    </row>
    <row r="20" spans="2:35">
      <c r="B20" s="824"/>
      <c r="C20" s="820"/>
      <c r="D20" s="820"/>
      <c r="O20" s="820"/>
      <c r="P20" s="820"/>
      <c r="Q20" s="819"/>
      <c r="R20" s="1584"/>
      <c r="S20" s="1584"/>
      <c r="T20" s="820"/>
      <c r="U20" s="820"/>
      <c r="V20" s="820"/>
      <c r="W20" s="820"/>
      <c r="X20" s="820"/>
      <c r="Y20" s="820"/>
      <c r="Z20" s="820"/>
      <c r="AA20" s="820"/>
      <c r="AB20" s="820"/>
      <c r="AC20" s="820"/>
      <c r="AD20" s="820"/>
      <c r="AE20" s="820"/>
      <c r="AF20" s="820"/>
      <c r="AG20" s="820"/>
      <c r="AH20" s="820"/>
      <c r="AI20" s="825"/>
    </row>
    <row r="21" spans="2:35" ht="36" customHeight="1">
      <c r="B21" s="824"/>
      <c r="C21" s="820"/>
      <c r="E21" s="1535">
        <v>1</v>
      </c>
      <c r="F21" s="1535"/>
      <c r="G21" s="1536" t="s">
        <v>1556</v>
      </c>
      <c r="H21" s="1536"/>
      <c r="I21" s="1536"/>
      <c r="J21" s="1536"/>
      <c r="K21" s="1536"/>
      <c r="L21" s="1536"/>
      <c r="M21" s="1536"/>
      <c r="N21" s="1536"/>
      <c r="O21" s="1536"/>
      <c r="P21" s="1536"/>
      <c r="Q21" s="386"/>
      <c r="R21" s="876" t="str">
        <f>本工事内容!$C$5&amp;本工事内容!$D$5&amp;本工事内容!$E$5</f>
        <v>都計第100号</v>
      </c>
      <c r="S21" s="819"/>
      <c r="T21" s="680"/>
      <c r="U21" s="875"/>
      <c r="V21" s="875"/>
      <c r="W21" s="875"/>
      <c r="X21" s="875"/>
      <c r="Y21" s="876"/>
      <c r="Z21" s="876"/>
      <c r="AA21" s="386"/>
      <c r="AB21" s="386"/>
      <c r="AC21" s="386"/>
      <c r="AD21" s="386"/>
      <c r="AE21" s="386"/>
      <c r="AF21" s="386"/>
      <c r="AH21" s="820"/>
      <c r="AI21" s="825"/>
    </row>
    <row r="22" spans="2:35" ht="36" customHeight="1">
      <c r="B22" s="824"/>
      <c r="C22" s="820"/>
      <c r="E22" s="1535">
        <v>2</v>
      </c>
      <c r="F22" s="1535"/>
      <c r="G22" s="1536" t="s">
        <v>1557</v>
      </c>
      <c r="H22" s="1536"/>
      <c r="I22" s="1536"/>
      <c r="J22" s="1536"/>
      <c r="K22" s="1536"/>
      <c r="L22" s="1536"/>
      <c r="M22" s="1536"/>
      <c r="N22" s="1536"/>
      <c r="O22" s="1536"/>
      <c r="P22" s="1536"/>
      <c r="Q22" s="386"/>
      <c r="R22" s="1537" t="str">
        <f>本工事内容!$C$8</f>
        <v>○○○道路修繕工事2</v>
      </c>
      <c r="S22" s="1537"/>
      <c r="T22" s="1537"/>
      <c r="U22" s="1537"/>
      <c r="V22" s="1537"/>
      <c r="W22" s="1537"/>
      <c r="X22" s="1537"/>
      <c r="Y22" s="1537"/>
      <c r="Z22" s="1537"/>
      <c r="AA22" s="1537"/>
      <c r="AB22" s="1537"/>
      <c r="AC22" s="1537"/>
      <c r="AD22" s="1537"/>
      <c r="AE22" s="1537"/>
      <c r="AF22" s="1537"/>
      <c r="AH22" s="820"/>
      <c r="AI22" s="825"/>
    </row>
    <row r="23" spans="2:35" ht="36" customHeight="1">
      <c r="B23" s="824"/>
      <c r="C23" s="820"/>
      <c r="E23" s="1535">
        <v>3</v>
      </c>
      <c r="F23" s="1535"/>
      <c r="G23" s="1536" t="s">
        <v>916</v>
      </c>
      <c r="H23" s="1536"/>
      <c r="I23" s="1536"/>
      <c r="J23" s="1536"/>
      <c r="K23" s="1536"/>
      <c r="L23" s="1536"/>
      <c r="M23" s="1536"/>
      <c r="N23" s="1536"/>
      <c r="O23" s="1536"/>
      <c r="P23" s="1536"/>
      <c r="Q23" s="844"/>
      <c r="R23" s="1538" t="str">
        <f>本工事内容!$C$9</f>
        <v>一宮市本町二丁目5番６号2</v>
      </c>
      <c r="S23" s="1538"/>
      <c r="T23" s="1538"/>
      <c r="U23" s="1538"/>
      <c r="V23" s="1538"/>
      <c r="W23" s="1538"/>
      <c r="X23" s="1538"/>
      <c r="Y23" s="1538"/>
      <c r="Z23" s="1538"/>
      <c r="AA23" s="1538"/>
      <c r="AB23" s="1538"/>
      <c r="AC23" s="1538"/>
      <c r="AD23" s="1538"/>
      <c r="AE23" s="1538"/>
      <c r="AF23" s="1538"/>
      <c r="AH23" s="820"/>
      <c r="AI23" s="825"/>
    </row>
    <row r="24" spans="2:35" ht="36" customHeight="1">
      <c r="B24" s="824"/>
      <c r="C24" s="820"/>
      <c r="E24" s="1535">
        <v>4</v>
      </c>
      <c r="F24" s="1535"/>
      <c r="G24" s="1536" t="s">
        <v>1558</v>
      </c>
      <c r="H24" s="1536"/>
      <c r="I24" s="1536"/>
      <c r="J24" s="1536"/>
      <c r="K24" s="1536"/>
      <c r="L24" s="1536"/>
      <c r="M24" s="1536"/>
      <c r="N24" s="1536"/>
      <c r="O24" s="1536"/>
      <c r="P24" s="1536"/>
      <c r="Q24" s="844"/>
      <c r="R24" s="1559">
        <f>本工事内容!$C$15</f>
        <v>2000000</v>
      </c>
      <c r="S24" s="1559"/>
      <c r="T24" s="1559"/>
      <c r="U24" s="1559"/>
      <c r="V24" s="1559"/>
      <c r="W24" s="1559"/>
      <c r="X24" s="1559"/>
      <c r="Y24" s="1559"/>
      <c r="Z24" s="1559"/>
      <c r="AA24" s="1559"/>
      <c r="AB24" s="1559"/>
      <c r="AC24" s="1559"/>
      <c r="AD24" s="1559"/>
      <c r="AE24" s="1559"/>
      <c r="AF24" s="1559"/>
      <c r="AH24" s="820"/>
      <c r="AI24" s="825"/>
    </row>
    <row r="25" spans="2:35" ht="25.15" customHeight="1">
      <c r="B25" s="824"/>
      <c r="C25" s="820"/>
      <c r="E25" s="1535">
        <v>5</v>
      </c>
      <c r="F25" s="1535"/>
      <c r="G25" s="1536" t="s">
        <v>1559</v>
      </c>
      <c r="H25" s="1536"/>
      <c r="I25" s="1536"/>
      <c r="J25" s="1536"/>
      <c r="K25" s="1536"/>
      <c r="L25" s="1536"/>
      <c r="M25" s="1536"/>
      <c r="N25" s="1536"/>
      <c r="O25" s="1536"/>
      <c r="P25" s="1536"/>
      <c r="Q25" s="844"/>
      <c r="R25" s="1575" t="s">
        <v>1560</v>
      </c>
      <c r="S25" s="1576"/>
      <c r="T25" s="1576"/>
      <c r="U25" s="1583" t="str">
        <f>IFERROR(VLOOKUP(MATCH(U26,従業員名簿!$C:$C,0)+2,従業員名簿!$A:$E,3,FALSE),"")</f>
        <v>一宮市木曽川町尾西1000</v>
      </c>
      <c r="V25" s="1578"/>
      <c r="W25" s="1578"/>
      <c r="X25" s="1578"/>
      <c r="Y25" s="1578"/>
      <c r="Z25" s="1578"/>
      <c r="AA25" s="1578"/>
      <c r="AB25" s="1578"/>
      <c r="AC25" s="1578"/>
      <c r="AD25" s="1578"/>
      <c r="AE25" s="1578"/>
      <c r="AF25" s="1578"/>
      <c r="AG25" s="1581"/>
      <c r="AH25" s="1581"/>
      <c r="AI25" s="825"/>
    </row>
    <row r="26" spans="2:35" ht="25.15" customHeight="1">
      <c r="B26" s="824"/>
      <c r="C26" s="820"/>
      <c r="E26" s="1535"/>
      <c r="F26" s="1535"/>
      <c r="G26" s="1536"/>
      <c r="H26" s="1536"/>
      <c r="I26" s="1536"/>
      <c r="J26" s="1536"/>
      <c r="K26" s="1536"/>
      <c r="L26" s="1536"/>
      <c r="M26" s="1536"/>
      <c r="N26" s="1536"/>
      <c r="O26" s="1536"/>
      <c r="P26" s="1536"/>
      <c r="R26" s="1575" t="s">
        <v>1561</v>
      </c>
      <c r="S26" s="1576"/>
      <c r="T26" s="1576"/>
      <c r="U26" s="1577" t="str">
        <f>""&amp;本工事内容!$C$19</f>
        <v>○○　××</v>
      </c>
      <c r="V26" s="1578"/>
      <c r="W26" s="1578"/>
      <c r="X26" s="1578"/>
      <c r="Y26" s="1578"/>
      <c r="Z26" s="1578"/>
      <c r="AA26" s="1578"/>
      <c r="AB26" s="1578"/>
      <c r="AC26" s="1578"/>
      <c r="AD26" s="1578"/>
      <c r="AE26" s="1578"/>
      <c r="AF26" s="1578"/>
      <c r="AG26" s="844"/>
      <c r="AH26" s="820"/>
      <c r="AI26" s="825"/>
    </row>
    <row r="27" spans="2:35" ht="25.15" customHeight="1">
      <c r="B27" s="824"/>
      <c r="C27" s="820"/>
      <c r="E27" s="1535">
        <v>6</v>
      </c>
      <c r="F27" s="1535"/>
      <c r="G27" s="1536" t="s">
        <v>996</v>
      </c>
      <c r="H27" s="1536"/>
      <c r="I27" s="1536"/>
      <c r="J27" s="1536"/>
      <c r="K27" s="1536"/>
      <c r="L27" s="1536"/>
      <c r="M27" s="1536"/>
      <c r="N27" s="1536"/>
      <c r="O27" s="1536"/>
      <c r="P27" s="1536"/>
      <c r="Q27" s="844"/>
      <c r="R27" s="1575" t="s">
        <v>1560</v>
      </c>
      <c r="S27" s="1576"/>
      <c r="T27" s="1576"/>
      <c r="U27" s="1577" t="str">
        <f>IFERROR(VLOOKUP(MATCH(U28,従業員名簿!$C:$C,0)+2,従業員名簿!$A:$E,3,FALSE),"")</f>
        <v>一宮市木曽川町尾西10</v>
      </c>
      <c r="V27" s="1578"/>
      <c r="W27" s="1578"/>
      <c r="X27" s="1578"/>
      <c r="Y27" s="1578"/>
      <c r="Z27" s="1578"/>
      <c r="AA27" s="1578"/>
      <c r="AB27" s="1578"/>
      <c r="AC27" s="1578"/>
      <c r="AD27" s="1578"/>
      <c r="AE27" s="1578"/>
      <c r="AF27" s="1578"/>
      <c r="AG27" s="1581"/>
      <c r="AH27" s="1581"/>
      <c r="AI27" s="825"/>
    </row>
    <row r="28" spans="2:35" ht="25.15" customHeight="1">
      <c r="B28" s="824"/>
      <c r="C28" s="820"/>
      <c r="E28" s="1535"/>
      <c r="F28" s="1535"/>
      <c r="G28" s="1536"/>
      <c r="H28" s="1536"/>
      <c r="I28" s="1536"/>
      <c r="J28" s="1536"/>
      <c r="K28" s="1536"/>
      <c r="L28" s="1536"/>
      <c r="M28" s="1536"/>
      <c r="N28" s="1536"/>
      <c r="O28" s="1536"/>
      <c r="P28" s="1536"/>
      <c r="R28" s="1575" t="s">
        <v>1561</v>
      </c>
      <c r="S28" s="1576"/>
      <c r="T28" s="1576"/>
      <c r="U28" s="1577" t="str">
        <f>""&amp;本工事内容!$C$20</f>
        <v>○○　△△</v>
      </c>
      <c r="V28" s="1578"/>
      <c r="W28" s="1578"/>
      <c r="X28" s="1578"/>
      <c r="Y28" s="1578"/>
      <c r="Z28" s="1578"/>
      <c r="AA28" s="1578"/>
      <c r="AB28" s="1578"/>
      <c r="AC28" s="1578"/>
      <c r="AD28" s="1578"/>
      <c r="AE28" s="1578"/>
      <c r="AF28" s="1578"/>
      <c r="AG28" s="846"/>
      <c r="AH28" s="820"/>
      <c r="AI28" s="825"/>
    </row>
    <row r="29" spans="2:35" ht="25.15" customHeight="1">
      <c r="B29" s="824"/>
      <c r="C29" s="820"/>
      <c r="E29" s="1535">
        <v>7</v>
      </c>
      <c r="F29" s="1535"/>
      <c r="G29" s="1536" t="s">
        <v>1562</v>
      </c>
      <c r="H29" s="1536"/>
      <c r="I29" s="1536"/>
      <c r="J29" s="1536"/>
      <c r="K29" s="1536"/>
      <c r="L29" s="1536"/>
      <c r="M29" s="1536"/>
      <c r="N29" s="1536"/>
      <c r="O29" s="1536"/>
      <c r="P29" s="1536"/>
      <c r="Q29" s="844"/>
      <c r="R29" s="1575" t="s">
        <v>1563</v>
      </c>
      <c r="S29" s="1576"/>
      <c r="T29" s="1576"/>
      <c r="U29" s="1577" t="str">
        <f>IFERROR(VLOOKUP(MATCH(U30,従業員名簿!$C:$C,0)+2,従業員名簿!$A:$E,3,FALSE),"")</f>
        <v/>
      </c>
      <c r="V29" s="1578"/>
      <c r="W29" s="1578"/>
      <c r="X29" s="1578"/>
      <c r="Y29" s="1578"/>
      <c r="Z29" s="1578"/>
      <c r="AA29" s="1578"/>
      <c r="AB29" s="1578"/>
      <c r="AC29" s="1578"/>
      <c r="AD29" s="1578"/>
      <c r="AE29" s="1578"/>
      <c r="AF29" s="1578"/>
      <c r="AG29" s="1581"/>
      <c r="AH29" s="1581"/>
      <c r="AI29" s="825"/>
    </row>
    <row r="30" spans="2:35" ht="25.15" customHeight="1">
      <c r="B30" s="824"/>
      <c r="C30" s="820"/>
      <c r="E30" s="1535"/>
      <c r="F30" s="1535"/>
      <c r="G30" s="1536"/>
      <c r="H30" s="1536"/>
      <c r="I30" s="1536"/>
      <c r="J30" s="1536"/>
      <c r="K30" s="1536"/>
      <c r="L30" s="1536"/>
      <c r="M30" s="1536"/>
      <c r="N30" s="1536"/>
      <c r="O30" s="1536"/>
      <c r="P30" s="1536"/>
      <c r="R30" s="1575" t="s">
        <v>1564</v>
      </c>
      <c r="S30" s="1576"/>
      <c r="T30" s="1576"/>
      <c r="U30" s="1577" t="str">
        <f>""&amp;本工事内容!$C$21</f>
        <v/>
      </c>
      <c r="V30" s="1578"/>
      <c r="W30" s="1578"/>
      <c r="X30" s="1578"/>
      <c r="Y30" s="1578"/>
      <c r="Z30" s="1578"/>
      <c r="AA30" s="1578"/>
      <c r="AB30" s="1578"/>
      <c r="AC30" s="1578"/>
      <c r="AD30" s="1578"/>
      <c r="AE30" s="1578"/>
      <c r="AF30" s="1578"/>
      <c r="AG30" s="847"/>
      <c r="AH30" s="820"/>
      <c r="AI30" s="825"/>
    </row>
    <row r="31" spans="2:35" ht="25.15" customHeight="1">
      <c r="B31" s="824"/>
      <c r="C31" s="820"/>
      <c r="D31" s="820"/>
      <c r="E31" s="1535">
        <v>8</v>
      </c>
      <c r="F31" s="1535"/>
      <c r="G31" s="1536" t="s">
        <v>1565</v>
      </c>
      <c r="H31" s="1536"/>
      <c r="I31" s="1536"/>
      <c r="J31" s="1536"/>
      <c r="K31" s="1536"/>
      <c r="L31" s="1536"/>
      <c r="M31" s="1536"/>
      <c r="N31" s="1536"/>
      <c r="O31" s="1536"/>
      <c r="P31" s="1536"/>
      <c r="Q31" s="844"/>
      <c r="R31" s="1575" t="s">
        <v>1563</v>
      </c>
      <c r="S31" s="1576"/>
      <c r="T31" s="1576"/>
      <c r="U31" s="1577" t="str">
        <f>IFERROR(VLOOKUP(MATCH(U32,従業員名簿!$C:$C,0)+2,従業員名簿!$A:$E,3,FALSE),"")</f>
        <v/>
      </c>
      <c r="V31" s="1578"/>
      <c r="W31" s="1578"/>
      <c r="X31" s="1578"/>
      <c r="Y31" s="1578"/>
      <c r="Z31" s="1578"/>
      <c r="AA31" s="1578"/>
      <c r="AB31" s="1578"/>
      <c r="AC31" s="1578"/>
      <c r="AD31" s="1578"/>
      <c r="AE31" s="1578"/>
      <c r="AF31" s="1578"/>
      <c r="AG31" s="1581"/>
      <c r="AH31" s="1581"/>
      <c r="AI31" s="825"/>
    </row>
    <row r="32" spans="2:35" ht="25.15" customHeight="1">
      <c r="B32" s="824"/>
      <c r="C32" s="820"/>
      <c r="D32" s="820"/>
      <c r="E32" s="1535"/>
      <c r="F32" s="1535"/>
      <c r="G32" s="1536"/>
      <c r="H32" s="1536"/>
      <c r="I32" s="1536"/>
      <c r="J32" s="1536"/>
      <c r="K32" s="1536"/>
      <c r="L32" s="1536"/>
      <c r="M32" s="1536"/>
      <c r="N32" s="1536"/>
      <c r="O32" s="1536"/>
      <c r="P32" s="1536"/>
      <c r="R32" s="1575" t="s">
        <v>1561</v>
      </c>
      <c r="S32" s="1576"/>
      <c r="T32" s="1576"/>
      <c r="U32" s="1577" t="str">
        <f>""&amp;本工事内容!$C$22</f>
        <v/>
      </c>
      <c r="V32" s="1578"/>
      <c r="W32" s="1578"/>
      <c r="X32" s="1578"/>
      <c r="Y32" s="1578"/>
      <c r="Z32" s="1578"/>
      <c r="AA32" s="1578"/>
      <c r="AB32" s="1578"/>
      <c r="AC32" s="1578"/>
      <c r="AD32" s="1578"/>
      <c r="AE32" s="1578"/>
      <c r="AF32" s="1578"/>
      <c r="AG32" s="820"/>
      <c r="AH32" s="820"/>
      <c r="AI32" s="825"/>
    </row>
    <row r="33" spans="2:35" ht="25.15" customHeight="1">
      <c r="B33" s="824"/>
      <c r="C33" s="820"/>
      <c r="D33" s="820"/>
      <c r="E33" s="1535">
        <v>9</v>
      </c>
      <c r="F33" s="1535"/>
      <c r="G33" s="1536" t="s">
        <v>1566</v>
      </c>
      <c r="H33" s="1536"/>
      <c r="I33" s="1536"/>
      <c r="J33" s="1536"/>
      <c r="K33" s="1536"/>
      <c r="L33" s="1536"/>
      <c r="M33" s="1536"/>
      <c r="N33" s="1536"/>
      <c r="O33" s="1536"/>
      <c r="P33" s="1536"/>
      <c r="Q33" s="844"/>
      <c r="R33" s="1575" t="s">
        <v>1560</v>
      </c>
      <c r="S33" s="1576"/>
      <c r="T33" s="1576"/>
      <c r="U33" s="1577" t="str">
        <f>IFERROR(VLOOKUP(MATCH(U34,従業員名簿!$C:$C,0)+2,従業員名簿!$A:$E,3,FALSE),"")</f>
        <v/>
      </c>
      <c r="V33" s="1578"/>
      <c r="W33" s="1578"/>
      <c r="X33" s="1578"/>
      <c r="Y33" s="1578"/>
      <c r="Z33" s="1578"/>
      <c r="AA33" s="1578"/>
      <c r="AB33" s="1578"/>
      <c r="AC33" s="1578"/>
      <c r="AD33" s="1578"/>
      <c r="AE33" s="1578"/>
      <c r="AF33" s="1578"/>
      <c r="AG33" s="1581"/>
      <c r="AH33" s="1581"/>
      <c r="AI33" s="825"/>
    </row>
    <row r="34" spans="2:35" ht="25.15" customHeight="1">
      <c r="B34" s="824"/>
      <c r="C34" s="820"/>
      <c r="D34" s="820"/>
      <c r="E34" s="1535"/>
      <c r="F34" s="1535"/>
      <c r="G34" s="1536"/>
      <c r="H34" s="1536"/>
      <c r="I34" s="1536"/>
      <c r="J34" s="1536"/>
      <c r="K34" s="1536"/>
      <c r="L34" s="1536"/>
      <c r="M34" s="1536"/>
      <c r="N34" s="1536"/>
      <c r="O34" s="1536"/>
      <c r="P34" s="1536"/>
      <c r="R34" s="1575" t="s">
        <v>1564</v>
      </c>
      <c r="S34" s="1576"/>
      <c r="T34" s="1576"/>
      <c r="U34" s="1577" t="str">
        <f>""&amp;本工事内容!$C$23</f>
        <v/>
      </c>
      <c r="V34" s="1578"/>
      <c r="W34" s="1578"/>
      <c r="X34" s="1578"/>
      <c r="Y34" s="1578"/>
      <c r="Z34" s="1578"/>
      <c r="AA34" s="1578"/>
      <c r="AB34" s="1578"/>
      <c r="AC34" s="1578"/>
      <c r="AD34" s="1578"/>
      <c r="AE34" s="1578"/>
      <c r="AF34" s="1578"/>
      <c r="AG34" s="847"/>
      <c r="AH34" s="820"/>
      <c r="AI34" s="825"/>
    </row>
    <row r="35" spans="2:35" ht="36" customHeight="1">
      <c r="B35" s="824"/>
      <c r="C35" s="820"/>
      <c r="D35" s="820"/>
      <c r="E35" s="1535">
        <v>10</v>
      </c>
      <c r="F35" s="1535"/>
      <c r="G35" s="1536" t="s">
        <v>1583</v>
      </c>
      <c r="H35" s="1570"/>
      <c r="I35" s="1570"/>
      <c r="J35" s="1570"/>
      <c r="K35" s="1570"/>
      <c r="L35" s="1570"/>
      <c r="M35" s="1570"/>
      <c r="N35" s="1570"/>
      <c r="O35" s="1570"/>
      <c r="P35" s="1570"/>
      <c r="Q35" s="1570"/>
      <c r="R35" s="1570"/>
      <c r="S35" s="1570"/>
      <c r="T35" s="877"/>
      <c r="U35" s="1579"/>
      <c r="V35" s="1567"/>
      <c r="W35" s="1567"/>
      <c r="X35" s="1567"/>
      <c r="Y35" s="1567"/>
      <c r="Z35" s="1567"/>
      <c r="AA35" s="1567"/>
      <c r="AB35" s="1567"/>
      <c r="AC35" s="1567"/>
      <c r="AD35" s="1567"/>
      <c r="AE35" s="1567"/>
      <c r="AF35" s="1567"/>
      <c r="AG35" s="1580"/>
      <c r="AH35" s="1580"/>
      <c r="AI35" s="825"/>
    </row>
    <row r="36" spans="2:35">
      <c r="B36" s="824"/>
      <c r="C36" s="820"/>
      <c r="D36" s="820"/>
      <c r="E36" s="820"/>
      <c r="F36" s="820"/>
      <c r="G36" s="820"/>
      <c r="H36" s="820" t="s">
        <v>1567</v>
      </c>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5"/>
    </row>
    <row r="37" spans="2:35">
      <c r="B37" s="824"/>
      <c r="C37" s="820"/>
      <c r="D37" s="820"/>
      <c r="E37" s="820"/>
      <c r="F37" s="820"/>
      <c r="G37" s="820"/>
      <c r="H37" s="820"/>
      <c r="I37" s="820" t="s">
        <v>1568</v>
      </c>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5"/>
    </row>
    <row r="38" spans="2:35">
      <c r="B38" s="824"/>
      <c r="C38" s="820"/>
      <c r="D38" s="820"/>
      <c r="E38" s="820"/>
      <c r="F38" s="820"/>
      <c r="G38" s="820"/>
      <c r="H38" s="820"/>
      <c r="I38" s="818" t="s">
        <v>1569</v>
      </c>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5"/>
    </row>
    <row r="39" spans="2:35" ht="13.5" thickBot="1">
      <c r="B39" s="848"/>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50"/>
    </row>
    <row r="41" spans="2:35" s="851" customFormat="1" ht="34.5" customHeight="1">
      <c r="B41" s="852" t="s">
        <v>1570</v>
      </c>
      <c r="C41" s="853"/>
      <c r="D41" s="852"/>
      <c r="E41" s="852"/>
      <c r="F41" s="852"/>
      <c r="G41" s="852"/>
      <c r="H41" s="852"/>
      <c r="I41" s="852"/>
      <c r="J41" s="852"/>
      <c r="K41" s="852"/>
      <c r="L41" s="852"/>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row>
    <row r="42" spans="2:35" s="851" customFormat="1" ht="20.100000000000001" customHeight="1">
      <c r="C42" s="854"/>
      <c r="D42" s="854"/>
      <c r="E42" s="854"/>
      <c r="F42" s="854"/>
      <c r="G42" s="854"/>
      <c r="H42" s="854"/>
      <c r="I42" s="854"/>
      <c r="J42" s="854"/>
      <c r="K42" s="854"/>
      <c r="L42" s="854"/>
    </row>
    <row r="43" spans="2:35" s="851" customFormat="1" ht="39.950000000000003" customHeight="1">
      <c r="B43" s="1589">
        <v>1</v>
      </c>
      <c r="C43" s="1590"/>
      <c r="D43" s="1571" t="s">
        <v>1571</v>
      </c>
      <c r="E43" s="1572"/>
      <c r="F43" s="1572"/>
      <c r="G43" s="1572"/>
      <c r="I43" s="1533" t="str">
        <f>U26</f>
        <v>○○　××</v>
      </c>
      <c r="J43" s="1534"/>
      <c r="K43" s="1534"/>
      <c r="L43" s="1534"/>
      <c r="M43" s="1534"/>
      <c r="N43" s="1534"/>
      <c r="O43" s="1534"/>
      <c r="P43" s="1534"/>
      <c r="Q43" s="1534"/>
    </row>
    <row r="44" spans="2:35" s="851" customFormat="1" ht="39.950000000000003" customHeight="1">
      <c r="B44" s="1589">
        <v>2</v>
      </c>
      <c r="C44" s="1590"/>
      <c r="D44" s="1571" t="s">
        <v>910</v>
      </c>
      <c r="E44" s="1572"/>
      <c r="F44" s="1572"/>
      <c r="G44" s="1572"/>
      <c r="I44" s="1573">
        <f>IFERROR(VLOOKUP(MATCH(I43,従業員名簿!$C:$C,0)+1,従業員名簿!$A:$E,3,FALSE),"")</f>
        <v>27153</v>
      </c>
      <c r="J44" s="1574"/>
      <c r="K44" s="1574"/>
      <c r="L44" s="1574"/>
      <c r="M44" s="1574"/>
      <c r="N44" s="1574"/>
      <c r="O44" s="1574"/>
    </row>
    <row r="45" spans="2:35" s="851" customFormat="1" ht="39.950000000000003" customHeight="1">
      <c r="B45" s="1589">
        <v>3</v>
      </c>
      <c r="C45" s="1590"/>
      <c r="D45" s="1571" t="s">
        <v>905</v>
      </c>
      <c r="E45" s="1572"/>
      <c r="F45" s="1572"/>
      <c r="G45" s="1572"/>
      <c r="I45" s="1533" t="str">
        <f>IFERROR(VLOOKUP(MATCH(I43,従業員名簿!$C:$C,0)+2,従業員名簿!$A:$E,3,FALSE),"")</f>
        <v>一宮市木曽川町尾西1000</v>
      </c>
      <c r="J45" s="1534"/>
      <c r="K45" s="1534"/>
      <c r="L45" s="1534"/>
      <c r="M45" s="1534"/>
      <c r="N45" s="1534"/>
      <c r="O45" s="1534"/>
      <c r="P45" s="1534"/>
      <c r="Q45" s="1534"/>
      <c r="R45" s="1534"/>
      <c r="S45" s="1534"/>
      <c r="T45" s="1534"/>
      <c r="U45" s="1534"/>
      <c r="V45" s="1534"/>
      <c r="W45" s="1534"/>
      <c r="X45" s="1534"/>
      <c r="Y45" s="1534"/>
      <c r="Z45" s="1534"/>
      <c r="AA45" s="1534"/>
      <c r="AB45" s="1534"/>
      <c r="AC45" s="1534"/>
      <c r="AD45" s="1534"/>
      <c r="AE45" s="1534"/>
      <c r="AF45" s="1534"/>
      <c r="AG45" s="1534"/>
      <c r="AH45" s="1534"/>
    </row>
    <row r="46" spans="2:35" s="851" customFormat="1" ht="39.950000000000003" customHeight="1">
      <c r="B46" s="1589">
        <v>4</v>
      </c>
      <c r="C46" s="1590"/>
      <c r="D46" s="1571" t="s">
        <v>1572</v>
      </c>
      <c r="E46" s="1572"/>
      <c r="F46" s="1572"/>
      <c r="G46" s="1572"/>
      <c r="I46" s="1565" t="str">
        <f>IFERROR(VLOOKUP(MATCH(I43,従業員名簿!$C:$C,0)+3,従業員名簿!$A:$E,3,FALSE),"")</f>
        <v>愛知県一宮市木曽川町尾西1000</v>
      </c>
      <c r="J46" s="1566"/>
      <c r="K46" s="1566"/>
      <c r="L46" s="1566"/>
      <c r="M46" s="1566"/>
      <c r="N46" s="1566"/>
      <c r="O46" s="1566"/>
      <c r="P46" s="1566"/>
      <c r="Q46" s="1566"/>
      <c r="R46" s="1566"/>
      <c r="S46" s="1566"/>
      <c r="T46" s="1566"/>
      <c r="U46" s="1566"/>
      <c r="V46" s="1566"/>
      <c r="W46" s="1566"/>
      <c r="X46" s="1566"/>
      <c r="Y46" s="1566"/>
      <c r="Z46" s="1566"/>
      <c r="AA46" s="1566"/>
      <c r="AB46" s="1566"/>
      <c r="AC46" s="1566"/>
      <c r="AD46" s="1566"/>
      <c r="AE46" s="1566"/>
      <c r="AF46" s="1566"/>
      <c r="AG46" s="1566"/>
      <c r="AH46" s="1566"/>
    </row>
    <row r="47" spans="2:35" s="851" customFormat="1" ht="39.950000000000003" customHeight="1">
      <c r="B47" s="1589">
        <v>5</v>
      </c>
      <c r="C47" s="1590"/>
      <c r="D47" s="1571" t="s">
        <v>1573</v>
      </c>
      <c r="E47" s="1572"/>
      <c r="F47" s="1572"/>
      <c r="G47" s="1572"/>
      <c r="I47" s="1565" t="str">
        <f>IFERROR(VLOOKUP(MATCH(I43,従業員名簿!$C:$C,0)+7,従業員名簿!$A:$E,3,FALSE)&amp;"　"&amp;VLOOKUP(MATCH(I43,従業員名簿!$C:$C,0)+7,従業員名簿!$A:$E,4,FALSE)&amp;"　卒業","")</f>
        <v>×△大学　令和4年3月　卒業</v>
      </c>
      <c r="J47" s="1566"/>
      <c r="K47" s="1566"/>
      <c r="L47" s="1566"/>
      <c r="M47" s="1566"/>
      <c r="N47" s="1566"/>
      <c r="O47" s="1566"/>
      <c r="P47" s="1567"/>
      <c r="Q47" s="1567"/>
      <c r="R47" s="1567"/>
      <c r="S47" s="1567"/>
      <c r="T47" s="1567"/>
      <c r="U47" s="1567"/>
      <c r="V47" s="1567"/>
      <c r="W47" s="1567"/>
      <c r="X47" s="1567"/>
      <c r="Y47" s="1567"/>
      <c r="Z47" s="1567"/>
      <c r="AA47" s="1567"/>
      <c r="AB47" s="1567"/>
      <c r="AC47" s="1567"/>
      <c r="AD47" s="1567"/>
      <c r="AE47" s="1567"/>
      <c r="AF47" s="1567"/>
      <c r="AG47" s="1567"/>
      <c r="AH47" s="1567"/>
    </row>
    <row r="48" spans="2:35" s="851" customFormat="1" ht="39.950000000000003" customHeight="1">
      <c r="B48" s="1589">
        <v>6</v>
      </c>
      <c r="C48" s="1590"/>
      <c r="D48" s="1571" t="s">
        <v>1574</v>
      </c>
      <c r="E48" s="1572"/>
      <c r="F48" s="1572"/>
      <c r="G48" s="1572"/>
      <c r="I48" s="862" t="str">
        <f>IFERROR(VLOOKUP(MATCH(I43,従業員名簿!$C:$C,0)+8,従業員名簿!$A:$E,3,FALSE)&amp;"　" &amp; 請負者詳細!$C$2 &amp;"　に入社現在に至る。","")</f>
        <v>令和4年4月　△△△△建設株式会社　に入社現在に至る。</v>
      </c>
      <c r="J48" s="798"/>
      <c r="K48" s="859"/>
      <c r="L48" s="798"/>
      <c r="M48" s="859"/>
      <c r="N48" s="859"/>
      <c r="O48" s="798"/>
      <c r="P48" s="859"/>
      <c r="Q48" s="859"/>
      <c r="R48" s="859"/>
      <c r="S48" s="859"/>
      <c r="T48" s="859"/>
      <c r="U48" s="859"/>
      <c r="V48" s="859"/>
      <c r="W48" s="859"/>
      <c r="X48" s="859"/>
      <c r="Y48" s="859"/>
      <c r="Z48" s="859"/>
      <c r="AA48" s="859"/>
      <c r="AB48" s="859"/>
      <c r="AC48" s="859"/>
      <c r="AD48" s="859"/>
      <c r="AE48" s="859"/>
      <c r="AF48" s="859"/>
      <c r="AG48" s="859"/>
      <c r="AH48" s="859"/>
    </row>
    <row r="49" spans="2:35" s="851" customFormat="1" ht="20.100000000000001" customHeight="1">
      <c r="B49" s="1589"/>
      <c r="C49" s="1590"/>
      <c r="D49" s="857"/>
      <c r="E49" s="858"/>
      <c r="F49" s="858"/>
      <c r="G49" s="858"/>
    </row>
    <row r="50" spans="2:35" s="851" customFormat="1" ht="24.95" customHeight="1">
      <c r="B50" s="1589">
        <v>7</v>
      </c>
      <c r="C50" s="1590"/>
      <c r="D50" s="1571" t="s">
        <v>1575</v>
      </c>
      <c r="E50" s="1572"/>
      <c r="F50" s="1572"/>
      <c r="G50" s="1572"/>
      <c r="I50" s="859" t="str">
        <f>IFERROR(VLOOKUP(MATCH(I43,従業員名簿!$C:$C,0)+10,従業員名簿!$A:$E,3,FALSE),"") &amp;"　"&amp;IFERROR(VLOOKUP(MATCH(I43,従業員名簿!$C:$C,0)+10,従業員名簿!$A:$E,4,FALSE),"")</f>
        <v>第1種土木施工管理技士　第200000号</v>
      </c>
      <c r="J50" s="856"/>
      <c r="K50" s="856"/>
      <c r="L50" s="856"/>
      <c r="M50" s="856"/>
      <c r="N50" s="856"/>
      <c r="O50" s="856"/>
      <c r="P50" s="856"/>
      <c r="Q50" s="856"/>
      <c r="R50" s="856"/>
      <c r="S50" s="856"/>
      <c r="T50" s="862"/>
      <c r="U50" s="862"/>
      <c r="V50" s="859"/>
      <c r="W50" s="860"/>
      <c r="X50" s="859"/>
      <c r="Y50" s="803"/>
      <c r="Z50" s="803"/>
      <c r="AA50" s="803"/>
      <c r="AB50" s="803"/>
      <c r="AC50" s="803"/>
      <c r="AD50" s="803"/>
      <c r="AE50" s="803"/>
      <c r="AF50" s="803"/>
      <c r="AG50" s="803"/>
      <c r="AH50" s="803"/>
    </row>
    <row r="51" spans="2:35" s="851" customFormat="1" ht="24.95" customHeight="1">
      <c r="C51" s="855"/>
      <c r="D51" s="861"/>
      <c r="I51" s="859" t="str">
        <f>IFERROR(VLOOKUP(MATCH(I43,従業員名簿!$C:$C,0)+11,従業員名簿!$A:$E,3,FALSE),"") &amp;"　"&amp;IFERROR(VLOOKUP(MATCH(I43,従業員名簿!$C:$C,0)+11,従業員名簿!$A:$E,4,FALSE),"")</f>
        <v>　</v>
      </c>
      <c r="J51" s="856"/>
      <c r="K51" s="856"/>
      <c r="L51" s="856"/>
      <c r="M51" s="856"/>
      <c r="N51" s="856"/>
      <c r="O51" s="856"/>
      <c r="P51" s="856"/>
      <c r="Q51" s="856"/>
      <c r="R51" s="856"/>
      <c r="S51" s="856"/>
      <c r="T51" s="862"/>
      <c r="U51" s="862"/>
      <c r="V51" s="859"/>
      <c r="W51" s="860"/>
      <c r="X51" s="859"/>
      <c r="Y51" s="798"/>
      <c r="Z51" s="798"/>
      <c r="AA51" s="798"/>
      <c r="AB51" s="798"/>
      <c r="AC51" s="798"/>
      <c r="AD51" s="798"/>
      <c r="AE51" s="798"/>
      <c r="AF51" s="798"/>
      <c r="AG51" s="798"/>
      <c r="AH51" s="798"/>
    </row>
    <row r="52" spans="2:35" s="851" customFormat="1" ht="24.95" customHeight="1">
      <c r="C52" s="855"/>
      <c r="D52" s="861"/>
    </row>
    <row r="53" spans="2:35" s="851" customFormat="1" ht="24.95" customHeight="1">
      <c r="B53" s="1589">
        <v>8</v>
      </c>
      <c r="C53" s="1590"/>
      <c r="D53" s="1571" t="s">
        <v>1576</v>
      </c>
      <c r="E53" s="1572"/>
      <c r="F53" s="1572"/>
      <c r="G53" s="1572"/>
      <c r="I53" s="1529" t="str">
        <f>IFERROR(VLOOKUP(MATCH(I43,従業員名簿!$C:$C,0)+15,従業員名簿!$A:$E,3,FALSE),"")</f>
        <v>○○号線道路修繕工事</v>
      </c>
      <c r="J53" s="1530"/>
      <c r="K53" s="1530"/>
      <c r="L53" s="1530"/>
      <c r="M53" s="1530"/>
      <c r="N53" s="1530"/>
      <c r="O53" s="1530"/>
      <c r="P53" s="1530"/>
      <c r="Q53" s="1530"/>
      <c r="R53" s="1530"/>
      <c r="S53" s="1530"/>
      <c r="T53" s="1530"/>
      <c r="U53" s="1531"/>
      <c r="V53" s="1531"/>
      <c r="W53" s="946"/>
      <c r="X53" s="1532" t="str">
        <f>IFERROR(TEXT(VLOOKUP(MATCH(I43,従業員名簿!$C:$C,0)+15,従業員名簿!$A:$E,4,FALSE),"ggge年m月")&amp;"から"&amp;TEXT(VLOOKUP(MATCH(I43,従業員名簿!$C:$C,0)+15,従業員名簿!$A:$E,5,FALSE),"ggge年m月"),"")</f>
        <v>令和4年4月から令和4年12月</v>
      </c>
      <c r="Y53" s="1531"/>
      <c r="Z53" s="1531"/>
      <c r="AA53" s="1531"/>
      <c r="AB53" s="1531"/>
      <c r="AC53" s="1531"/>
      <c r="AD53" s="1531"/>
      <c r="AE53" s="1531"/>
      <c r="AF53" s="1531"/>
      <c r="AG53" s="1531"/>
      <c r="AH53" s="1531"/>
      <c r="AI53" s="1531"/>
    </row>
    <row r="54" spans="2:35" s="851" customFormat="1" ht="24.95" customHeight="1">
      <c r="D54" s="861"/>
      <c r="I54" s="1529" t="str">
        <f>IFERROR(""&amp;VLOOKUP(MATCH(I43,従業員名簿!$C:$C,0)+16,従業員名簿!$A:$E,3,FALSE),"")</f>
        <v/>
      </c>
      <c r="J54" s="1530"/>
      <c r="K54" s="1530"/>
      <c r="L54" s="1530"/>
      <c r="M54" s="1530"/>
      <c r="N54" s="1530"/>
      <c r="O54" s="1530"/>
      <c r="P54" s="1530"/>
      <c r="Q54" s="1530"/>
      <c r="R54" s="1530"/>
      <c r="S54" s="1530"/>
      <c r="T54" s="1530"/>
      <c r="U54" s="1531"/>
      <c r="V54" s="1531"/>
      <c r="W54" s="946"/>
      <c r="X54" s="1532" t="str">
        <f>IF(I54="","",IFERROR(TEXT(VLOOKUP(MATCH(I43,従業員名簿!$C:$C,0)+16,従業員名簿!$A:$E,4,FALSE),"ggge年m月")&amp;"から"&amp;TEXT(VLOOKUP(MATCH(I43,従業員名簿!$C:$C,0)+16,従業員名簿!$A:$E,5,FALSE),"ggge年m月"),""))</f>
        <v/>
      </c>
      <c r="Y54" s="1531"/>
      <c r="Z54" s="1531"/>
      <c r="AA54" s="1531"/>
      <c r="AB54" s="1531"/>
      <c r="AC54" s="1531"/>
      <c r="AD54" s="1531"/>
      <c r="AE54" s="1531"/>
      <c r="AF54" s="1531"/>
      <c r="AG54" s="1531"/>
      <c r="AH54" s="1531"/>
      <c r="AI54" s="1531"/>
    </row>
    <row r="55" spans="2:35" s="851" customFormat="1" ht="24.95" customHeight="1">
      <c r="D55" s="861"/>
      <c r="I55" s="1529" t="str">
        <f>IFERROR(""&amp;VLOOKUP(MATCH(I43,従業員名簿!$C:$C,0)+17,従業員名簿!$A:$E,3,FALSE),"")</f>
        <v/>
      </c>
      <c r="J55" s="1530"/>
      <c r="K55" s="1530"/>
      <c r="L55" s="1530"/>
      <c r="M55" s="1530"/>
      <c r="N55" s="1530"/>
      <c r="O55" s="1530"/>
      <c r="P55" s="1530"/>
      <c r="Q55" s="1530"/>
      <c r="R55" s="1530"/>
      <c r="S55" s="1530"/>
      <c r="T55" s="1530"/>
      <c r="U55" s="1531"/>
      <c r="V55" s="1531"/>
      <c r="W55" s="946"/>
      <c r="X55" s="1532" t="str">
        <f>IF(I55="","",IFERROR(TEXT(VLOOKUP(MATCH(I43,従業員名簿!$C:$C,0)+17,従業員名簿!$A:$E,4,FALSE),"ggge年m月")&amp;"から"&amp;TEXT(VLOOKUP(MATCH(I43,従業員名簿!$C:$C,0)+17,従業員名簿!$A:$E,5,FALSE),"ggge年m月"),""))</f>
        <v/>
      </c>
      <c r="Y55" s="1531"/>
      <c r="Z55" s="1531"/>
      <c r="AA55" s="1531"/>
      <c r="AB55" s="1531"/>
      <c r="AC55" s="1531"/>
      <c r="AD55" s="1531"/>
      <c r="AE55" s="1531"/>
      <c r="AF55" s="1531"/>
      <c r="AG55" s="1531"/>
      <c r="AH55" s="1531"/>
      <c r="AI55" s="1531"/>
    </row>
    <row r="56" spans="2:35" s="851" customFormat="1" ht="24.95" customHeight="1">
      <c r="D56" s="861"/>
      <c r="I56" s="1529" t="str">
        <f>IFERROR(""&amp;VLOOKUP(MATCH(I43,従業員名簿!$C:$C,0)+18,従業員名簿!$A:$E,3,FALSE),"")</f>
        <v/>
      </c>
      <c r="J56" s="1530"/>
      <c r="K56" s="1530"/>
      <c r="L56" s="1530"/>
      <c r="M56" s="1530"/>
      <c r="N56" s="1530"/>
      <c r="O56" s="1530"/>
      <c r="P56" s="1530"/>
      <c r="Q56" s="1530"/>
      <c r="R56" s="1530"/>
      <c r="S56" s="1530"/>
      <c r="T56" s="1530"/>
      <c r="U56" s="1531"/>
      <c r="V56" s="1531"/>
      <c r="W56" s="946"/>
      <c r="X56" s="1532" t="str">
        <f>IF(I56="","",IFERROR(TEXT(VLOOKUP(MATCH(I43,従業員名簿!$C:$C,0)+18,従業員名簿!$A:$E,4,FALSE),"ggge年m月")&amp;"から"&amp;TEXT(VLOOKUP(MATCH(I43,従業員名簿!$C:$C,0)+18,従業員名簿!$A:$E,5,FALSE),"ggge年m月"),""))</f>
        <v/>
      </c>
      <c r="Y56" s="1531"/>
      <c r="Z56" s="1531"/>
      <c r="AA56" s="1531"/>
      <c r="AB56" s="1531"/>
      <c r="AC56" s="1531"/>
      <c r="AD56" s="1531"/>
      <c r="AE56" s="1531"/>
      <c r="AF56" s="1531"/>
      <c r="AG56" s="1531"/>
      <c r="AH56" s="1531"/>
      <c r="AI56" s="1531"/>
    </row>
    <row r="57" spans="2:35" s="851" customFormat="1" ht="24.95" customHeight="1">
      <c r="D57" s="861"/>
      <c r="I57" s="1529" t="str">
        <f>IFERROR(""&amp;VLOOKUP(MATCH(I43,従業員名簿!$C:$C,0)+19,従業員名簿!$A:$E,3,FALSE),"")</f>
        <v/>
      </c>
      <c r="J57" s="1530"/>
      <c r="K57" s="1530"/>
      <c r="L57" s="1530"/>
      <c r="M57" s="1530"/>
      <c r="N57" s="1530"/>
      <c r="O57" s="1530"/>
      <c r="P57" s="1530"/>
      <c r="Q57" s="1530"/>
      <c r="R57" s="1530"/>
      <c r="S57" s="1530"/>
      <c r="T57" s="1530"/>
      <c r="U57" s="1531"/>
      <c r="V57" s="1531"/>
      <c r="W57" s="946"/>
      <c r="X57" s="1532" t="str">
        <f>IF(I57="","",IFERROR(TEXT(VLOOKUP(MATCH(I43,従業員名簿!$C:$C,0)+19,従業員名簿!$A:$E,4,FALSE),"ggge年m月")&amp;"から"&amp;TEXT(VLOOKUP(MATCH(I43,従業員名簿!$C:$C,0)+19,従業員名簿!$A:$E,5,FALSE),"ggge年m月"),""))</f>
        <v/>
      </c>
      <c r="Y57" s="1531"/>
      <c r="Z57" s="1531"/>
      <c r="AA57" s="1531"/>
      <c r="AB57" s="1531"/>
      <c r="AC57" s="1531"/>
      <c r="AD57" s="1531"/>
      <c r="AE57" s="1531"/>
      <c r="AF57" s="1531"/>
      <c r="AG57" s="1531"/>
      <c r="AH57" s="1531"/>
      <c r="AI57" s="1531"/>
    </row>
    <row r="58" spans="2:35" s="851" customFormat="1" ht="24.95" customHeight="1">
      <c r="D58" s="861"/>
      <c r="I58" s="1529" t="str">
        <f>IFERROR(""&amp;VLOOKUP(MATCH(I43,従業員名簿!$C:$C,0)+20,従業員名簿!$A:$E,3,FALSE),"")</f>
        <v/>
      </c>
      <c r="J58" s="1530"/>
      <c r="K58" s="1530"/>
      <c r="L58" s="1530"/>
      <c r="M58" s="1530"/>
      <c r="N58" s="1530"/>
      <c r="O58" s="1530"/>
      <c r="P58" s="1530"/>
      <c r="Q58" s="1530"/>
      <c r="R58" s="1530"/>
      <c r="S58" s="1530"/>
      <c r="T58" s="1530"/>
      <c r="U58" s="1531"/>
      <c r="V58" s="1531"/>
      <c r="W58" s="946"/>
      <c r="X58" s="1532" t="str">
        <f>IF(I58="","",IFERROR(TEXT(VLOOKUP(MATCH(I43,従業員名簿!$C:$C,0)+20,従業員名簿!$A:$E,4,FALSE),"ggge年m月")&amp;"から"&amp;TEXT(VLOOKUP(MATCH(I43,従業員名簿!$C:$C,0)+20,従業員名簿!$A:$E,5,FALSE),"ggge年m月"),""))</f>
        <v/>
      </c>
      <c r="Y58" s="1531"/>
      <c r="Z58" s="1531"/>
      <c r="AA58" s="1531"/>
      <c r="AB58" s="1531"/>
      <c r="AC58" s="1531"/>
      <c r="AD58" s="1531"/>
      <c r="AE58" s="1531"/>
      <c r="AF58" s="1531"/>
      <c r="AG58" s="1531"/>
      <c r="AH58" s="1531"/>
      <c r="AI58" s="1531"/>
    </row>
    <row r="59" spans="2:35" s="851" customFormat="1" ht="24.95" customHeight="1">
      <c r="D59" s="861"/>
      <c r="I59" s="1529" t="str">
        <f>IFERROR(""&amp;VLOOKUP(MATCH(I43,従業員名簿!$C:$C,0)+21,従業員名簿!$A:$E,3,FALSE),"")</f>
        <v/>
      </c>
      <c r="J59" s="1530"/>
      <c r="K59" s="1530"/>
      <c r="L59" s="1530"/>
      <c r="M59" s="1530"/>
      <c r="N59" s="1530"/>
      <c r="O59" s="1530"/>
      <c r="P59" s="1530"/>
      <c r="Q59" s="1530"/>
      <c r="R59" s="1530"/>
      <c r="S59" s="1530"/>
      <c r="T59" s="1530"/>
      <c r="U59" s="1531"/>
      <c r="V59" s="1531"/>
      <c r="W59" s="946"/>
      <c r="X59" s="1532" t="str">
        <f>IF(I59="","",IFERROR(TEXT(VLOOKUP(MATCH(I43,従業員名簿!$C:$C,0)+21,従業員名簿!$A:$E,4,FALSE),"ggge年m月")&amp;"から"&amp;TEXT(VLOOKUP(MATCH(I43,従業員名簿!$C:$C,0)+21,従業員名簿!$A:$E,5,FALSE),"ggge年m月"),""))</f>
        <v/>
      </c>
      <c r="Y59" s="1531"/>
      <c r="Z59" s="1531"/>
      <c r="AA59" s="1531"/>
      <c r="AB59" s="1531"/>
      <c r="AC59" s="1531"/>
      <c r="AD59" s="1531"/>
      <c r="AE59" s="1531"/>
      <c r="AF59" s="1531"/>
      <c r="AG59" s="1531"/>
      <c r="AH59" s="1531"/>
      <c r="AI59" s="1531"/>
    </row>
    <row r="60" spans="2:35" s="851" customFormat="1" ht="24.95" customHeight="1">
      <c r="D60" s="861"/>
      <c r="I60" s="1529" t="str">
        <f>IFERROR(""&amp;VLOOKUP(MATCH(I43,従業員名簿!$C:$C,0)+22,従業員名簿!$A:$E,3,FALSE),"")</f>
        <v/>
      </c>
      <c r="J60" s="1530"/>
      <c r="K60" s="1530"/>
      <c r="L60" s="1530"/>
      <c r="M60" s="1530"/>
      <c r="N60" s="1530"/>
      <c r="O60" s="1530"/>
      <c r="P60" s="1530"/>
      <c r="Q60" s="1530"/>
      <c r="R60" s="1530"/>
      <c r="S60" s="1530"/>
      <c r="T60" s="1530"/>
      <c r="U60" s="1531"/>
      <c r="V60" s="1531"/>
      <c r="W60" s="946"/>
      <c r="X60" s="1532" t="str">
        <f>IF(I60="","",IFERROR(TEXT(VLOOKUP(MATCH(I43,従業員名簿!$C:$C,0)+22,従業員名簿!$A:$E,4,FALSE),"ggge年m月")&amp;"から"&amp;TEXT(VLOOKUP(MATCH(I43,従業員名簿!$C:$C,0)+22,従業員名簿!$A:$E,5,FALSE),"ggge年m月"),""))</f>
        <v/>
      </c>
      <c r="Y60" s="1531"/>
      <c r="Z60" s="1531"/>
      <c r="AA60" s="1531"/>
      <c r="AB60" s="1531"/>
      <c r="AC60" s="1531"/>
      <c r="AD60" s="1531"/>
      <c r="AE60" s="1531"/>
      <c r="AF60" s="1531"/>
      <c r="AG60" s="1531"/>
      <c r="AH60" s="1531"/>
      <c r="AI60" s="1531"/>
    </row>
    <row r="61" spans="2:35" s="851" customFormat="1" ht="24.95" customHeight="1">
      <c r="D61" s="861"/>
      <c r="I61" s="1529" t="str">
        <f>IFERROR(""&amp;VLOOKUP(MATCH(I43,従業員名簿!$C:$C,0)+23,従業員名簿!$A:$E,3,FALSE),"")</f>
        <v/>
      </c>
      <c r="J61" s="1530"/>
      <c r="K61" s="1530"/>
      <c r="L61" s="1530"/>
      <c r="M61" s="1530"/>
      <c r="N61" s="1530"/>
      <c r="O61" s="1530"/>
      <c r="P61" s="1530"/>
      <c r="Q61" s="1530"/>
      <c r="R61" s="1530"/>
      <c r="S61" s="1530"/>
      <c r="T61" s="1530"/>
      <c r="U61" s="1531"/>
      <c r="V61" s="1531"/>
      <c r="W61" s="946"/>
      <c r="X61" s="1532" t="str">
        <f>IF(I61="","",IFERROR(TEXT(VLOOKUP(MATCH(I43,従業員名簿!$C:$C,0)+23,従業員名簿!$A:$E,4,FALSE),"ggge年m月")&amp;"から"&amp;TEXT(VLOOKUP(MATCH(I43,従業員名簿!$C:$C,0)+23,従業員名簿!$A:$E,5,FALSE),"ggge年m月"),""))</f>
        <v/>
      </c>
      <c r="Y61" s="1531"/>
      <c r="Z61" s="1531"/>
      <c r="AA61" s="1531"/>
      <c r="AB61" s="1531"/>
      <c r="AC61" s="1531"/>
      <c r="AD61" s="1531"/>
      <c r="AE61" s="1531"/>
      <c r="AF61" s="1531"/>
      <c r="AG61" s="1531"/>
      <c r="AH61" s="1531"/>
      <c r="AI61" s="1531"/>
    </row>
    <row r="62" spans="2:35" s="851" customFormat="1" ht="24.95" customHeight="1">
      <c r="I62" s="1529" t="str">
        <f>IFERROR(""&amp;VLOOKUP(MATCH(I43,従業員名簿!$C:$C,0)+24,従業員名簿!$A:$E,3,FALSE),"")</f>
        <v/>
      </c>
      <c r="J62" s="1530"/>
      <c r="K62" s="1530"/>
      <c r="L62" s="1530"/>
      <c r="M62" s="1530"/>
      <c r="N62" s="1530"/>
      <c r="O62" s="1530"/>
      <c r="P62" s="1530"/>
      <c r="Q62" s="1530"/>
      <c r="R62" s="1530"/>
      <c r="S62" s="1530"/>
      <c r="T62" s="1530"/>
      <c r="U62" s="1531"/>
      <c r="V62" s="1531"/>
      <c r="W62" s="946"/>
      <c r="X62" s="1532" t="str">
        <f>IF(I62="","",IFERROR(TEXT(VLOOKUP(MATCH(I43,従業員名簿!$C:$C,0)+24,従業員名簿!$A:$E,4,FALSE),"ggge年m月")&amp;"から"&amp;TEXT(VLOOKUP(MATCH(I43,従業員名簿!$C:$C,0)+24,従業員名簿!$A:$E,5,FALSE),"ggge年m月"),""))</f>
        <v/>
      </c>
      <c r="Y62" s="1531"/>
      <c r="Z62" s="1531"/>
      <c r="AA62" s="1531"/>
      <c r="AB62" s="1531"/>
      <c r="AC62" s="1531"/>
      <c r="AD62" s="1531"/>
      <c r="AE62" s="1531"/>
      <c r="AF62" s="1531"/>
      <c r="AG62" s="1531"/>
      <c r="AH62" s="1531"/>
      <c r="AI62" s="1531"/>
    </row>
    <row r="63" spans="2:35" s="851" customFormat="1" ht="20.100000000000001" customHeight="1"/>
    <row r="64" spans="2:35" s="851" customFormat="1" ht="24.95" customHeight="1">
      <c r="I64" s="851" t="s">
        <v>1577</v>
      </c>
    </row>
    <row r="65" spans="2:35" s="851" customFormat="1" ht="24.95" customHeight="1"/>
    <row r="66" spans="2:35" s="851" customFormat="1" ht="24.95" customHeight="1">
      <c r="K66" s="863"/>
      <c r="N66" s="861"/>
      <c r="X66" s="860" t="s">
        <v>1578</v>
      </c>
      <c r="Z66" s="1533" t="str">
        <f>I43</f>
        <v>○○　××</v>
      </c>
      <c r="AA66" s="1534"/>
      <c r="AB66" s="1534"/>
      <c r="AC66" s="1534"/>
      <c r="AD66" s="1534"/>
      <c r="AE66" s="1534"/>
      <c r="AF66" s="1534"/>
      <c r="AG66" s="1534"/>
      <c r="AH66" s="1534"/>
    </row>
    <row r="67" spans="2:35" s="851" customFormat="1" ht="13.5"/>
    <row r="68" spans="2:35" s="835" customFormat="1"/>
    <row r="69" spans="2:35" s="862" customFormat="1" ht="34.5" customHeight="1">
      <c r="B69" s="852" t="s">
        <v>1570</v>
      </c>
      <c r="C69" s="853"/>
      <c r="D69" s="852"/>
      <c r="E69" s="852"/>
      <c r="F69" s="852"/>
      <c r="G69" s="852"/>
      <c r="H69" s="852"/>
      <c r="I69" s="852"/>
      <c r="J69" s="852"/>
      <c r="K69" s="852"/>
      <c r="L69" s="852"/>
      <c r="M69" s="853"/>
      <c r="N69" s="853"/>
      <c r="O69" s="853"/>
      <c r="P69" s="853"/>
      <c r="Q69" s="853"/>
      <c r="R69" s="853"/>
      <c r="S69" s="853"/>
      <c r="T69" s="853"/>
      <c r="U69" s="853"/>
      <c r="V69" s="853"/>
      <c r="W69" s="853"/>
      <c r="X69" s="853"/>
      <c r="Y69" s="853"/>
      <c r="Z69" s="853"/>
      <c r="AA69" s="853"/>
      <c r="AB69" s="853"/>
      <c r="AC69" s="853"/>
      <c r="AD69" s="853"/>
      <c r="AE69" s="853"/>
      <c r="AF69" s="853"/>
      <c r="AG69" s="853"/>
      <c r="AH69" s="853"/>
      <c r="AI69" s="853"/>
    </row>
    <row r="70" spans="2:35" s="862" customFormat="1" ht="20.100000000000001" customHeight="1">
      <c r="C70" s="854"/>
      <c r="D70" s="854"/>
      <c r="E70" s="854"/>
      <c r="F70" s="854"/>
      <c r="G70" s="854"/>
      <c r="H70" s="854"/>
      <c r="I70" s="854"/>
      <c r="J70" s="854"/>
      <c r="K70" s="854"/>
      <c r="L70" s="854"/>
    </row>
    <row r="71" spans="2:35" s="862" customFormat="1" ht="39.950000000000003" customHeight="1">
      <c r="B71" s="1589">
        <v>1</v>
      </c>
      <c r="C71" s="1590"/>
      <c r="D71" s="1571" t="s">
        <v>1571</v>
      </c>
      <c r="E71" s="1572"/>
      <c r="F71" s="1572"/>
      <c r="G71" s="1572"/>
      <c r="I71" s="1533" t="str">
        <f>IF(NOT(U30=""),U30,U28)</f>
        <v>○○　△△</v>
      </c>
      <c r="J71" s="1534"/>
      <c r="K71" s="1534"/>
      <c r="L71" s="1534"/>
      <c r="M71" s="1534"/>
      <c r="N71" s="1534"/>
      <c r="O71" s="1534"/>
      <c r="P71" s="1534"/>
      <c r="Q71" s="1534"/>
    </row>
    <row r="72" spans="2:35" s="862" customFormat="1" ht="39.950000000000003" customHeight="1">
      <c r="B72" s="1589">
        <v>2</v>
      </c>
      <c r="C72" s="1590"/>
      <c r="D72" s="1571" t="s">
        <v>910</v>
      </c>
      <c r="E72" s="1572"/>
      <c r="F72" s="1572"/>
      <c r="G72" s="1572"/>
      <c r="I72" s="1573">
        <f>IFERROR(VLOOKUP(MATCH(I71,従業員名簿!$C:$C,0)+1,従業員名簿!$A:$E,3,FALSE),"")</f>
        <v>39755</v>
      </c>
      <c r="J72" s="1574"/>
      <c r="K72" s="1574"/>
      <c r="L72" s="1574"/>
      <c r="M72" s="1574"/>
      <c r="N72" s="1574"/>
      <c r="O72" s="1574"/>
    </row>
    <row r="73" spans="2:35" s="862" customFormat="1" ht="39.950000000000003" customHeight="1">
      <c r="B73" s="1589">
        <v>3</v>
      </c>
      <c r="C73" s="1590"/>
      <c r="D73" s="1571" t="s">
        <v>905</v>
      </c>
      <c r="E73" s="1572"/>
      <c r="F73" s="1572"/>
      <c r="G73" s="1572"/>
      <c r="I73" s="1533" t="str">
        <f>IFERROR(VLOOKUP(MATCH(I71,従業員名簿!$C:$C,0)+2,従業員名簿!$A:$E,3,FALSE),"")</f>
        <v>一宮市木曽川町尾西10</v>
      </c>
      <c r="J73" s="1534"/>
      <c r="K73" s="1534"/>
      <c r="L73" s="1534"/>
      <c r="M73" s="1534"/>
      <c r="N73" s="1534"/>
      <c r="O73" s="1534"/>
      <c r="P73" s="1534"/>
      <c r="Q73" s="1534"/>
      <c r="R73" s="1534"/>
      <c r="S73" s="1534"/>
      <c r="T73" s="1534"/>
      <c r="U73" s="1534"/>
      <c r="V73" s="1534"/>
      <c r="W73" s="1534"/>
      <c r="X73" s="1534"/>
      <c r="Y73" s="1534"/>
      <c r="Z73" s="1534"/>
      <c r="AA73" s="1534"/>
      <c r="AB73" s="1534"/>
      <c r="AC73" s="1534"/>
      <c r="AD73" s="1534"/>
      <c r="AE73" s="1534"/>
      <c r="AF73" s="1534"/>
      <c r="AG73" s="1534"/>
      <c r="AH73" s="1534"/>
    </row>
    <row r="74" spans="2:35" s="862" customFormat="1" ht="39.950000000000003" customHeight="1">
      <c r="B74" s="1589">
        <v>4</v>
      </c>
      <c r="C74" s="1590"/>
      <c r="D74" s="1571" t="s">
        <v>1572</v>
      </c>
      <c r="E74" s="1572"/>
      <c r="F74" s="1572"/>
      <c r="G74" s="1572"/>
      <c r="I74" s="1565" t="str">
        <f>IFERROR(VLOOKUP(MATCH(I71,従業員名簿!$C:$C,0)+3,従業員名簿!$A:$E,3,FALSE),"")</f>
        <v>愛知県一宮市木曽川町尾西10</v>
      </c>
      <c r="J74" s="1566"/>
      <c r="K74" s="1566"/>
      <c r="L74" s="1566"/>
      <c r="M74" s="1566"/>
      <c r="N74" s="1566"/>
      <c r="O74" s="1566"/>
      <c r="P74" s="1566"/>
      <c r="Q74" s="1566"/>
      <c r="R74" s="1566"/>
      <c r="S74" s="1566"/>
      <c r="T74" s="1566"/>
      <c r="U74" s="1566"/>
      <c r="V74" s="1566"/>
      <c r="W74" s="1566"/>
      <c r="X74" s="1566"/>
      <c r="Y74" s="1566"/>
      <c r="Z74" s="1566"/>
      <c r="AA74" s="1566"/>
      <c r="AB74" s="1566"/>
      <c r="AC74" s="1566"/>
      <c r="AD74" s="1566"/>
      <c r="AE74" s="1566"/>
      <c r="AF74" s="1566"/>
      <c r="AG74" s="1566"/>
      <c r="AH74" s="1566"/>
    </row>
    <row r="75" spans="2:35" s="862" customFormat="1" ht="39.950000000000003" customHeight="1">
      <c r="B75" s="1589">
        <v>5</v>
      </c>
      <c r="C75" s="1590"/>
      <c r="D75" s="1571" t="s">
        <v>1573</v>
      </c>
      <c r="E75" s="1572"/>
      <c r="F75" s="1572"/>
      <c r="G75" s="1572"/>
      <c r="I75" s="1565" t="str">
        <f>IFERROR(VLOOKUP(MATCH(I71,従業員名簿!$C:$C,0)+7,従業員名簿!$A:$E,3,FALSE)&amp;"　"&amp;VLOOKUP(MATCH(I71,従業員名簿!$C:$C,0)+7,従業員名簿!$A:$E,4,FALSE)&amp;"　卒業","")</f>
        <v>△○高等学校　平成16年3月　卒業</v>
      </c>
      <c r="J75" s="1566"/>
      <c r="K75" s="1566"/>
      <c r="L75" s="1566"/>
      <c r="M75" s="1566"/>
      <c r="N75" s="1566"/>
      <c r="O75" s="1566"/>
      <c r="P75" s="1567"/>
      <c r="Q75" s="1567"/>
      <c r="R75" s="1567"/>
      <c r="S75" s="1567"/>
      <c r="T75" s="1567"/>
      <c r="U75" s="1567"/>
      <c r="V75" s="1567"/>
      <c r="W75" s="1567"/>
      <c r="X75" s="1567"/>
      <c r="Y75" s="1567"/>
      <c r="Z75" s="1567"/>
      <c r="AA75" s="1567"/>
      <c r="AB75" s="1567"/>
      <c r="AC75" s="1567"/>
      <c r="AD75" s="1567"/>
      <c r="AE75" s="1567"/>
      <c r="AF75" s="1567"/>
      <c r="AG75" s="1567"/>
      <c r="AH75" s="1567"/>
    </row>
    <row r="76" spans="2:35" s="862" customFormat="1" ht="39.950000000000003" customHeight="1">
      <c r="B76" s="1589">
        <v>6</v>
      </c>
      <c r="C76" s="1590"/>
      <c r="D76" s="1571" t="s">
        <v>1574</v>
      </c>
      <c r="E76" s="1572"/>
      <c r="F76" s="1572"/>
      <c r="G76" s="1572"/>
      <c r="I76" s="862" t="str">
        <f>IFERROR(VLOOKUP(MATCH(I71,従業員名簿!$C:$C,0)+8,従業員名簿!$A:$E,3,FALSE)&amp;"　" &amp; 請負者詳細!$C$2 &amp;"　に入社現在に至る。","")</f>
        <v>平成16年4月　△△△△建設株式会社　に入社現在に至る。</v>
      </c>
      <c r="J76" s="798"/>
      <c r="K76" s="859"/>
      <c r="L76" s="798"/>
      <c r="M76" s="859"/>
      <c r="N76" s="859"/>
      <c r="O76" s="798"/>
      <c r="P76" s="859"/>
      <c r="Q76" s="859"/>
      <c r="R76" s="859"/>
      <c r="S76" s="859"/>
      <c r="T76" s="859"/>
      <c r="U76" s="859"/>
      <c r="V76" s="859"/>
      <c r="W76" s="859"/>
      <c r="X76" s="859"/>
      <c r="Y76" s="859"/>
      <c r="Z76" s="859"/>
      <c r="AA76" s="859"/>
      <c r="AB76" s="859"/>
      <c r="AC76" s="859"/>
      <c r="AD76" s="859"/>
      <c r="AE76" s="859"/>
      <c r="AF76" s="859"/>
      <c r="AG76" s="859"/>
      <c r="AH76" s="859"/>
    </row>
    <row r="77" spans="2:35" s="862" customFormat="1" ht="20.100000000000001" customHeight="1">
      <c r="B77" s="1589"/>
      <c r="C77" s="1590"/>
      <c r="D77" s="857"/>
      <c r="E77" s="858"/>
      <c r="F77" s="858"/>
      <c r="G77" s="858"/>
    </row>
    <row r="78" spans="2:35" s="862" customFormat="1" ht="24.95" customHeight="1">
      <c r="B78" s="1589">
        <v>7</v>
      </c>
      <c r="C78" s="1590"/>
      <c r="D78" s="1571" t="s">
        <v>1575</v>
      </c>
      <c r="E78" s="1572"/>
      <c r="F78" s="1572"/>
      <c r="G78" s="1572"/>
      <c r="I78" s="859" t="str">
        <f>IFERROR(VLOOKUP(MATCH(I71,従業員名簿!$C:$C,0)+10,従業員名簿!$A:$E,3,FALSE),"") &amp;"　"&amp;IFERROR(VLOOKUP(MATCH(I71,従業員名簿!$C:$C,0)+10,従業員名簿!$A:$E,4,FALSE),"")</f>
        <v>第2種土木施工管理技士　第312000号</v>
      </c>
      <c r="J78" s="856"/>
      <c r="K78" s="856"/>
      <c r="L78" s="856"/>
      <c r="M78" s="856"/>
      <c r="N78" s="856"/>
      <c r="O78" s="856"/>
      <c r="P78" s="856"/>
      <c r="Q78" s="856"/>
      <c r="R78" s="856"/>
      <c r="S78" s="856"/>
      <c r="V78" s="859"/>
      <c r="W78" s="860"/>
      <c r="X78" s="859"/>
      <c r="Y78" s="803"/>
      <c r="Z78" s="803"/>
      <c r="AA78" s="803"/>
      <c r="AB78" s="803"/>
      <c r="AC78" s="803"/>
      <c r="AD78" s="803"/>
      <c r="AE78" s="803"/>
      <c r="AF78" s="803"/>
      <c r="AG78" s="803"/>
      <c r="AH78" s="803"/>
    </row>
    <row r="79" spans="2:35" s="862" customFormat="1" ht="24.95" customHeight="1">
      <c r="C79" s="855"/>
      <c r="D79" s="861"/>
      <c r="I79" s="859" t="str">
        <f>IFERROR(VLOOKUP(MATCH(I71,従業員名簿!$C:$C,0)+11,従業員名簿!$A:$E,3,FALSE),"") &amp;"　"&amp;IFERROR(VLOOKUP(MATCH(I71,従業員名簿!$C:$C,0)+11,従業員名簿!$A:$E,4,FALSE),"")</f>
        <v>　</v>
      </c>
      <c r="J79" s="856"/>
      <c r="K79" s="856"/>
      <c r="L79" s="856"/>
      <c r="M79" s="856"/>
      <c r="N79" s="856"/>
      <c r="O79" s="856"/>
      <c r="P79" s="856"/>
      <c r="Q79" s="856"/>
      <c r="R79" s="856"/>
      <c r="S79" s="856"/>
      <c r="V79" s="859"/>
      <c r="W79" s="860"/>
      <c r="X79" s="859"/>
      <c r="Y79" s="798"/>
      <c r="Z79" s="798"/>
      <c r="AA79" s="798"/>
      <c r="AB79" s="798"/>
      <c r="AC79" s="798"/>
      <c r="AD79" s="798"/>
      <c r="AE79" s="798"/>
      <c r="AF79" s="798"/>
      <c r="AG79" s="798"/>
      <c r="AH79" s="798"/>
    </row>
    <row r="80" spans="2:35" s="862" customFormat="1" ht="24.95" customHeight="1">
      <c r="C80" s="855"/>
      <c r="D80" s="861"/>
    </row>
    <row r="81" spans="2:35" s="862" customFormat="1" ht="24.95" customHeight="1">
      <c r="B81" s="1589">
        <v>8</v>
      </c>
      <c r="C81" s="1590"/>
      <c r="D81" s="1571" t="s">
        <v>1576</v>
      </c>
      <c r="E81" s="1572"/>
      <c r="F81" s="1572"/>
      <c r="G81" s="1572"/>
      <c r="I81" s="1529" t="str">
        <f>IFERROR(VLOOKUP(MATCH(I71,従業員名簿!$C:$C,0)+15,従業員名簿!$A:$E,3,FALSE),"")</f>
        <v>△中学校空調設備改修工事</v>
      </c>
      <c r="J81" s="1530"/>
      <c r="K81" s="1530"/>
      <c r="L81" s="1530"/>
      <c r="M81" s="1530"/>
      <c r="N81" s="1530"/>
      <c r="O81" s="1530"/>
      <c r="P81" s="1530"/>
      <c r="Q81" s="1530"/>
      <c r="R81" s="1530"/>
      <c r="S81" s="1530"/>
      <c r="T81" s="1530"/>
      <c r="U81" s="1531"/>
      <c r="V81" s="1531"/>
      <c r="W81" s="946"/>
      <c r="X81" s="1532" t="str">
        <f>IFERROR(TEXT(VLOOKUP(MATCH(I71,従業員名簿!$C:$C,0)+15,従業員名簿!$A:$E,4,FALSE),"ggge年m月")&amp;"から"&amp;TEXT(VLOOKUP(MATCH(I71,従業員名簿!$C:$C,0)+15,従業員名簿!$A:$E,5,FALSE),"ggge年m月"),"")</f>
        <v>令和3年4月から令和4年3月</v>
      </c>
      <c r="Y81" s="1531"/>
      <c r="Z81" s="1531"/>
      <c r="AA81" s="1531"/>
      <c r="AB81" s="1531"/>
      <c r="AC81" s="1531"/>
      <c r="AD81" s="1531"/>
      <c r="AE81" s="1531"/>
      <c r="AF81" s="1531"/>
      <c r="AG81" s="1531"/>
      <c r="AH81" s="1531"/>
      <c r="AI81" s="1531"/>
    </row>
    <row r="82" spans="2:35" s="862" customFormat="1" ht="24.95" customHeight="1">
      <c r="D82" s="861"/>
      <c r="I82" s="1529" t="str">
        <f>IFERROR(""&amp;VLOOKUP(MATCH(I71,従業員名簿!$C:$C,0)+16,従業員名簿!$A:$E,3,FALSE),"")</f>
        <v/>
      </c>
      <c r="J82" s="1530"/>
      <c r="K82" s="1530"/>
      <c r="L82" s="1530"/>
      <c r="M82" s="1530"/>
      <c r="N82" s="1530"/>
      <c r="O82" s="1530"/>
      <c r="P82" s="1530"/>
      <c r="Q82" s="1530"/>
      <c r="R82" s="1530"/>
      <c r="S82" s="1530"/>
      <c r="T82" s="1530"/>
      <c r="U82" s="1531"/>
      <c r="V82" s="1531"/>
      <c r="W82" s="946"/>
      <c r="X82" s="1532" t="str">
        <f>IF(I82="","",IFERROR(TEXT(VLOOKUP(MATCH(I71,従業員名簿!$C:$C,0)+16,従業員名簿!$A:$E,4,FALSE),"ggge年m月")&amp;"から"&amp;TEXT(VLOOKUP(MATCH(I71,従業員名簿!$C:$C,0)+16,従業員名簿!$A:$E,5,FALSE),"ggge年m月"),""))</f>
        <v/>
      </c>
      <c r="Y82" s="1531"/>
      <c r="Z82" s="1531"/>
      <c r="AA82" s="1531"/>
      <c r="AB82" s="1531"/>
      <c r="AC82" s="1531"/>
      <c r="AD82" s="1531"/>
      <c r="AE82" s="1531"/>
      <c r="AF82" s="1531"/>
      <c r="AG82" s="1531"/>
      <c r="AH82" s="1531"/>
      <c r="AI82" s="1531"/>
    </row>
    <row r="83" spans="2:35" s="862" customFormat="1" ht="24.95" customHeight="1">
      <c r="D83" s="861"/>
      <c r="I83" s="1529" t="str">
        <f>IFERROR(""&amp;VLOOKUP(MATCH(I71,従業員名簿!$C:$C,0)+17,従業員名簿!$A:$E,3,FALSE),"")</f>
        <v/>
      </c>
      <c r="J83" s="1530"/>
      <c r="K83" s="1530"/>
      <c r="L83" s="1530"/>
      <c r="M83" s="1530"/>
      <c r="N83" s="1530"/>
      <c r="O83" s="1530"/>
      <c r="P83" s="1530"/>
      <c r="Q83" s="1530"/>
      <c r="R83" s="1530"/>
      <c r="S83" s="1530"/>
      <c r="T83" s="1530"/>
      <c r="U83" s="1531"/>
      <c r="V83" s="1531"/>
      <c r="W83" s="946"/>
      <c r="X83" s="1532" t="str">
        <f>IF(I83="","",IFERROR(TEXT(VLOOKUP(MATCH(I71,従業員名簿!$C:$C,0)+17,従業員名簿!$A:$E,4,FALSE),"ggge年m月")&amp;"から"&amp;TEXT(VLOOKUP(MATCH(I71,従業員名簿!$C:$C,0)+17,従業員名簿!$A:$E,5,FALSE),"ggge年m月"),""))</f>
        <v/>
      </c>
      <c r="Y83" s="1531"/>
      <c r="Z83" s="1531"/>
      <c r="AA83" s="1531"/>
      <c r="AB83" s="1531"/>
      <c r="AC83" s="1531"/>
      <c r="AD83" s="1531"/>
      <c r="AE83" s="1531"/>
      <c r="AF83" s="1531"/>
      <c r="AG83" s="1531"/>
      <c r="AH83" s="1531"/>
      <c r="AI83" s="1531"/>
    </row>
    <row r="84" spans="2:35" s="862" customFormat="1" ht="24.95" customHeight="1">
      <c r="D84" s="861"/>
      <c r="I84" s="1529" t="str">
        <f>IFERROR(""&amp;VLOOKUP(MATCH(I71,従業員名簿!$C:$C,0)+18,従業員名簿!$A:$E,3,FALSE),"")</f>
        <v/>
      </c>
      <c r="J84" s="1530"/>
      <c r="K84" s="1530"/>
      <c r="L84" s="1530"/>
      <c r="M84" s="1530"/>
      <c r="N84" s="1530"/>
      <c r="O84" s="1530"/>
      <c r="P84" s="1530"/>
      <c r="Q84" s="1530"/>
      <c r="R84" s="1530"/>
      <c r="S84" s="1530"/>
      <c r="T84" s="1530"/>
      <c r="U84" s="1531"/>
      <c r="V84" s="1531"/>
      <c r="W84" s="946"/>
      <c r="X84" s="1532" t="str">
        <f>IF(I84="","",IFERROR(TEXT(VLOOKUP(MATCH(I71,従業員名簿!$C:$C,0)+18,従業員名簿!$A:$E,4,FALSE),"ggge年m月")&amp;"から"&amp;TEXT(VLOOKUP(MATCH(I71,従業員名簿!$C:$C,0)+18,従業員名簿!$A:$E,5,FALSE),"ggge年m月"),""))</f>
        <v/>
      </c>
      <c r="Y84" s="1531"/>
      <c r="Z84" s="1531"/>
      <c r="AA84" s="1531"/>
      <c r="AB84" s="1531"/>
      <c r="AC84" s="1531"/>
      <c r="AD84" s="1531"/>
      <c r="AE84" s="1531"/>
      <c r="AF84" s="1531"/>
      <c r="AG84" s="1531"/>
      <c r="AH84" s="1531"/>
      <c r="AI84" s="1531"/>
    </row>
    <row r="85" spans="2:35" s="862" customFormat="1" ht="24.95" customHeight="1">
      <c r="D85" s="861"/>
      <c r="I85" s="1529" t="str">
        <f>IFERROR(""&amp;VLOOKUP(MATCH(I71,従業員名簿!$C:$C,0)+19,従業員名簿!$A:$E,3,FALSE),"")</f>
        <v/>
      </c>
      <c r="J85" s="1530"/>
      <c r="K85" s="1530"/>
      <c r="L85" s="1530"/>
      <c r="M85" s="1530"/>
      <c r="N85" s="1530"/>
      <c r="O85" s="1530"/>
      <c r="P85" s="1530"/>
      <c r="Q85" s="1530"/>
      <c r="R85" s="1530"/>
      <c r="S85" s="1530"/>
      <c r="T85" s="1530"/>
      <c r="U85" s="1531"/>
      <c r="V85" s="1531"/>
      <c r="W85" s="946"/>
      <c r="X85" s="1532" t="str">
        <f>IF(I85="","",IFERROR(TEXT(VLOOKUP(MATCH(I71,従業員名簿!$C:$C,0)+19,従業員名簿!$A:$E,4,FALSE),"ggge年m月")&amp;"から"&amp;TEXT(VLOOKUP(MATCH(I71,従業員名簿!$C:$C,0)+19,従業員名簿!$A:$E,5,FALSE),"ggge年m月"),""))</f>
        <v/>
      </c>
      <c r="Y85" s="1531"/>
      <c r="Z85" s="1531"/>
      <c r="AA85" s="1531"/>
      <c r="AB85" s="1531"/>
      <c r="AC85" s="1531"/>
      <c r="AD85" s="1531"/>
      <c r="AE85" s="1531"/>
      <c r="AF85" s="1531"/>
      <c r="AG85" s="1531"/>
      <c r="AH85" s="1531"/>
      <c r="AI85" s="1531"/>
    </row>
    <row r="86" spans="2:35" s="862" customFormat="1" ht="24.95" customHeight="1">
      <c r="D86" s="861"/>
      <c r="I86" s="1529" t="str">
        <f>IFERROR(""&amp;VLOOKUP(MATCH(I71,従業員名簿!$C:$C,0)+20,従業員名簿!$A:$E,3,FALSE),"")</f>
        <v/>
      </c>
      <c r="J86" s="1530"/>
      <c r="K86" s="1530"/>
      <c r="L86" s="1530"/>
      <c r="M86" s="1530"/>
      <c r="N86" s="1530"/>
      <c r="O86" s="1530"/>
      <c r="P86" s="1530"/>
      <c r="Q86" s="1530"/>
      <c r="R86" s="1530"/>
      <c r="S86" s="1530"/>
      <c r="T86" s="1530"/>
      <c r="U86" s="1531"/>
      <c r="V86" s="1531"/>
      <c r="W86" s="946"/>
      <c r="X86" s="1532" t="str">
        <f>IF(I86="","",IFERROR(TEXT(VLOOKUP(MATCH(I71,従業員名簿!$C:$C,0)+20,従業員名簿!$A:$E,4,FALSE),"ggge年m月")&amp;"から"&amp;TEXT(VLOOKUP(MATCH(I71,従業員名簿!$C:$C,0)+20,従業員名簿!$A:$E,5,FALSE),"ggge年m月"),""))</f>
        <v/>
      </c>
      <c r="Y86" s="1531"/>
      <c r="Z86" s="1531"/>
      <c r="AA86" s="1531"/>
      <c r="AB86" s="1531"/>
      <c r="AC86" s="1531"/>
      <c r="AD86" s="1531"/>
      <c r="AE86" s="1531"/>
      <c r="AF86" s="1531"/>
      <c r="AG86" s="1531"/>
      <c r="AH86" s="1531"/>
      <c r="AI86" s="1531"/>
    </row>
    <row r="87" spans="2:35" s="862" customFormat="1" ht="24.95" customHeight="1">
      <c r="D87" s="861"/>
      <c r="I87" s="1529" t="str">
        <f>IFERROR(""&amp;VLOOKUP(MATCH(I71,従業員名簿!$C:$C,0)+21,従業員名簿!$A:$E,3,FALSE),"")</f>
        <v/>
      </c>
      <c r="J87" s="1530"/>
      <c r="K87" s="1530"/>
      <c r="L87" s="1530"/>
      <c r="M87" s="1530"/>
      <c r="N87" s="1530"/>
      <c r="O87" s="1530"/>
      <c r="P87" s="1530"/>
      <c r="Q87" s="1530"/>
      <c r="R87" s="1530"/>
      <c r="S87" s="1530"/>
      <c r="T87" s="1530"/>
      <c r="U87" s="1531"/>
      <c r="V87" s="1531"/>
      <c r="W87" s="946"/>
      <c r="X87" s="1532" t="str">
        <f>IF(I87="","",IFERROR(TEXT(VLOOKUP(MATCH(I71,従業員名簿!$C:$C,0)+21,従業員名簿!$A:$E,4,FALSE),"ggge年m月")&amp;"から"&amp;TEXT(VLOOKUP(MATCH(I71,従業員名簿!$C:$C,0)+21,従業員名簿!$A:$E,5,FALSE),"ggge年m月"),""))</f>
        <v/>
      </c>
      <c r="Y87" s="1531"/>
      <c r="Z87" s="1531"/>
      <c r="AA87" s="1531"/>
      <c r="AB87" s="1531"/>
      <c r="AC87" s="1531"/>
      <c r="AD87" s="1531"/>
      <c r="AE87" s="1531"/>
      <c r="AF87" s="1531"/>
      <c r="AG87" s="1531"/>
      <c r="AH87" s="1531"/>
      <c r="AI87" s="1531"/>
    </row>
    <row r="88" spans="2:35" s="862" customFormat="1" ht="24.95" customHeight="1">
      <c r="D88" s="861"/>
      <c r="I88" s="1529" t="str">
        <f>IFERROR(""&amp;VLOOKUP(MATCH(I71,従業員名簿!$C:$C,0)+22,従業員名簿!$A:$E,3,FALSE),"")</f>
        <v/>
      </c>
      <c r="J88" s="1530"/>
      <c r="K88" s="1530"/>
      <c r="L88" s="1530"/>
      <c r="M88" s="1530"/>
      <c r="N88" s="1530"/>
      <c r="O88" s="1530"/>
      <c r="P88" s="1530"/>
      <c r="Q88" s="1530"/>
      <c r="R88" s="1530"/>
      <c r="S88" s="1530"/>
      <c r="T88" s="1530"/>
      <c r="U88" s="1531"/>
      <c r="V88" s="1531"/>
      <c r="W88" s="946"/>
      <c r="X88" s="1532" t="str">
        <f>IF(I88="","",IFERROR(TEXT(VLOOKUP(MATCH(I71,従業員名簿!$C:$C,0)+22,従業員名簿!$A:$E,4,FALSE),"ggge年m月")&amp;"から"&amp;TEXT(VLOOKUP(MATCH(I71,従業員名簿!$C:$C,0)+22,従業員名簿!$A:$E,5,FALSE),"ggge年m月"),""))</f>
        <v/>
      </c>
      <c r="Y88" s="1531"/>
      <c r="Z88" s="1531"/>
      <c r="AA88" s="1531"/>
      <c r="AB88" s="1531"/>
      <c r="AC88" s="1531"/>
      <c r="AD88" s="1531"/>
      <c r="AE88" s="1531"/>
      <c r="AF88" s="1531"/>
      <c r="AG88" s="1531"/>
      <c r="AH88" s="1531"/>
      <c r="AI88" s="1531"/>
    </row>
    <row r="89" spans="2:35" s="862" customFormat="1" ht="24.95" customHeight="1">
      <c r="D89" s="861"/>
      <c r="I89" s="1529" t="str">
        <f>IFERROR(""&amp;VLOOKUP(MATCH(I71,従業員名簿!$C:$C,0)+23,従業員名簿!$A:$E,3,FALSE),"")</f>
        <v/>
      </c>
      <c r="J89" s="1530"/>
      <c r="K89" s="1530"/>
      <c r="L89" s="1530"/>
      <c r="M89" s="1530"/>
      <c r="N89" s="1530"/>
      <c r="O89" s="1530"/>
      <c r="P89" s="1530"/>
      <c r="Q89" s="1530"/>
      <c r="R89" s="1530"/>
      <c r="S89" s="1530"/>
      <c r="T89" s="1530"/>
      <c r="U89" s="1531"/>
      <c r="V89" s="1531"/>
      <c r="W89" s="946"/>
      <c r="X89" s="1532" t="str">
        <f>IF(I89="","",IFERROR(TEXT(VLOOKUP(MATCH(I71,従業員名簿!$C:$C,0)+23,従業員名簿!$A:$E,4,FALSE),"ggge年m月")&amp;"から"&amp;TEXT(VLOOKUP(MATCH(I71,従業員名簿!$C:$C,0)+23,従業員名簿!$A:$E,5,FALSE),"ggge年m月"),""))</f>
        <v/>
      </c>
      <c r="Y89" s="1531"/>
      <c r="Z89" s="1531"/>
      <c r="AA89" s="1531"/>
      <c r="AB89" s="1531"/>
      <c r="AC89" s="1531"/>
      <c r="AD89" s="1531"/>
      <c r="AE89" s="1531"/>
      <c r="AF89" s="1531"/>
      <c r="AG89" s="1531"/>
      <c r="AH89" s="1531"/>
      <c r="AI89" s="1531"/>
    </row>
    <row r="90" spans="2:35" s="862" customFormat="1" ht="24.95" customHeight="1">
      <c r="I90" s="1529" t="str">
        <f>IFERROR(""&amp;VLOOKUP(MATCH(I71,従業員名簿!$C:$C,0)+24,従業員名簿!$A:$E,3,FALSE),"")</f>
        <v/>
      </c>
      <c r="J90" s="1530"/>
      <c r="K90" s="1530"/>
      <c r="L90" s="1530"/>
      <c r="M90" s="1530"/>
      <c r="N90" s="1530"/>
      <c r="O90" s="1530"/>
      <c r="P90" s="1530"/>
      <c r="Q90" s="1530"/>
      <c r="R90" s="1530"/>
      <c r="S90" s="1530"/>
      <c r="T90" s="1530"/>
      <c r="U90" s="1531"/>
      <c r="V90" s="1531"/>
      <c r="W90" s="946"/>
      <c r="X90" s="1532" t="str">
        <f>IF(I90="","",IFERROR(TEXT(VLOOKUP(MATCH(I71,従業員名簿!$C:$C,0)+24,従業員名簿!$A:$E,4,FALSE),"ggge年m月")&amp;"から"&amp;TEXT(VLOOKUP(MATCH(I71,従業員名簿!$C:$C,0)+24,従業員名簿!$A:$E,5,FALSE),"ggge年m月"),""))</f>
        <v/>
      </c>
      <c r="Y90" s="1531"/>
      <c r="Z90" s="1531"/>
      <c r="AA90" s="1531"/>
      <c r="AB90" s="1531"/>
      <c r="AC90" s="1531"/>
      <c r="AD90" s="1531"/>
      <c r="AE90" s="1531"/>
      <c r="AF90" s="1531"/>
      <c r="AG90" s="1531"/>
      <c r="AH90" s="1531"/>
      <c r="AI90" s="1531"/>
    </row>
    <row r="91" spans="2:35" s="862" customFormat="1" ht="20.100000000000001" customHeight="1"/>
    <row r="92" spans="2:35" s="862" customFormat="1" ht="24.95" customHeight="1">
      <c r="I92" s="862" t="s">
        <v>1577</v>
      </c>
    </row>
    <row r="93" spans="2:35" s="862" customFormat="1" ht="24.95" customHeight="1"/>
    <row r="94" spans="2:35" s="862" customFormat="1" ht="24.95" customHeight="1">
      <c r="K94" s="863"/>
      <c r="N94" s="861"/>
      <c r="X94" s="860" t="s">
        <v>1578</v>
      </c>
      <c r="Z94" s="1533" t="str">
        <f>I71</f>
        <v>○○　△△</v>
      </c>
      <c r="AA94" s="1534"/>
      <c r="AB94" s="1534"/>
      <c r="AC94" s="1534"/>
      <c r="AD94" s="1534"/>
      <c r="AE94" s="1534"/>
      <c r="AF94" s="1534"/>
      <c r="AG94" s="1534"/>
      <c r="AH94" s="1534"/>
    </row>
    <row r="95" spans="2:35" s="862" customFormat="1" ht="13.5"/>
    <row r="96" spans="2:35" ht="14.45" customHeight="1">
      <c r="B96" s="1539" t="s">
        <v>1615</v>
      </c>
      <c r="C96" s="1539"/>
      <c r="D96" s="1539"/>
      <c r="E96" s="1539"/>
      <c r="F96" s="1539"/>
      <c r="G96" s="1539"/>
      <c r="M96" s="820"/>
      <c r="N96" s="820"/>
      <c r="O96" s="820"/>
      <c r="P96" s="820"/>
      <c r="Q96" s="820"/>
      <c r="R96" s="820"/>
      <c r="S96" s="820"/>
      <c r="T96" s="820"/>
      <c r="U96" s="820"/>
      <c r="V96" s="820"/>
      <c r="W96" s="820"/>
      <c r="X96" s="820"/>
      <c r="AG96" s="820"/>
      <c r="AH96" s="820"/>
      <c r="AI96" s="820"/>
    </row>
    <row r="97" spans="2:35" ht="6" customHeight="1" thickBot="1"/>
    <row r="98" spans="2:35">
      <c r="B98" s="821"/>
      <c r="C98" s="822"/>
      <c r="D98" s="822"/>
      <c r="E98" s="822"/>
      <c r="F98" s="822"/>
      <c r="G98" s="822"/>
      <c r="H98" s="822"/>
      <c r="I98" s="822"/>
      <c r="J98" s="822"/>
      <c r="K98" s="822"/>
      <c r="L98" s="822"/>
      <c r="M98" s="822"/>
      <c r="N98" s="822"/>
      <c r="O98" s="822"/>
      <c r="P98" s="822"/>
      <c r="Q98" s="822"/>
      <c r="R98" s="822"/>
      <c r="S98" s="822"/>
      <c r="T98" s="822"/>
      <c r="U98" s="822"/>
      <c r="V98" s="822"/>
      <c r="W98" s="822"/>
      <c r="X98" s="822"/>
      <c r="Y98" s="822"/>
      <c r="Z98" s="822"/>
      <c r="AA98" s="822"/>
      <c r="AB98" s="822"/>
      <c r="AC98" s="822"/>
      <c r="AD98" s="822"/>
      <c r="AE98" s="822"/>
      <c r="AF98" s="822"/>
      <c r="AG98" s="822"/>
      <c r="AH98" s="822"/>
      <c r="AI98" s="823"/>
    </row>
    <row r="99" spans="2:35" ht="40.9" customHeight="1">
      <c r="B99" s="894" t="s">
        <v>1616</v>
      </c>
      <c r="C99" s="889"/>
      <c r="D99" s="889"/>
      <c r="E99" s="890"/>
      <c r="F99" s="890"/>
      <c r="G99" s="890"/>
      <c r="H99" s="890"/>
      <c r="I99" s="890"/>
      <c r="J99" s="891"/>
      <c r="K99" s="891"/>
      <c r="L99" s="892"/>
      <c r="M99" s="892"/>
      <c r="N99" s="892"/>
      <c r="O99" s="892"/>
      <c r="P99" s="892"/>
      <c r="Q99" s="892"/>
      <c r="R99" s="892"/>
      <c r="S99" s="892"/>
      <c r="T99" s="892"/>
      <c r="U99" s="892"/>
      <c r="V99" s="892"/>
      <c r="W99" s="892"/>
      <c r="X99" s="892"/>
      <c r="Y99" s="892"/>
      <c r="Z99" s="890"/>
      <c r="AA99" s="890"/>
      <c r="AB99" s="890"/>
      <c r="AC99" s="890"/>
      <c r="AD99" s="890"/>
      <c r="AE99" s="890"/>
      <c r="AF99" s="890"/>
      <c r="AG99" s="890"/>
      <c r="AH99" s="889"/>
      <c r="AI99" s="893"/>
    </row>
    <row r="100" spans="2:35" ht="12.75" customHeight="1">
      <c r="B100" s="824"/>
      <c r="C100" s="820"/>
      <c r="D100" s="820"/>
      <c r="E100" s="887"/>
      <c r="F100" s="887"/>
      <c r="G100" s="887"/>
      <c r="H100" s="887"/>
      <c r="I100" s="887"/>
      <c r="J100" s="874"/>
      <c r="K100" s="874"/>
      <c r="L100" s="888"/>
      <c r="M100" s="888"/>
      <c r="N100" s="888"/>
      <c r="O100" s="888"/>
      <c r="P100" s="888"/>
      <c r="Q100" s="888"/>
      <c r="R100" s="888"/>
      <c r="S100" s="888"/>
      <c r="T100" s="888"/>
      <c r="U100" s="888"/>
      <c r="V100" s="888"/>
      <c r="W100" s="888"/>
      <c r="X100" s="888"/>
      <c r="Y100" s="888"/>
      <c r="Z100" s="844"/>
      <c r="AA100" s="844"/>
      <c r="AB100" s="844"/>
      <c r="AC100" s="844"/>
      <c r="AD100" s="844"/>
      <c r="AE100" s="844"/>
      <c r="AF100" s="844"/>
      <c r="AG100" s="844"/>
      <c r="AH100" s="820"/>
      <c r="AI100" s="825"/>
    </row>
    <row r="101" spans="2:35" ht="25.15" customHeight="1">
      <c r="B101" s="824"/>
      <c r="C101" s="833"/>
      <c r="O101" s="1585"/>
      <c r="P101" s="1586"/>
      <c r="Q101" s="820"/>
      <c r="R101" s="820"/>
      <c r="S101" s="820"/>
      <c r="T101" s="820"/>
      <c r="U101" s="820"/>
      <c r="V101" s="820"/>
      <c r="W101" s="820"/>
      <c r="X101" s="820"/>
      <c r="Y101" s="820"/>
      <c r="Z101" s="1587" t="s">
        <v>921</v>
      </c>
      <c r="AA101" s="1588"/>
      <c r="AB101" s="1588"/>
      <c r="AC101" s="1588"/>
      <c r="AD101" s="1588"/>
      <c r="AE101" s="1588"/>
      <c r="AF101" s="1588"/>
      <c r="AG101" s="1588"/>
      <c r="AH101" s="1588"/>
      <c r="AI101" s="825"/>
    </row>
    <row r="102" spans="2:35" ht="19.899999999999999" customHeight="1">
      <c r="B102" s="824"/>
      <c r="C102" s="1543" t="str">
        <f>本工事内容!$C$2</f>
        <v>一宮市長　中野　正康</v>
      </c>
      <c r="D102" s="1544"/>
      <c r="E102" s="1544"/>
      <c r="F102" s="1544"/>
      <c r="G102" s="1544"/>
      <c r="H102" s="1544"/>
      <c r="I102" s="1544"/>
      <c r="J102" s="1544"/>
      <c r="K102" s="1544"/>
      <c r="L102" s="1544"/>
      <c r="M102" s="1544"/>
      <c r="N102" s="1544"/>
      <c r="O102" s="1586"/>
      <c r="P102" s="1586"/>
      <c r="Q102" s="820"/>
      <c r="R102" s="820"/>
      <c r="S102" s="820"/>
      <c r="T102" s="820"/>
      <c r="U102" s="820"/>
      <c r="V102" s="820"/>
      <c r="W102" s="820"/>
      <c r="X102" s="820"/>
      <c r="Y102" s="820"/>
      <c r="Z102" s="820"/>
      <c r="AA102" s="820"/>
      <c r="AB102" s="820"/>
      <c r="AC102" s="820"/>
      <c r="AD102" s="820"/>
      <c r="AE102" s="820"/>
      <c r="AF102" s="820"/>
      <c r="AG102" s="820"/>
      <c r="AH102" s="820"/>
      <c r="AI102" s="825"/>
    </row>
    <row r="103" spans="2:35" ht="25.9" customHeight="1">
      <c r="B103" s="824"/>
      <c r="C103" s="867"/>
      <c r="D103" s="902"/>
      <c r="E103" s="902"/>
      <c r="F103" s="902"/>
      <c r="G103" s="902"/>
      <c r="H103" s="902"/>
      <c r="I103" s="902"/>
      <c r="J103" s="902"/>
      <c r="K103" s="902"/>
      <c r="L103" s="902"/>
      <c r="M103" s="902"/>
      <c r="N103" s="902"/>
      <c r="Q103" s="820"/>
      <c r="R103" s="820"/>
      <c r="S103" s="820"/>
      <c r="T103" s="820"/>
      <c r="U103" s="820"/>
      <c r="V103" s="820"/>
      <c r="W103" s="820"/>
      <c r="X103" s="820"/>
      <c r="Y103" s="820"/>
      <c r="Z103" s="820"/>
      <c r="AA103" s="820"/>
      <c r="AB103" s="820"/>
      <c r="AC103" s="820"/>
      <c r="AD103" s="820"/>
      <c r="AE103" s="820"/>
      <c r="AF103" s="820"/>
      <c r="AG103" s="820"/>
      <c r="AH103" s="820"/>
      <c r="AI103" s="825"/>
    </row>
    <row r="104" spans="2:35" ht="19.899999999999999" customHeight="1">
      <c r="B104" s="824"/>
      <c r="C104" s="820"/>
      <c r="D104" s="820"/>
      <c r="P104" s="820"/>
      <c r="Q104" s="820"/>
      <c r="R104" s="1553" t="s">
        <v>1550</v>
      </c>
      <c r="S104" s="1560"/>
      <c r="T104" s="1560"/>
      <c r="U104" s="1553" t="s">
        <v>1551</v>
      </c>
      <c r="V104" s="1553"/>
      <c r="W104" s="1554" t="str">
        <f>請負者詳細!$C$4</f>
        <v>一宮市尾西町木曽川1-1-1</v>
      </c>
      <c r="X104" s="1555"/>
      <c r="Y104" s="1555"/>
      <c r="Z104" s="1555"/>
      <c r="AA104" s="1555"/>
      <c r="AB104" s="1555"/>
      <c r="AC104" s="1555"/>
      <c r="AD104" s="1555"/>
      <c r="AE104" s="1555"/>
      <c r="AF104" s="1555"/>
      <c r="AG104" s="1555"/>
      <c r="AH104" s="1555"/>
      <c r="AI104" s="1556"/>
    </row>
    <row r="105" spans="2:35" ht="19.899999999999999" customHeight="1">
      <c r="B105" s="824"/>
      <c r="C105" s="820"/>
      <c r="D105" s="820"/>
      <c r="E105" s="820"/>
      <c r="F105" s="820"/>
      <c r="G105" s="820"/>
      <c r="H105" s="820"/>
      <c r="I105" s="820"/>
      <c r="J105" s="820"/>
      <c r="K105" s="820"/>
      <c r="L105" s="820"/>
      <c r="M105" s="820"/>
      <c r="N105" s="820"/>
      <c r="O105" s="820"/>
      <c r="P105" s="820"/>
      <c r="Q105" s="820"/>
      <c r="R105" s="819"/>
      <c r="S105" s="819"/>
      <c r="T105" s="819"/>
      <c r="U105" s="1553" t="s">
        <v>1552</v>
      </c>
      <c r="V105" s="1553"/>
      <c r="W105" s="1557" t="str">
        <f>請負者詳細!$C$2</f>
        <v>△△△△建設株式会社</v>
      </c>
      <c r="X105" s="1558"/>
      <c r="Y105" s="1558"/>
      <c r="Z105" s="1558"/>
      <c r="AA105" s="1558"/>
      <c r="AB105" s="1558"/>
      <c r="AC105" s="1558"/>
      <c r="AD105" s="1558"/>
      <c r="AE105" s="1558"/>
      <c r="AF105" s="1558"/>
      <c r="AG105" s="1558"/>
      <c r="AH105" s="836"/>
      <c r="AI105" s="837"/>
    </row>
    <row r="106" spans="2:35" ht="19.899999999999999" customHeight="1">
      <c r="B106" s="824"/>
      <c r="C106" s="820"/>
      <c r="D106" s="820"/>
      <c r="E106" s="820"/>
      <c r="F106" s="820"/>
      <c r="G106" s="820"/>
      <c r="H106" s="820"/>
      <c r="I106" s="820"/>
      <c r="J106" s="820"/>
      <c r="K106" s="820"/>
      <c r="L106" s="820"/>
      <c r="M106" s="820"/>
      <c r="N106" s="820"/>
      <c r="O106" s="820"/>
      <c r="P106" s="820"/>
      <c r="Q106" s="820"/>
      <c r="R106" s="820"/>
      <c r="S106" s="820"/>
      <c r="T106" s="820"/>
      <c r="U106" s="838"/>
      <c r="V106" s="838"/>
      <c r="W106" s="1582" t="str">
        <f>請負者詳細!$C$5</f>
        <v>代表取締役　○○　××</v>
      </c>
      <c r="X106" s="1555"/>
      <c r="Y106" s="1555"/>
      <c r="Z106" s="1555"/>
      <c r="AA106" s="1555"/>
      <c r="AB106" s="1555"/>
      <c r="AC106" s="1555"/>
      <c r="AD106" s="1555"/>
      <c r="AE106" s="1555"/>
      <c r="AF106" s="1555"/>
      <c r="AG106" s="1555"/>
      <c r="AH106" s="1555"/>
      <c r="AI106" s="1556"/>
    </row>
    <row r="107" spans="2:35" ht="25.15" customHeight="1">
      <c r="B107" s="826"/>
      <c r="C107" s="827"/>
      <c r="D107" s="827"/>
      <c r="E107" s="828"/>
      <c r="F107" s="828"/>
      <c r="G107" s="828"/>
      <c r="H107" s="828"/>
      <c r="I107" s="828"/>
      <c r="J107" s="828"/>
      <c r="K107" s="828"/>
      <c r="L107" s="885"/>
      <c r="M107" s="886"/>
      <c r="N107" s="886"/>
      <c r="O107" s="886"/>
      <c r="P107" s="886"/>
      <c r="Q107" s="886"/>
      <c r="R107" s="886"/>
      <c r="S107" s="886"/>
      <c r="T107" s="886"/>
      <c r="U107" s="886"/>
      <c r="V107" s="886"/>
      <c r="W107" s="886"/>
      <c r="X107" s="886"/>
      <c r="Y107" s="886"/>
      <c r="Z107" s="828"/>
      <c r="AA107" s="828"/>
      <c r="AB107" s="828"/>
      <c r="AC107" s="828"/>
      <c r="AD107" s="828"/>
      <c r="AE107" s="828"/>
      <c r="AF107" s="828"/>
      <c r="AG107" s="828"/>
      <c r="AH107" s="828"/>
      <c r="AI107" s="829"/>
    </row>
    <row r="108" spans="2:35" ht="18.75">
      <c r="B108" s="839"/>
      <c r="C108" s="840"/>
      <c r="D108" s="840"/>
      <c r="E108" s="841"/>
      <c r="F108" s="841"/>
      <c r="G108" s="895" t="s">
        <v>1617</v>
      </c>
      <c r="H108" s="841"/>
      <c r="I108" s="841"/>
      <c r="J108" s="841"/>
      <c r="K108" s="841"/>
      <c r="L108" s="888"/>
      <c r="M108" s="888"/>
      <c r="N108" s="888"/>
      <c r="O108" s="888"/>
      <c r="P108" s="888"/>
      <c r="Q108" s="888"/>
      <c r="R108" s="888"/>
      <c r="S108" s="888"/>
      <c r="T108" s="888"/>
      <c r="U108" s="888"/>
      <c r="V108" s="888"/>
      <c r="W108" s="888"/>
      <c r="X108" s="888"/>
      <c r="Y108" s="888"/>
      <c r="Z108" s="841"/>
      <c r="AA108" s="841"/>
      <c r="AB108" s="841"/>
      <c r="AC108" s="841"/>
      <c r="AD108" s="841"/>
      <c r="AE108" s="841"/>
      <c r="AF108" s="841"/>
      <c r="AG108" s="841"/>
      <c r="AH108" s="841"/>
      <c r="AI108" s="842"/>
    </row>
    <row r="109" spans="2:35" ht="18.75">
      <c r="B109" s="839"/>
      <c r="C109" s="840"/>
      <c r="D109" s="840"/>
      <c r="E109" s="841"/>
      <c r="F109" s="841"/>
      <c r="G109" s="895"/>
      <c r="H109" s="841"/>
      <c r="I109" s="841"/>
      <c r="J109" s="841"/>
      <c r="K109" s="841"/>
      <c r="L109" s="888"/>
      <c r="M109" s="888"/>
      <c r="N109" s="888"/>
      <c r="O109" s="888"/>
      <c r="P109" s="888"/>
      <c r="Q109" s="888"/>
      <c r="R109" s="888"/>
      <c r="S109" s="888"/>
      <c r="T109" s="888"/>
      <c r="U109" s="888"/>
      <c r="V109" s="888"/>
      <c r="W109" s="888"/>
      <c r="X109" s="888"/>
      <c r="Y109" s="888"/>
      <c r="Z109" s="841"/>
      <c r="AA109" s="841"/>
      <c r="AB109" s="841"/>
      <c r="AC109" s="841"/>
      <c r="AD109" s="841"/>
      <c r="AE109" s="841"/>
      <c r="AF109" s="841"/>
      <c r="AG109" s="841"/>
      <c r="AH109" s="841"/>
      <c r="AI109" s="842"/>
    </row>
    <row r="110" spans="2:35" ht="25.9" customHeight="1">
      <c r="B110" s="824"/>
      <c r="C110" s="820"/>
      <c r="D110" s="820"/>
      <c r="O110" s="820"/>
      <c r="P110" s="820"/>
      <c r="Q110" s="819"/>
      <c r="R110" s="819" t="s">
        <v>1555</v>
      </c>
      <c r="S110" s="819"/>
      <c r="T110" s="820"/>
      <c r="U110" s="820"/>
      <c r="V110" s="820"/>
      <c r="W110" s="820"/>
      <c r="X110" s="820"/>
      <c r="Y110" s="820"/>
      <c r="Z110" s="820"/>
      <c r="AA110" s="820"/>
      <c r="AB110" s="820"/>
      <c r="AC110" s="820"/>
      <c r="AD110" s="820"/>
      <c r="AE110" s="820"/>
      <c r="AF110" s="820"/>
      <c r="AG110" s="820"/>
      <c r="AH110" s="820"/>
      <c r="AI110" s="825"/>
    </row>
    <row r="111" spans="2:35" ht="25.9" customHeight="1">
      <c r="B111" s="824"/>
      <c r="C111" s="820"/>
      <c r="D111" s="820"/>
      <c r="O111" s="820"/>
      <c r="P111" s="820"/>
      <c r="Q111" s="819"/>
      <c r="R111" s="819"/>
      <c r="S111" s="819"/>
      <c r="T111" s="820"/>
      <c r="U111" s="820"/>
      <c r="V111" s="820"/>
      <c r="W111" s="820"/>
      <c r="X111" s="820"/>
      <c r="Y111" s="820"/>
      <c r="Z111" s="820"/>
      <c r="AA111" s="820"/>
      <c r="AB111" s="820"/>
      <c r="AC111" s="820"/>
      <c r="AD111" s="820"/>
      <c r="AE111" s="820"/>
      <c r="AF111" s="820"/>
      <c r="AG111" s="820"/>
      <c r="AH111" s="820"/>
      <c r="AI111" s="825"/>
    </row>
    <row r="112" spans="2:35" ht="36" customHeight="1">
      <c r="B112" s="824"/>
      <c r="C112" s="820"/>
      <c r="E112" s="1568">
        <v>1</v>
      </c>
      <c r="F112" s="1568"/>
      <c r="G112" s="1536" t="s">
        <v>1556</v>
      </c>
      <c r="H112" s="1536"/>
      <c r="I112" s="1536"/>
      <c r="J112" s="1536"/>
      <c r="K112" s="1536"/>
      <c r="L112" s="1536"/>
      <c r="M112" s="1536"/>
      <c r="N112" s="1536"/>
      <c r="O112" s="1536"/>
      <c r="P112" s="1536"/>
      <c r="Q112" s="386"/>
      <c r="R112" s="844" t="str">
        <f>本工事内容!$C$5&amp;本工事内容!$D$5&amp;本工事内容!$E$5</f>
        <v>都計第100号</v>
      </c>
      <c r="S112" s="819"/>
      <c r="T112" s="680"/>
      <c r="U112" s="875"/>
      <c r="V112" s="875"/>
      <c r="W112" s="875"/>
      <c r="X112" s="875"/>
      <c r="Y112" s="876"/>
      <c r="Z112" s="876"/>
      <c r="AA112" s="386"/>
      <c r="AB112" s="386"/>
      <c r="AC112" s="386"/>
      <c r="AD112" s="386"/>
      <c r="AE112" s="386"/>
      <c r="AF112" s="386"/>
      <c r="AH112" s="820"/>
      <c r="AI112" s="825"/>
    </row>
    <row r="113" spans="2:35" ht="36" customHeight="1">
      <c r="B113" s="824"/>
      <c r="C113" s="820"/>
      <c r="E113" s="1568">
        <v>2</v>
      </c>
      <c r="F113" s="1568"/>
      <c r="G113" s="1536" t="s">
        <v>1557</v>
      </c>
      <c r="H113" s="1536"/>
      <c r="I113" s="1536"/>
      <c r="J113" s="1536"/>
      <c r="K113" s="1536"/>
      <c r="L113" s="1536"/>
      <c r="M113" s="1536"/>
      <c r="N113" s="1536"/>
      <c r="O113" s="1536"/>
      <c r="P113" s="1536"/>
      <c r="Q113" s="386"/>
      <c r="R113" s="1537" t="str">
        <f>本工事内容!$C$8</f>
        <v>○○○道路修繕工事2</v>
      </c>
      <c r="S113" s="1537"/>
      <c r="T113" s="1537"/>
      <c r="U113" s="1537"/>
      <c r="V113" s="1537"/>
      <c r="W113" s="1537"/>
      <c r="X113" s="1537"/>
      <c r="Y113" s="1537"/>
      <c r="Z113" s="1537"/>
      <c r="AA113" s="1537"/>
      <c r="AB113" s="1537"/>
      <c r="AC113" s="1537"/>
      <c r="AD113" s="1537"/>
      <c r="AE113" s="1537"/>
      <c r="AF113" s="1537"/>
      <c r="AH113" s="820"/>
      <c r="AI113" s="825"/>
    </row>
    <row r="114" spans="2:35" ht="36" customHeight="1">
      <c r="B114" s="824"/>
      <c r="C114" s="820"/>
      <c r="E114" s="1568">
        <v>3</v>
      </c>
      <c r="F114" s="1568"/>
      <c r="G114" s="1536" t="s">
        <v>916</v>
      </c>
      <c r="H114" s="1536"/>
      <c r="I114" s="1536"/>
      <c r="J114" s="1536"/>
      <c r="K114" s="1536"/>
      <c r="L114" s="1536"/>
      <c r="M114" s="1536"/>
      <c r="N114" s="1536"/>
      <c r="O114" s="1536"/>
      <c r="P114" s="1536"/>
      <c r="Q114" s="844"/>
      <c r="R114" s="1538" t="str">
        <f>本工事内容!$C$9</f>
        <v>一宮市本町二丁目5番６号2</v>
      </c>
      <c r="S114" s="1538"/>
      <c r="T114" s="1538"/>
      <c r="U114" s="1538"/>
      <c r="V114" s="1538"/>
      <c r="W114" s="1538"/>
      <c r="X114" s="1538"/>
      <c r="Y114" s="1538"/>
      <c r="Z114" s="1538"/>
      <c r="AA114" s="1538"/>
      <c r="AB114" s="1538"/>
      <c r="AC114" s="1538"/>
      <c r="AD114" s="1538"/>
      <c r="AE114" s="1538"/>
      <c r="AF114" s="1538"/>
      <c r="AH114" s="820"/>
      <c r="AI114" s="825"/>
    </row>
    <row r="115" spans="2:35" ht="36" customHeight="1">
      <c r="B115" s="824"/>
      <c r="C115" s="820"/>
      <c r="E115" s="1568">
        <v>4</v>
      </c>
      <c r="F115" s="1568"/>
      <c r="G115" s="1536" t="s">
        <v>1610</v>
      </c>
      <c r="H115" s="1536"/>
      <c r="I115" s="1536"/>
      <c r="J115" s="1536"/>
      <c r="K115" s="1536"/>
      <c r="L115" s="1536"/>
      <c r="M115" s="1536"/>
      <c r="N115" s="1536"/>
      <c r="O115" s="1536"/>
      <c r="P115" s="1536"/>
      <c r="Q115" s="844"/>
      <c r="R115" s="1599">
        <f>本工事内容!$C$11</f>
        <v>44866</v>
      </c>
      <c r="S115" s="1600"/>
      <c r="T115" s="1600"/>
      <c r="U115" s="1600"/>
      <c r="V115" s="1600"/>
      <c r="W115" s="1600"/>
      <c r="X115" s="1600"/>
      <c r="Y115" s="1600"/>
      <c r="Z115" s="1600"/>
      <c r="AA115" s="899"/>
      <c r="AB115" s="899"/>
      <c r="AC115" s="899"/>
      <c r="AD115" s="899"/>
      <c r="AE115" s="899"/>
      <c r="AF115" s="899"/>
      <c r="AH115" s="820"/>
      <c r="AI115" s="825"/>
    </row>
    <row r="116" spans="2:35" ht="36" customHeight="1">
      <c r="B116" s="824"/>
      <c r="C116" s="820"/>
      <c r="E116" s="1568">
        <v>5</v>
      </c>
      <c r="F116" s="1569"/>
      <c r="G116" s="1536" t="s">
        <v>1611</v>
      </c>
      <c r="H116" s="1570"/>
      <c r="I116" s="1570"/>
      <c r="J116" s="1570"/>
      <c r="K116" s="1570"/>
      <c r="L116" s="1570"/>
      <c r="M116" s="1570"/>
      <c r="N116" s="1570"/>
      <c r="O116" s="1570"/>
      <c r="P116" s="1570"/>
      <c r="Q116" s="844"/>
      <c r="R116" s="1559">
        <f>本工事内容!$C$15</f>
        <v>2000000</v>
      </c>
      <c r="S116" s="1567"/>
      <c r="T116" s="1567"/>
      <c r="U116" s="1567"/>
      <c r="V116" s="1567"/>
      <c r="W116" s="1567"/>
      <c r="X116" s="1567"/>
      <c r="Y116" s="1567"/>
      <c r="Z116" s="1567"/>
      <c r="AA116" s="897"/>
      <c r="AB116" s="897"/>
      <c r="AC116" s="897"/>
      <c r="AD116" s="897"/>
      <c r="AE116" s="897"/>
      <c r="AF116" s="897"/>
      <c r="AG116" s="670"/>
      <c r="AH116" s="670"/>
      <c r="AI116" s="825"/>
    </row>
    <row r="117" spans="2:35" ht="36" customHeight="1">
      <c r="B117" s="824"/>
      <c r="C117" s="820"/>
      <c r="E117" s="1568">
        <v>6</v>
      </c>
      <c r="F117" s="1569"/>
      <c r="G117" s="1536" t="s">
        <v>917</v>
      </c>
      <c r="H117" s="1570"/>
      <c r="I117" s="1570"/>
      <c r="J117" s="1570"/>
      <c r="K117" s="1570"/>
      <c r="L117" s="1570"/>
      <c r="M117" s="1570"/>
      <c r="N117" s="1570"/>
      <c r="O117" s="1570"/>
      <c r="P117" s="1570"/>
      <c r="Q117" s="844"/>
      <c r="R117" s="840" t="s">
        <v>894</v>
      </c>
      <c r="S117" s="831"/>
      <c r="T117" s="1599">
        <f>本工事内容!$C$12</f>
        <v>44867</v>
      </c>
      <c r="U117" s="1600"/>
      <c r="V117" s="1600"/>
      <c r="W117" s="1600"/>
      <c r="X117" s="1600"/>
      <c r="Y117" s="1600"/>
      <c r="Z117" s="1600"/>
      <c r="AA117" s="1600"/>
      <c r="AB117" s="1600"/>
      <c r="AC117" s="1601"/>
      <c r="AD117" s="897"/>
      <c r="AE117" s="897"/>
      <c r="AF117" s="897"/>
      <c r="AG117" s="670"/>
      <c r="AH117" s="670"/>
      <c r="AI117" s="825"/>
    </row>
    <row r="118" spans="2:35" ht="36" customHeight="1">
      <c r="B118" s="824"/>
      <c r="C118" s="820"/>
      <c r="E118" s="914"/>
      <c r="F118" s="914"/>
      <c r="G118" s="873"/>
      <c r="H118" s="873"/>
      <c r="I118" s="873"/>
      <c r="J118" s="873"/>
      <c r="K118" s="873"/>
      <c r="L118" s="873"/>
      <c r="M118" s="873"/>
      <c r="N118" s="873"/>
      <c r="O118" s="873"/>
      <c r="P118" s="873"/>
      <c r="R118" s="840" t="s">
        <v>895</v>
      </c>
      <c r="S118" s="831"/>
      <c r="T118" s="1599">
        <f>本工事内容!$C$14</f>
        <v>45016</v>
      </c>
      <c r="U118" s="1600"/>
      <c r="V118" s="1600"/>
      <c r="W118" s="1600"/>
      <c r="X118" s="1600"/>
      <c r="Y118" s="1600"/>
      <c r="Z118" s="1600"/>
      <c r="AA118" s="1600"/>
      <c r="AB118" s="1600"/>
      <c r="AC118" s="1601"/>
      <c r="AD118" s="897"/>
      <c r="AE118" s="897"/>
      <c r="AF118" s="897"/>
      <c r="AG118" s="846"/>
      <c r="AH118" s="820"/>
      <c r="AI118" s="825"/>
    </row>
    <row r="119" spans="2:35" ht="36" customHeight="1">
      <c r="B119" s="824"/>
      <c r="C119" s="820"/>
      <c r="E119" s="1568">
        <v>7</v>
      </c>
      <c r="F119" s="1569"/>
      <c r="G119" s="1591" t="s">
        <v>1618</v>
      </c>
      <c r="H119" s="1592"/>
      <c r="I119" s="1592"/>
      <c r="J119" s="1592"/>
      <c r="K119" s="1592"/>
      <c r="L119" s="1592"/>
      <c r="M119" s="1592"/>
      <c r="N119" s="1592"/>
      <c r="O119" s="1592"/>
      <c r="P119" s="1592"/>
      <c r="Q119" s="1592"/>
      <c r="R119" s="1592"/>
      <c r="S119" s="1592"/>
      <c r="T119" s="1592"/>
      <c r="U119" s="1592"/>
      <c r="V119" s="1592"/>
      <c r="W119" s="668"/>
      <c r="X119" s="668"/>
      <c r="Y119" s="668"/>
      <c r="Z119" s="668"/>
      <c r="AA119" s="897"/>
      <c r="AB119" s="897"/>
      <c r="AC119" s="897"/>
      <c r="AD119" s="897"/>
      <c r="AE119" s="897"/>
      <c r="AF119" s="897"/>
      <c r="AG119" s="670"/>
      <c r="AH119" s="670"/>
      <c r="AI119" s="825"/>
    </row>
    <row r="120" spans="2:35" ht="36" customHeight="1">
      <c r="B120" s="824"/>
      <c r="C120" s="820"/>
      <c r="D120" s="820"/>
      <c r="E120" s="1568">
        <v>8</v>
      </c>
      <c r="F120" s="1569"/>
      <c r="G120" s="1536" t="s">
        <v>1619</v>
      </c>
      <c r="H120" s="1570"/>
      <c r="I120" s="1570"/>
      <c r="J120" s="1570"/>
      <c r="K120" s="1570"/>
      <c r="L120" s="1570"/>
      <c r="M120" s="1570"/>
      <c r="N120" s="1570"/>
      <c r="O120" s="1570"/>
      <c r="P120" s="1570"/>
      <c r="Q120" s="844"/>
      <c r="R120" s="844"/>
      <c r="S120" s="670"/>
      <c r="T120" s="670"/>
      <c r="U120" s="670"/>
      <c r="V120" s="670"/>
      <c r="W120" s="670"/>
      <c r="X120" s="670"/>
      <c r="Y120" s="670"/>
      <c r="Z120" s="670"/>
      <c r="AA120" s="897"/>
      <c r="AB120" s="897"/>
      <c r="AC120" s="897"/>
      <c r="AD120" s="897"/>
      <c r="AE120" s="897"/>
      <c r="AF120" s="897"/>
      <c r="AG120" s="670"/>
      <c r="AH120" s="670"/>
      <c r="AI120" s="825"/>
    </row>
    <row r="121" spans="2:35" ht="36" customHeight="1">
      <c r="B121" s="824"/>
      <c r="C121" s="820"/>
      <c r="D121" s="820"/>
      <c r="E121" s="896"/>
      <c r="F121" s="504"/>
      <c r="G121" s="873"/>
      <c r="H121" s="900"/>
      <c r="I121" s="900"/>
      <c r="J121" s="900"/>
      <c r="K121" s="900"/>
      <c r="L121" s="900"/>
      <c r="M121" s="900"/>
      <c r="N121" s="900"/>
      <c r="O121" s="900"/>
      <c r="P121" s="900"/>
      <c r="Q121" s="844"/>
      <c r="R121" s="844"/>
      <c r="S121" s="670"/>
      <c r="T121" s="670"/>
      <c r="U121" s="670"/>
      <c r="V121" s="670"/>
      <c r="W121" s="670"/>
      <c r="X121" s="670"/>
      <c r="Y121" s="670"/>
      <c r="Z121" s="670"/>
      <c r="AA121" s="897"/>
      <c r="AB121" s="897"/>
      <c r="AC121" s="897"/>
      <c r="AD121" s="897"/>
      <c r="AE121" s="897"/>
      <c r="AF121" s="897"/>
      <c r="AG121" s="670"/>
      <c r="AH121" s="670"/>
      <c r="AI121" s="825"/>
    </row>
    <row r="122" spans="2:35" ht="25.15" customHeight="1">
      <c r="B122" s="824"/>
      <c r="C122" s="820"/>
      <c r="D122" s="820"/>
      <c r="E122" s="896"/>
      <c r="F122" s="896"/>
      <c r="G122" s="873"/>
      <c r="H122" s="873"/>
      <c r="I122" s="873"/>
      <c r="J122" s="873"/>
      <c r="K122" s="873"/>
      <c r="L122" s="873"/>
      <c r="M122" s="873"/>
      <c r="N122" s="873"/>
      <c r="O122" s="873"/>
      <c r="P122" s="873"/>
      <c r="R122" s="840"/>
      <c r="S122" s="831"/>
      <c r="T122" s="831"/>
      <c r="U122" s="898"/>
      <c r="V122" s="897"/>
      <c r="W122" s="897"/>
      <c r="X122" s="897"/>
      <c r="Y122" s="897"/>
      <c r="Z122" s="897"/>
      <c r="AA122" s="897"/>
      <c r="AB122" s="897"/>
      <c r="AC122" s="897"/>
      <c r="AD122" s="897"/>
      <c r="AE122" s="897"/>
      <c r="AF122" s="897"/>
      <c r="AG122" s="847"/>
      <c r="AH122" s="820"/>
      <c r="AI122" s="825"/>
    </row>
    <row r="123" spans="2:35" ht="36" customHeight="1">
      <c r="B123" s="824"/>
      <c r="C123" s="820"/>
      <c r="D123" s="820"/>
      <c r="E123" s="896"/>
      <c r="F123" s="896"/>
      <c r="G123" s="873"/>
      <c r="H123" s="900"/>
      <c r="I123" s="900"/>
      <c r="J123" s="900"/>
      <c r="K123" s="900"/>
      <c r="L123" s="900"/>
      <c r="M123" s="900"/>
      <c r="N123" s="900"/>
      <c r="O123" s="900"/>
      <c r="P123" s="900"/>
      <c r="Q123" s="900"/>
      <c r="R123" s="900"/>
      <c r="S123" s="900"/>
      <c r="T123" s="901"/>
      <c r="U123" s="845"/>
      <c r="V123" s="670"/>
      <c r="W123" s="670"/>
      <c r="X123" s="670"/>
      <c r="Y123" s="670"/>
      <c r="Z123" s="670"/>
      <c r="AA123" s="670"/>
      <c r="AB123" s="670"/>
      <c r="AC123" s="670"/>
      <c r="AD123" s="670"/>
      <c r="AE123" s="670"/>
      <c r="AF123" s="670"/>
      <c r="AG123" s="669"/>
      <c r="AH123" s="669"/>
      <c r="AI123" s="825"/>
    </row>
    <row r="124" spans="2:35">
      <c r="B124" s="824"/>
      <c r="C124" s="820"/>
      <c r="D124" s="820"/>
      <c r="E124" s="820"/>
      <c r="F124" s="820"/>
      <c r="G124" s="820"/>
      <c r="H124" s="820"/>
      <c r="J124" s="820"/>
      <c r="K124" s="820"/>
      <c r="L124" s="820"/>
      <c r="M124" s="820"/>
      <c r="N124" s="820"/>
      <c r="O124" s="820"/>
      <c r="P124" s="820"/>
      <c r="Q124" s="820"/>
      <c r="R124" s="820"/>
      <c r="S124" s="820"/>
      <c r="T124" s="820"/>
      <c r="U124" s="820"/>
      <c r="V124" s="820"/>
      <c r="W124" s="820"/>
      <c r="X124" s="820"/>
      <c r="Y124" s="820"/>
      <c r="Z124" s="820"/>
      <c r="AA124" s="820"/>
      <c r="AB124" s="820"/>
      <c r="AC124" s="820"/>
      <c r="AD124" s="820"/>
      <c r="AE124" s="820"/>
      <c r="AF124" s="820"/>
      <c r="AG124" s="820"/>
      <c r="AH124" s="820"/>
      <c r="AI124" s="825"/>
    </row>
    <row r="125" spans="2:35" ht="13.5" thickBot="1">
      <c r="B125" s="848"/>
      <c r="C125" s="849"/>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49"/>
      <c r="AA125" s="849"/>
      <c r="AB125" s="849"/>
      <c r="AC125" s="849"/>
      <c r="AD125" s="849"/>
      <c r="AE125" s="849"/>
      <c r="AF125" s="849"/>
      <c r="AG125" s="849"/>
      <c r="AH125" s="849"/>
      <c r="AI125" s="850"/>
    </row>
    <row r="126" spans="2:35">
      <c r="B126" s="1594" t="s">
        <v>1580</v>
      </c>
      <c r="C126" s="1594"/>
      <c r="D126" s="1594"/>
      <c r="E126" s="1594"/>
      <c r="F126" s="1594"/>
      <c r="G126" s="1594"/>
      <c r="M126" s="820"/>
      <c r="N126" s="820"/>
      <c r="O126" s="820"/>
      <c r="P126" s="820"/>
      <c r="Q126" s="820"/>
      <c r="R126" s="820"/>
      <c r="S126" s="820"/>
      <c r="T126" s="820"/>
      <c r="U126" s="820"/>
      <c r="V126" s="820"/>
      <c r="W126" s="820"/>
      <c r="X126" s="820"/>
    </row>
    <row r="127" spans="2:35" ht="6" customHeight="1" thickBot="1"/>
    <row r="128" spans="2:35">
      <c r="B128" s="821"/>
      <c r="C128" s="822"/>
      <c r="D128" s="822"/>
      <c r="E128" s="822"/>
      <c r="F128" s="822"/>
      <c r="G128" s="822"/>
      <c r="H128" s="822"/>
      <c r="I128" s="822"/>
      <c r="J128" s="822"/>
      <c r="K128" s="822"/>
      <c r="L128" s="822"/>
      <c r="M128" s="822"/>
      <c r="N128" s="822"/>
      <c r="O128" s="822"/>
      <c r="P128" s="822"/>
      <c r="Q128" s="822"/>
      <c r="R128" s="822"/>
      <c r="S128" s="822"/>
      <c r="T128" s="822"/>
      <c r="U128" s="822"/>
      <c r="V128" s="822"/>
      <c r="W128" s="822"/>
      <c r="X128" s="822"/>
      <c r="Y128" s="822"/>
      <c r="Z128" s="822"/>
      <c r="AA128" s="822"/>
      <c r="AB128" s="822"/>
      <c r="AC128" s="822"/>
      <c r="AD128" s="822"/>
      <c r="AE128" s="822"/>
      <c r="AF128" s="822"/>
      <c r="AG128" s="822"/>
      <c r="AH128" s="822"/>
      <c r="AI128" s="823"/>
    </row>
    <row r="129" spans="2:35">
      <c r="B129" s="824"/>
      <c r="C129" s="820"/>
      <c r="D129" s="820"/>
      <c r="E129" s="820"/>
      <c r="F129" s="820"/>
      <c r="G129" s="820"/>
      <c r="H129" s="820"/>
      <c r="I129" s="820"/>
      <c r="J129" s="820"/>
      <c r="K129" s="820"/>
      <c r="L129" s="820"/>
      <c r="M129" s="820"/>
      <c r="N129" s="820"/>
      <c r="O129" s="820"/>
      <c r="P129" s="820"/>
      <c r="Q129" s="819"/>
      <c r="R129" s="819"/>
      <c r="S129" s="820"/>
      <c r="T129" s="820"/>
      <c r="U129" s="820"/>
      <c r="V129" s="820"/>
      <c r="W129" s="820"/>
      <c r="X129" s="820"/>
      <c r="Y129" s="820"/>
      <c r="Z129" s="820"/>
      <c r="AA129" s="820"/>
      <c r="AB129" s="820"/>
      <c r="AC129" s="820"/>
      <c r="AD129" s="820"/>
      <c r="AE129" s="820"/>
      <c r="AF129" s="820"/>
      <c r="AG129" s="820"/>
      <c r="AH129" s="820"/>
      <c r="AI129" s="825"/>
    </row>
    <row r="130" spans="2:35">
      <c r="B130" s="1595" t="s">
        <v>1579</v>
      </c>
      <c r="C130" s="1596"/>
      <c r="D130" s="1596"/>
      <c r="E130" s="1597"/>
      <c r="F130" s="1597"/>
      <c r="G130" s="1597"/>
      <c r="H130" s="1597"/>
      <c r="I130" s="1597"/>
      <c r="J130" s="1597"/>
      <c r="K130" s="1597"/>
      <c r="L130" s="1597"/>
      <c r="M130" s="1597"/>
      <c r="N130" s="1597"/>
      <c r="O130" s="1597"/>
      <c r="P130" s="1597"/>
      <c r="Q130" s="1597"/>
      <c r="R130" s="1597"/>
      <c r="S130" s="1597"/>
      <c r="T130" s="1597"/>
      <c r="U130" s="1597"/>
      <c r="V130" s="1597"/>
      <c r="W130" s="1597"/>
      <c r="X130" s="1597"/>
      <c r="Y130" s="1597"/>
      <c r="Z130" s="1597"/>
      <c r="AA130" s="1597"/>
      <c r="AB130" s="1597"/>
      <c r="AC130" s="1597"/>
      <c r="AD130" s="1597"/>
      <c r="AE130" s="1597"/>
      <c r="AF130" s="1597"/>
      <c r="AG130" s="1597"/>
      <c r="AH130" s="1597"/>
      <c r="AI130" s="1598"/>
    </row>
    <row r="131" spans="2:35">
      <c r="B131" s="1595"/>
      <c r="C131" s="1596"/>
      <c r="D131" s="1596"/>
      <c r="E131" s="1597"/>
      <c r="F131" s="1597"/>
      <c r="G131" s="1597"/>
      <c r="H131" s="1597"/>
      <c r="I131" s="1597"/>
      <c r="J131" s="1597"/>
      <c r="K131" s="1597"/>
      <c r="L131" s="1597"/>
      <c r="M131" s="1597"/>
      <c r="N131" s="1597"/>
      <c r="O131" s="1597"/>
      <c r="P131" s="1597"/>
      <c r="Q131" s="1597"/>
      <c r="R131" s="1597"/>
      <c r="S131" s="1597"/>
      <c r="T131" s="1597"/>
      <c r="U131" s="1597"/>
      <c r="V131" s="1597"/>
      <c r="W131" s="1597"/>
      <c r="X131" s="1597"/>
      <c r="Y131" s="1597"/>
      <c r="Z131" s="1597"/>
      <c r="AA131" s="1597"/>
      <c r="AB131" s="1597"/>
      <c r="AC131" s="1597"/>
      <c r="AD131" s="1597"/>
      <c r="AE131" s="1597"/>
      <c r="AF131" s="1597"/>
      <c r="AG131" s="1597"/>
      <c r="AH131" s="1597"/>
      <c r="AI131" s="1598"/>
    </row>
    <row r="132" spans="2:35">
      <c r="B132" s="830"/>
      <c r="C132" s="819"/>
      <c r="D132" s="819"/>
      <c r="E132" s="831"/>
      <c r="F132" s="831"/>
      <c r="G132" s="831"/>
      <c r="H132" s="831"/>
      <c r="I132" s="831"/>
      <c r="J132" s="831"/>
      <c r="K132" s="831"/>
      <c r="L132" s="831"/>
      <c r="M132" s="831"/>
      <c r="N132" s="831"/>
      <c r="O132" s="831"/>
      <c r="P132" s="831"/>
      <c r="Q132" s="831"/>
      <c r="R132" s="831"/>
      <c r="S132" s="831"/>
      <c r="T132" s="831"/>
      <c r="U132" s="831"/>
      <c r="V132" s="831"/>
      <c r="W132" s="831"/>
      <c r="X132" s="831"/>
      <c r="Y132" s="831"/>
      <c r="Z132" s="831"/>
      <c r="AA132" s="831"/>
      <c r="AB132" s="831"/>
      <c r="AC132" s="831"/>
      <c r="AD132" s="831"/>
      <c r="AE132" s="831"/>
      <c r="AF132" s="831"/>
      <c r="AG132" s="831"/>
      <c r="AH132" s="831"/>
      <c r="AI132" s="832"/>
    </row>
    <row r="133" spans="2:35" ht="19.899999999999999" customHeight="1">
      <c r="B133" s="824"/>
      <c r="C133" s="833"/>
      <c r="O133" s="820"/>
      <c r="Q133" s="820"/>
      <c r="R133" s="820"/>
      <c r="S133" s="820"/>
      <c r="T133" s="820"/>
      <c r="U133" s="820"/>
      <c r="V133" s="820"/>
      <c r="W133" s="820"/>
      <c r="X133" s="820"/>
      <c r="Y133" s="820"/>
      <c r="Z133" s="1541" t="s">
        <v>921</v>
      </c>
      <c r="AA133" s="1542"/>
      <c r="AB133" s="1542"/>
      <c r="AC133" s="1542"/>
      <c r="AD133" s="1542"/>
      <c r="AE133" s="1542"/>
      <c r="AF133" s="1542"/>
      <c r="AG133" s="1542"/>
      <c r="AH133" s="1542"/>
      <c r="AI133" s="825"/>
    </row>
    <row r="134" spans="2:35" ht="13.5">
      <c r="B134" s="824"/>
      <c r="C134" s="833"/>
      <c r="O134" s="820"/>
      <c r="Q134" s="820"/>
      <c r="R134" s="820"/>
      <c r="S134" s="820"/>
      <c r="T134" s="820"/>
      <c r="U134" s="820"/>
      <c r="V134" s="820"/>
      <c r="W134" s="820"/>
      <c r="X134" s="820"/>
      <c r="Y134" s="820"/>
      <c r="Z134" s="908"/>
      <c r="AA134" s="909"/>
      <c r="AB134" s="909"/>
      <c r="AC134" s="909"/>
      <c r="AD134" s="909"/>
      <c r="AE134" s="909"/>
      <c r="AF134" s="909"/>
      <c r="AG134" s="909"/>
      <c r="AH134" s="909"/>
      <c r="AI134" s="825"/>
    </row>
    <row r="135" spans="2:35" ht="19.899999999999999" customHeight="1">
      <c r="B135" s="824"/>
      <c r="C135" s="1543" t="str">
        <f>本工事内容!$C$2</f>
        <v>一宮市長　中野　正康</v>
      </c>
      <c r="D135" s="1544"/>
      <c r="E135" s="1544"/>
      <c r="F135" s="1544"/>
      <c r="G135" s="1544"/>
      <c r="H135" s="1544"/>
      <c r="I135" s="1544"/>
      <c r="J135" s="1544"/>
      <c r="K135" s="1544"/>
      <c r="L135" s="1544"/>
      <c r="M135" s="1544"/>
      <c r="N135" s="1544"/>
      <c r="Q135" s="820"/>
      <c r="R135" s="820"/>
      <c r="S135" s="820"/>
      <c r="T135" s="820"/>
      <c r="U135" s="820"/>
      <c r="V135" s="820"/>
      <c r="W135" s="820"/>
      <c r="X135" s="820"/>
      <c r="Y135" s="820"/>
      <c r="Z135" s="820"/>
      <c r="AA135" s="820"/>
      <c r="AB135" s="820"/>
      <c r="AC135" s="820"/>
      <c r="AD135" s="820"/>
      <c r="AE135" s="820"/>
      <c r="AF135" s="820"/>
      <c r="AG135" s="820"/>
      <c r="AH135" s="820"/>
      <c r="AI135" s="825"/>
    </row>
    <row r="136" spans="2:35" ht="25.9" customHeight="1">
      <c r="B136" s="824"/>
      <c r="C136" s="867"/>
      <c r="D136" s="902"/>
      <c r="E136" s="902"/>
      <c r="F136" s="902"/>
      <c r="G136" s="902"/>
      <c r="H136" s="902"/>
      <c r="I136" s="902"/>
      <c r="J136" s="902"/>
      <c r="K136" s="902"/>
      <c r="L136" s="902"/>
      <c r="M136" s="902"/>
      <c r="N136" s="902"/>
      <c r="Q136" s="820"/>
      <c r="R136" s="820"/>
      <c r="S136" s="820"/>
      <c r="T136" s="820"/>
      <c r="U136" s="820"/>
      <c r="V136" s="820"/>
      <c r="W136" s="820"/>
      <c r="X136" s="820"/>
      <c r="Y136" s="820"/>
      <c r="Z136" s="820"/>
      <c r="AA136" s="820"/>
      <c r="AB136" s="820"/>
      <c r="AC136" s="820"/>
      <c r="AD136" s="820"/>
      <c r="AE136" s="820"/>
      <c r="AF136" s="820"/>
      <c r="AG136" s="820"/>
      <c r="AH136" s="820"/>
      <c r="AI136" s="825"/>
    </row>
    <row r="137" spans="2:35" ht="19.899999999999999" customHeight="1">
      <c r="B137" s="824"/>
      <c r="C137" s="820"/>
      <c r="D137" s="820"/>
      <c r="P137" s="820"/>
      <c r="Q137" s="820"/>
      <c r="R137" s="1553" t="s">
        <v>1550</v>
      </c>
      <c r="S137" s="1560"/>
      <c r="T137" s="1560"/>
      <c r="U137" s="1553" t="s">
        <v>1551</v>
      </c>
      <c r="V137" s="1553"/>
      <c r="W137" s="1554" t="str">
        <f>請負者詳細!$C$4</f>
        <v>一宮市尾西町木曽川1-1-1</v>
      </c>
      <c r="X137" s="1555"/>
      <c r="Y137" s="1555"/>
      <c r="Z137" s="1555"/>
      <c r="AA137" s="1555"/>
      <c r="AB137" s="1555"/>
      <c r="AC137" s="1555"/>
      <c r="AD137" s="1555"/>
      <c r="AE137" s="1555"/>
      <c r="AF137" s="1555"/>
      <c r="AG137" s="1555"/>
      <c r="AH137" s="1555"/>
      <c r="AI137" s="1556"/>
    </row>
    <row r="138" spans="2:35" ht="19.899999999999999" customHeight="1">
      <c r="B138" s="824"/>
      <c r="C138" s="820"/>
      <c r="D138" s="820"/>
      <c r="E138" s="820"/>
      <c r="F138" s="820"/>
      <c r="G138" s="820"/>
      <c r="H138" s="820"/>
      <c r="I138" s="820"/>
      <c r="J138" s="820"/>
      <c r="K138" s="820"/>
      <c r="L138" s="820"/>
      <c r="M138" s="820"/>
      <c r="N138" s="820"/>
      <c r="O138" s="820"/>
      <c r="P138" s="820"/>
      <c r="Q138" s="820"/>
      <c r="R138" s="819"/>
      <c r="S138" s="819"/>
      <c r="T138" s="819"/>
      <c r="U138" s="1553" t="s">
        <v>1552</v>
      </c>
      <c r="V138" s="1553"/>
      <c r="W138" s="1557" t="str">
        <f>請負者詳細!$C$2</f>
        <v>△△△△建設株式会社</v>
      </c>
      <c r="X138" s="1558"/>
      <c r="Y138" s="1558"/>
      <c r="Z138" s="1558"/>
      <c r="AA138" s="1558"/>
      <c r="AB138" s="1558"/>
      <c r="AC138" s="1558"/>
      <c r="AD138" s="1558"/>
      <c r="AE138" s="1558"/>
      <c r="AF138" s="1558"/>
      <c r="AG138" s="1558"/>
      <c r="AH138" s="836"/>
      <c r="AI138" s="837"/>
    </row>
    <row r="139" spans="2:35" ht="19.899999999999999" customHeight="1">
      <c r="B139" s="824"/>
      <c r="C139" s="820"/>
      <c r="D139" s="820"/>
      <c r="E139" s="820"/>
      <c r="F139" s="820"/>
      <c r="G139" s="820"/>
      <c r="H139" s="820"/>
      <c r="I139" s="820"/>
      <c r="J139" s="820"/>
      <c r="K139" s="820"/>
      <c r="L139" s="820"/>
      <c r="M139" s="820"/>
      <c r="N139" s="820"/>
      <c r="O139" s="820"/>
      <c r="P139" s="820"/>
      <c r="Q139" s="820"/>
      <c r="R139" s="820"/>
      <c r="S139" s="820"/>
      <c r="T139" s="820"/>
      <c r="U139" s="838"/>
      <c r="V139" s="838"/>
      <c r="W139" s="1582" t="str">
        <f>請負者詳細!$C$5</f>
        <v>代表取締役　○○　××</v>
      </c>
      <c r="X139" s="1555"/>
      <c r="Y139" s="1555"/>
      <c r="Z139" s="1555"/>
      <c r="AA139" s="1555"/>
      <c r="AB139" s="1555"/>
      <c r="AC139" s="1555"/>
      <c r="AD139" s="1555"/>
      <c r="AE139" s="1555"/>
      <c r="AF139" s="1555"/>
      <c r="AG139" s="1555"/>
      <c r="AH139" s="1555"/>
      <c r="AI139" s="1556"/>
    </row>
    <row r="140" spans="2:35" ht="12.75" customHeight="1">
      <c r="B140" s="826"/>
      <c r="C140" s="827"/>
      <c r="D140" s="827"/>
      <c r="E140" s="828"/>
      <c r="F140" s="828"/>
      <c r="G140" s="828"/>
      <c r="H140" s="828"/>
      <c r="I140" s="828"/>
      <c r="J140" s="828"/>
      <c r="K140" s="828"/>
      <c r="L140" s="828"/>
      <c r="M140" s="828"/>
      <c r="N140" s="828"/>
      <c r="O140" s="828"/>
      <c r="P140" s="828"/>
      <c r="Q140" s="828"/>
      <c r="R140" s="828"/>
      <c r="S140" s="828"/>
      <c r="T140" s="828"/>
      <c r="U140" s="828"/>
      <c r="V140" s="828"/>
      <c r="W140" s="828"/>
      <c r="X140" s="828"/>
      <c r="Y140" s="828"/>
      <c r="Z140" s="828"/>
      <c r="AA140" s="828"/>
      <c r="AB140" s="828"/>
      <c r="AC140" s="828"/>
      <c r="AD140" s="828"/>
      <c r="AE140" s="828"/>
      <c r="AF140" s="828"/>
      <c r="AG140" s="828"/>
      <c r="AH140" s="828"/>
      <c r="AI140" s="829"/>
    </row>
    <row r="141" spans="2:35" ht="12.75" customHeight="1">
      <c r="B141" s="824"/>
      <c r="C141" s="820"/>
      <c r="D141" s="820"/>
      <c r="E141" s="820"/>
      <c r="F141" s="820"/>
      <c r="G141" s="820"/>
      <c r="H141" s="820"/>
      <c r="I141" s="820"/>
      <c r="J141" s="820"/>
      <c r="K141" s="820"/>
      <c r="L141" s="820"/>
      <c r="M141" s="820"/>
      <c r="N141" s="820"/>
      <c r="O141" s="820"/>
      <c r="P141" s="820"/>
      <c r="Q141" s="820"/>
      <c r="R141" s="820"/>
      <c r="S141" s="820"/>
      <c r="T141" s="820"/>
      <c r="U141" s="820"/>
      <c r="V141" s="820"/>
      <c r="W141" s="820"/>
      <c r="X141" s="820"/>
      <c r="Y141" s="820"/>
      <c r="Z141" s="820"/>
      <c r="AA141" s="820"/>
      <c r="AB141" s="820"/>
      <c r="AC141" s="820"/>
      <c r="AD141" s="820"/>
      <c r="AE141" s="820"/>
      <c r="AF141" s="820"/>
      <c r="AG141" s="820"/>
      <c r="AH141" s="820"/>
      <c r="AI141" s="825"/>
    </row>
    <row r="142" spans="2:35">
      <c r="B142" s="824"/>
      <c r="C142" s="820"/>
      <c r="D142" s="820"/>
      <c r="E142" s="820"/>
      <c r="F142" s="820"/>
      <c r="G142" s="820"/>
      <c r="H142" s="820"/>
      <c r="I142" s="820"/>
      <c r="J142" s="820"/>
      <c r="K142" s="820"/>
      <c r="L142" s="820"/>
      <c r="M142" s="820"/>
      <c r="N142" s="820"/>
      <c r="O142" s="820"/>
      <c r="P142" s="820"/>
      <c r="Q142" s="820"/>
      <c r="R142" s="820"/>
      <c r="S142" s="820"/>
      <c r="T142" s="820"/>
      <c r="U142" s="820"/>
      <c r="V142" s="820"/>
      <c r="W142" s="820"/>
      <c r="X142" s="820"/>
      <c r="Y142" s="820"/>
      <c r="Z142" s="820"/>
      <c r="AA142" s="820"/>
      <c r="AB142" s="820"/>
      <c r="AC142" s="820"/>
      <c r="AD142" s="820"/>
      <c r="AE142" s="820"/>
      <c r="AF142" s="820"/>
      <c r="AG142" s="820"/>
      <c r="AH142" s="820"/>
      <c r="AI142" s="825"/>
    </row>
    <row r="143" spans="2:35" ht="72" customHeight="1">
      <c r="B143" s="868"/>
      <c r="C143" s="869"/>
      <c r="D143" s="869"/>
      <c r="E143" s="1593" t="str">
        <f>"　"&amp;本工事内容!$C$8&amp;"　に関連して、下請負者の責に帰する理由によって第三者に損害をおよぼした場合においても、当方が責任をもって、その損害を賠償します。"</f>
        <v>　○○○道路修繕工事2　に関連して、下請負者の責に帰する理由によって第三者に損害をおよぼした場合においても、当方が責任をもって、その損害を賠償します。</v>
      </c>
      <c r="F143" s="1593" t="s">
        <v>1581</v>
      </c>
      <c r="G143" s="1593" t="s">
        <v>1581</v>
      </c>
      <c r="H143" s="1593" t="e">
        <v>#REF!</v>
      </c>
      <c r="I143" s="1593" t="e">
        <v>#REF!</v>
      </c>
      <c r="J143" s="1593" t="s">
        <v>1581</v>
      </c>
      <c r="K143" s="1593" t="s">
        <v>1581</v>
      </c>
      <c r="L143" s="1593" t="s">
        <v>1581</v>
      </c>
      <c r="M143" s="1593" t="s">
        <v>1581</v>
      </c>
      <c r="N143" s="1593" t="s">
        <v>1581</v>
      </c>
      <c r="O143" s="1593" t="s">
        <v>1581</v>
      </c>
      <c r="P143" s="1593" t="s">
        <v>1581</v>
      </c>
      <c r="Q143" s="1593" t="s">
        <v>1581</v>
      </c>
      <c r="R143" s="1593" t="s">
        <v>1581</v>
      </c>
      <c r="S143" s="1593" t="s">
        <v>1581</v>
      </c>
      <c r="T143" s="1593" t="s">
        <v>1581</v>
      </c>
      <c r="U143" s="1593" t="s">
        <v>1581</v>
      </c>
      <c r="V143" s="1593" t="s">
        <v>1581</v>
      </c>
      <c r="W143" s="1593" t="s">
        <v>1581</v>
      </c>
      <c r="X143" s="1593" t="s">
        <v>1581</v>
      </c>
      <c r="Y143" s="1593" t="s">
        <v>1581</v>
      </c>
      <c r="Z143" s="1593" t="s">
        <v>1581</v>
      </c>
      <c r="AA143" s="1593" t="s">
        <v>1581</v>
      </c>
      <c r="AB143" s="1593" t="s">
        <v>1581</v>
      </c>
      <c r="AC143" s="1593" t="s">
        <v>1581</v>
      </c>
      <c r="AD143" s="1593" t="s">
        <v>1581</v>
      </c>
      <c r="AE143" s="1593" t="s">
        <v>1581</v>
      </c>
      <c r="AF143" s="1593" t="s">
        <v>1581</v>
      </c>
      <c r="AG143" s="870"/>
      <c r="AH143" s="870"/>
      <c r="AI143" s="871"/>
    </row>
    <row r="144" spans="2:35" ht="12.6" customHeight="1">
      <c r="B144" s="824"/>
      <c r="C144" s="820"/>
      <c r="E144" s="872"/>
      <c r="F144" s="872"/>
      <c r="G144" s="873"/>
      <c r="H144" s="873"/>
      <c r="I144" s="873"/>
      <c r="J144" s="873"/>
      <c r="K144" s="873"/>
      <c r="L144" s="873"/>
      <c r="M144" s="873"/>
      <c r="N144" s="873"/>
      <c r="O144" s="873"/>
      <c r="P144" s="873"/>
      <c r="Q144" s="386"/>
      <c r="R144" s="386"/>
      <c r="S144" s="844"/>
      <c r="T144" s="844"/>
      <c r="U144" s="844"/>
      <c r="V144" s="844"/>
      <c r="W144" s="844"/>
      <c r="X144" s="844"/>
      <c r="Y144" s="844"/>
      <c r="Z144" s="844"/>
      <c r="AA144" s="844"/>
      <c r="AB144" s="844"/>
      <c r="AC144" s="844"/>
      <c r="AD144" s="844"/>
      <c r="AE144" s="844"/>
      <c r="AF144" s="844"/>
      <c r="AG144" s="844"/>
      <c r="AH144" s="820"/>
      <c r="AI144" s="825"/>
    </row>
    <row r="145" spans="2:35" ht="60" customHeight="1">
      <c r="B145" s="824"/>
      <c r="C145" s="820"/>
      <c r="D145" s="820"/>
      <c r="E145" s="820"/>
      <c r="F145" s="820"/>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0"/>
      <c r="AD145" s="820"/>
      <c r="AE145" s="820"/>
      <c r="AF145" s="820"/>
      <c r="AG145" s="820"/>
      <c r="AH145" s="820"/>
      <c r="AI145" s="825"/>
    </row>
    <row r="146" spans="2:35" ht="60" customHeight="1">
      <c r="B146" s="824"/>
      <c r="C146" s="820"/>
      <c r="D146" s="820"/>
      <c r="E146" s="820"/>
      <c r="F146" s="820"/>
      <c r="G146" s="820"/>
      <c r="H146" s="820"/>
      <c r="I146" s="820"/>
      <c r="J146" s="820"/>
      <c r="K146" s="820"/>
      <c r="L146" s="820"/>
      <c r="M146" s="820"/>
      <c r="N146" s="820"/>
      <c r="O146" s="820"/>
      <c r="P146" s="820"/>
      <c r="Q146" s="820"/>
      <c r="R146" s="820"/>
      <c r="S146" s="820"/>
      <c r="T146" s="820"/>
      <c r="U146" s="820"/>
      <c r="V146" s="820"/>
      <c r="W146" s="820"/>
      <c r="X146" s="820"/>
      <c r="Y146" s="820"/>
      <c r="Z146" s="820"/>
      <c r="AA146" s="820"/>
      <c r="AB146" s="820"/>
      <c r="AC146" s="820"/>
      <c r="AD146" s="820"/>
      <c r="AE146" s="820"/>
      <c r="AF146" s="820"/>
      <c r="AG146" s="820"/>
      <c r="AH146" s="820"/>
      <c r="AI146" s="825"/>
    </row>
    <row r="147" spans="2:35" ht="60" customHeight="1">
      <c r="B147" s="824"/>
      <c r="C147" s="820"/>
      <c r="D147" s="820"/>
      <c r="E147" s="820"/>
      <c r="F147" s="820"/>
      <c r="G147" s="820"/>
      <c r="H147" s="820"/>
      <c r="I147" s="820"/>
      <c r="J147" s="820"/>
      <c r="K147" s="820"/>
      <c r="L147" s="820"/>
      <c r="M147" s="820"/>
      <c r="N147" s="820"/>
      <c r="O147" s="820"/>
      <c r="P147" s="820"/>
      <c r="Q147" s="820"/>
      <c r="R147" s="820"/>
      <c r="S147" s="820"/>
      <c r="T147" s="820"/>
      <c r="U147" s="820"/>
      <c r="V147" s="820"/>
      <c r="W147" s="820"/>
      <c r="X147" s="820"/>
      <c r="Y147" s="820"/>
      <c r="Z147" s="820"/>
      <c r="AA147" s="820"/>
      <c r="AB147" s="820"/>
      <c r="AC147" s="820"/>
      <c r="AD147" s="820"/>
      <c r="AE147" s="820"/>
      <c r="AF147" s="820"/>
      <c r="AG147" s="820"/>
      <c r="AH147" s="820"/>
      <c r="AI147" s="825"/>
    </row>
    <row r="148" spans="2:35" ht="60" customHeight="1">
      <c r="B148" s="824"/>
      <c r="C148" s="820"/>
      <c r="D148" s="820"/>
      <c r="E148" s="820"/>
      <c r="F148" s="820"/>
      <c r="G148" s="820"/>
      <c r="H148" s="820"/>
      <c r="I148" s="820"/>
      <c r="J148" s="820"/>
      <c r="K148" s="820"/>
      <c r="L148" s="820"/>
      <c r="M148" s="820"/>
      <c r="N148" s="820"/>
      <c r="O148" s="820"/>
      <c r="P148" s="820"/>
      <c r="Q148" s="820"/>
      <c r="R148" s="820"/>
      <c r="S148" s="820"/>
      <c r="T148" s="820"/>
      <c r="U148" s="820"/>
      <c r="V148" s="820"/>
      <c r="W148" s="820"/>
      <c r="X148" s="820"/>
      <c r="Y148" s="820"/>
      <c r="Z148" s="820"/>
      <c r="AA148" s="820"/>
      <c r="AB148" s="820"/>
      <c r="AC148" s="820"/>
      <c r="AD148" s="820"/>
      <c r="AE148" s="820"/>
      <c r="AF148" s="820"/>
      <c r="AG148" s="820"/>
      <c r="AH148" s="820"/>
      <c r="AI148" s="825"/>
    </row>
    <row r="149" spans="2:35" ht="13.5" thickBot="1">
      <c r="B149" s="848"/>
      <c r="C149" s="849"/>
      <c r="D149" s="84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849"/>
      <c r="AD149" s="849"/>
      <c r="AE149" s="849"/>
      <c r="AF149" s="849"/>
      <c r="AG149" s="849"/>
      <c r="AH149" s="849"/>
      <c r="AI149" s="850"/>
    </row>
    <row r="151" spans="2:35" ht="14.45" customHeight="1">
      <c r="B151" s="1539" t="s">
        <v>1612</v>
      </c>
      <c r="C151" s="1539"/>
      <c r="D151" s="1539"/>
      <c r="E151" s="1539"/>
      <c r="F151" s="1539"/>
      <c r="G151" s="1539"/>
      <c r="M151" s="820"/>
      <c r="N151" s="820"/>
      <c r="O151" s="820"/>
      <c r="P151" s="820"/>
      <c r="Q151" s="820"/>
      <c r="R151" s="820"/>
      <c r="S151" s="820"/>
      <c r="T151" s="820"/>
      <c r="U151" s="820"/>
      <c r="V151" s="820"/>
      <c r="W151" s="820"/>
      <c r="X151" s="820"/>
      <c r="AG151" s="820"/>
      <c r="AH151" s="820"/>
      <c r="AI151" s="820"/>
    </row>
    <row r="152" spans="2:35" ht="6" customHeight="1" thickBot="1"/>
    <row r="153" spans="2:35">
      <c r="B153" s="821"/>
      <c r="C153" s="822"/>
      <c r="D153" s="822"/>
      <c r="E153" s="822"/>
      <c r="F153" s="822"/>
      <c r="G153" s="822"/>
      <c r="H153" s="822"/>
      <c r="I153" s="822"/>
      <c r="J153" s="822"/>
      <c r="K153" s="822"/>
      <c r="L153" s="822"/>
      <c r="M153" s="822"/>
      <c r="N153" s="822"/>
      <c r="O153" s="822"/>
      <c r="P153" s="822"/>
      <c r="Q153" s="822"/>
      <c r="R153" s="822"/>
      <c r="S153" s="822"/>
      <c r="T153" s="822"/>
      <c r="U153" s="822"/>
      <c r="V153" s="822"/>
      <c r="W153" s="822"/>
      <c r="X153" s="822"/>
      <c r="Y153" s="822"/>
      <c r="Z153" s="822"/>
      <c r="AA153" s="822"/>
      <c r="AB153" s="822"/>
      <c r="AC153" s="822"/>
      <c r="AD153" s="822"/>
      <c r="AE153" s="822"/>
      <c r="AF153" s="822"/>
      <c r="AG153" s="822"/>
      <c r="AH153" s="822"/>
      <c r="AI153" s="823"/>
    </row>
    <row r="154" spans="2:35" ht="40.9" customHeight="1">
      <c r="B154" s="894" t="s">
        <v>1614</v>
      </c>
      <c r="C154" s="889"/>
      <c r="D154" s="889"/>
      <c r="E154" s="890"/>
      <c r="F154" s="890"/>
      <c r="G154" s="890"/>
      <c r="H154" s="890"/>
      <c r="I154" s="890"/>
      <c r="J154" s="891"/>
      <c r="K154" s="891"/>
      <c r="L154" s="892"/>
      <c r="M154" s="892"/>
      <c r="N154" s="892"/>
      <c r="O154" s="892"/>
      <c r="P154" s="892"/>
      <c r="Q154" s="892"/>
      <c r="R154" s="892"/>
      <c r="S154" s="892"/>
      <c r="T154" s="892"/>
      <c r="U154" s="892"/>
      <c r="V154" s="892"/>
      <c r="W154" s="892"/>
      <c r="X154" s="892"/>
      <c r="Y154" s="892"/>
      <c r="Z154" s="890"/>
      <c r="AA154" s="890"/>
      <c r="AB154" s="890"/>
      <c r="AC154" s="890"/>
      <c r="AD154" s="890"/>
      <c r="AE154" s="890"/>
      <c r="AF154" s="890"/>
      <c r="AG154" s="890"/>
      <c r="AH154" s="889"/>
      <c r="AI154" s="893"/>
    </row>
    <row r="155" spans="2:35" ht="12.75" customHeight="1">
      <c r="B155" s="824"/>
      <c r="C155" s="820"/>
      <c r="D155" s="820"/>
      <c r="E155" s="887"/>
      <c r="F155" s="887"/>
      <c r="G155" s="887"/>
      <c r="H155" s="887"/>
      <c r="I155" s="887"/>
      <c r="J155" s="874"/>
      <c r="K155" s="874"/>
      <c r="L155" s="888"/>
      <c r="M155" s="888"/>
      <c r="N155" s="888"/>
      <c r="O155" s="888"/>
      <c r="P155" s="888"/>
      <c r="Q155" s="888"/>
      <c r="R155" s="888"/>
      <c r="S155" s="888"/>
      <c r="T155" s="888"/>
      <c r="U155" s="888"/>
      <c r="V155" s="888"/>
      <c r="W155" s="888"/>
      <c r="X155" s="888"/>
      <c r="Y155" s="888"/>
      <c r="Z155" s="844"/>
      <c r="AA155" s="844"/>
      <c r="AB155" s="844"/>
      <c r="AC155" s="844"/>
      <c r="AD155" s="844"/>
      <c r="AE155" s="844"/>
      <c r="AF155" s="844"/>
      <c r="AG155" s="844"/>
      <c r="AH155" s="820"/>
      <c r="AI155" s="825"/>
    </row>
    <row r="156" spans="2:35" ht="25.15" customHeight="1">
      <c r="B156" s="824"/>
      <c r="C156" s="833"/>
      <c r="O156" s="820"/>
      <c r="Q156" s="820"/>
      <c r="R156" s="820"/>
      <c r="S156" s="820"/>
      <c r="T156" s="820"/>
      <c r="U156" s="820"/>
      <c r="V156" s="820"/>
      <c r="W156" s="820"/>
      <c r="X156" s="820"/>
      <c r="Y156" s="820"/>
      <c r="Z156" s="1587" t="s">
        <v>921</v>
      </c>
      <c r="AA156" s="1588"/>
      <c r="AB156" s="1588"/>
      <c r="AC156" s="1588"/>
      <c r="AD156" s="1588"/>
      <c r="AE156" s="1588"/>
      <c r="AF156" s="1588"/>
      <c r="AG156" s="1588"/>
      <c r="AH156" s="1588"/>
      <c r="AI156" s="825"/>
    </row>
    <row r="157" spans="2:35" ht="19.899999999999999" customHeight="1">
      <c r="B157" s="824"/>
      <c r="C157" s="1543" t="str">
        <f>本工事内容!$C$2</f>
        <v>一宮市長　中野　正康</v>
      </c>
      <c r="D157" s="1544"/>
      <c r="E157" s="1544"/>
      <c r="F157" s="1544"/>
      <c r="G157" s="1544"/>
      <c r="H157" s="1544"/>
      <c r="I157" s="1544"/>
      <c r="J157" s="1544"/>
      <c r="K157" s="1544"/>
      <c r="L157" s="1544"/>
      <c r="M157" s="1544"/>
      <c r="N157" s="1544"/>
      <c r="Q157" s="820"/>
      <c r="R157" s="820"/>
      <c r="S157" s="820"/>
      <c r="T157" s="820"/>
      <c r="U157" s="820"/>
      <c r="V157" s="820"/>
      <c r="W157" s="820"/>
      <c r="X157" s="820"/>
      <c r="Y157" s="820"/>
      <c r="Z157" s="820"/>
      <c r="AA157" s="820"/>
      <c r="AB157" s="820"/>
      <c r="AC157" s="820"/>
      <c r="AD157" s="820"/>
      <c r="AE157" s="820"/>
      <c r="AF157" s="820"/>
      <c r="AG157" s="820"/>
      <c r="AH157" s="820"/>
      <c r="AI157" s="825"/>
    </row>
    <row r="158" spans="2:35" ht="25.9" customHeight="1">
      <c r="B158" s="824"/>
      <c r="C158" s="867"/>
      <c r="D158" s="902"/>
      <c r="E158" s="902"/>
      <c r="F158" s="902"/>
      <c r="G158" s="902"/>
      <c r="H158" s="902"/>
      <c r="I158" s="902"/>
      <c r="J158" s="902"/>
      <c r="K158" s="902"/>
      <c r="L158" s="902"/>
      <c r="M158" s="902"/>
      <c r="N158" s="902"/>
      <c r="Q158" s="820"/>
      <c r="R158" s="820"/>
      <c r="S158" s="820"/>
      <c r="T158" s="820"/>
      <c r="U158" s="820"/>
      <c r="V158" s="820"/>
      <c r="W158" s="820"/>
      <c r="X158" s="820"/>
      <c r="Y158" s="820"/>
      <c r="Z158" s="820"/>
      <c r="AA158" s="820"/>
      <c r="AB158" s="820"/>
      <c r="AC158" s="820"/>
      <c r="AD158" s="820"/>
      <c r="AE158" s="820"/>
      <c r="AF158" s="820"/>
      <c r="AG158" s="820"/>
      <c r="AH158" s="820"/>
      <c r="AI158" s="825"/>
    </row>
    <row r="159" spans="2:35" ht="19.899999999999999" customHeight="1">
      <c r="B159" s="824"/>
      <c r="C159" s="820"/>
      <c r="D159" s="820"/>
      <c r="P159" s="820"/>
      <c r="Q159" s="820"/>
      <c r="R159" s="1553" t="s">
        <v>1550</v>
      </c>
      <c r="S159" s="1560"/>
      <c r="T159" s="1560"/>
      <c r="U159" s="1553" t="s">
        <v>1551</v>
      </c>
      <c r="V159" s="1553"/>
      <c r="W159" s="1554" t="str">
        <f>請負者詳細!$C$4</f>
        <v>一宮市尾西町木曽川1-1-1</v>
      </c>
      <c r="X159" s="1555"/>
      <c r="Y159" s="1555"/>
      <c r="Z159" s="1555"/>
      <c r="AA159" s="1555"/>
      <c r="AB159" s="1555"/>
      <c r="AC159" s="1555"/>
      <c r="AD159" s="1555"/>
      <c r="AE159" s="1555"/>
      <c r="AF159" s="1555"/>
      <c r="AG159" s="1555"/>
      <c r="AH159" s="1555"/>
      <c r="AI159" s="1556"/>
    </row>
    <row r="160" spans="2:35" ht="19.899999999999999" customHeight="1">
      <c r="B160" s="824"/>
      <c r="C160" s="820"/>
      <c r="D160" s="820"/>
      <c r="E160" s="820"/>
      <c r="F160" s="820"/>
      <c r="G160" s="820"/>
      <c r="H160" s="820"/>
      <c r="I160" s="820"/>
      <c r="J160" s="820"/>
      <c r="K160" s="820"/>
      <c r="L160" s="820"/>
      <c r="M160" s="820"/>
      <c r="N160" s="820"/>
      <c r="O160" s="820"/>
      <c r="P160" s="820"/>
      <c r="Q160" s="820"/>
      <c r="R160" s="819"/>
      <c r="S160" s="819"/>
      <c r="T160" s="819"/>
      <c r="U160" s="1553" t="s">
        <v>1552</v>
      </c>
      <c r="V160" s="1553"/>
      <c r="W160" s="1557" t="str">
        <f>請負者詳細!$C$2</f>
        <v>△△△△建設株式会社</v>
      </c>
      <c r="X160" s="1558"/>
      <c r="Y160" s="1558"/>
      <c r="Z160" s="1558"/>
      <c r="AA160" s="1558"/>
      <c r="AB160" s="1558"/>
      <c r="AC160" s="1558"/>
      <c r="AD160" s="1558"/>
      <c r="AE160" s="1558"/>
      <c r="AF160" s="1558"/>
      <c r="AG160" s="1558"/>
      <c r="AH160" s="836"/>
      <c r="AI160" s="837"/>
    </row>
    <row r="161" spans="2:35" ht="19.899999999999999" customHeight="1">
      <c r="B161" s="824"/>
      <c r="C161" s="820"/>
      <c r="D161" s="820"/>
      <c r="E161" s="820"/>
      <c r="F161" s="820"/>
      <c r="G161" s="820"/>
      <c r="H161" s="820"/>
      <c r="I161" s="820"/>
      <c r="J161" s="820"/>
      <c r="K161" s="820"/>
      <c r="L161" s="820"/>
      <c r="M161" s="820"/>
      <c r="N161" s="820"/>
      <c r="O161" s="820"/>
      <c r="P161" s="820"/>
      <c r="Q161" s="820"/>
      <c r="R161" s="820"/>
      <c r="S161" s="820"/>
      <c r="T161" s="820"/>
      <c r="U161" s="838"/>
      <c r="V161" s="838"/>
      <c r="W161" s="1582" t="str">
        <f>請負者詳細!$C$5</f>
        <v>代表取締役　○○　××</v>
      </c>
      <c r="X161" s="1555"/>
      <c r="Y161" s="1555"/>
      <c r="Z161" s="1555"/>
      <c r="AA161" s="1555"/>
      <c r="AB161" s="1555"/>
      <c r="AC161" s="1555"/>
      <c r="AD161" s="1555"/>
      <c r="AE161" s="1555"/>
      <c r="AF161" s="1555"/>
      <c r="AG161" s="1555"/>
      <c r="AH161" s="1555"/>
      <c r="AI161" s="1556"/>
    </row>
    <row r="162" spans="2:35" ht="25.15" customHeight="1">
      <c r="B162" s="826"/>
      <c r="C162" s="827"/>
      <c r="D162" s="827"/>
      <c r="E162" s="828"/>
      <c r="F162" s="828"/>
      <c r="G162" s="828"/>
      <c r="H162" s="828"/>
      <c r="I162" s="828"/>
      <c r="J162" s="828"/>
      <c r="K162" s="828"/>
      <c r="L162" s="885"/>
      <c r="M162" s="886"/>
      <c r="N162" s="886"/>
      <c r="O162" s="886"/>
      <c r="P162" s="886"/>
      <c r="Q162" s="886"/>
      <c r="R162" s="886"/>
      <c r="S162" s="886"/>
      <c r="T162" s="886"/>
      <c r="U162" s="886"/>
      <c r="V162" s="886"/>
      <c r="W162" s="886"/>
      <c r="X162" s="886"/>
      <c r="Y162" s="886"/>
      <c r="Z162" s="828"/>
      <c r="AA162" s="828"/>
      <c r="AB162" s="828"/>
      <c r="AC162" s="828"/>
      <c r="AD162" s="828"/>
      <c r="AE162" s="828"/>
      <c r="AF162" s="828"/>
      <c r="AG162" s="828"/>
      <c r="AH162" s="828"/>
      <c r="AI162" s="829"/>
    </row>
    <row r="163" spans="2:35" ht="18.75">
      <c r="B163" s="839"/>
      <c r="C163" s="840"/>
      <c r="D163" s="840"/>
      <c r="E163" s="841"/>
      <c r="F163" s="841"/>
      <c r="G163" s="895" t="s">
        <v>1613</v>
      </c>
      <c r="H163" s="841"/>
      <c r="I163" s="841"/>
      <c r="J163" s="841"/>
      <c r="K163" s="841"/>
      <c r="L163" s="888"/>
      <c r="M163" s="888"/>
      <c r="N163" s="888"/>
      <c r="O163" s="888"/>
      <c r="P163" s="888"/>
      <c r="Q163" s="888"/>
      <c r="R163" s="888"/>
      <c r="S163" s="888"/>
      <c r="T163" s="888"/>
      <c r="U163" s="888"/>
      <c r="V163" s="888"/>
      <c r="W163" s="888"/>
      <c r="X163" s="888"/>
      <c r="Y163" s="888"/>
      <c r="Z163" s="841"/>
      <c r="AA163" s="841"/>
      <c r="AB163" s="841"/>
      <c r="AC163" s="841"/>
      <c r="AD163" s="841"/>
      <c r="AE163" s="841"/>
      <c r="AF163" s="841"/>
      <c r="AG163" s="841"/>
      <c r="AH163" s="841"/>
      <c r="AI163" s="842"/>
    </row>
    <row r="164" spans="2:35" ht="18.75">
      <c r="B164" s="839"/>
      <c r="C164" s="840"/>
      <c r="D164" s="840"/>
      <c r="E164" s="841"/>
      <c r="F164" s="841"/>
      <c r="G164" s="895"/>
      <c r="H164" s="841"/>
      <c r="I164" s="841"/>
      <c r="J164" s="841"/>
      <c r="K164" s="841"/>
      <c r="L164" s="888"/>
      <c r="M164" s="888"/>
      <c r="N164" s="888"/>
      <c r="O164" s="888"/>
      <c r="P164" s="888"/>
      <c r="Q164" s="888"/>
      <c r="R164" s="888"/>
      <c r="S164" s="888"/>
      <c r="T164" s="888"/>
      <c r="U164" s="888"/>
      <c r="V164" s="888"/>
      <c r="W164" s="888"/>
      <c r="X164" s="888"/>
      <c r="Y164" s="888"/>
      <c r="Z164" s="841"/>
      <c r="AA164" s="841"/>
      <c r="AB164" s="841"/>
      <c r="AC164" s="841"/>
      <c r="AD164" s="841"/>
      <c r="AE164" s="841"/>
      <c r="AF164" s="841"/>
      <c r="AG164" s="841"/>
      <c r="AH164" s="841"/>
      <c r="AI164" s="842"/>
    </row>
    <row r="165" spans="2:35" ht="25.9" customHeight="1">
      <c r="B165" s="824"/>
      <c r="C165" s="820"/>
      <c r="D165" s="820"/>
      <c r="O165" s="820"/>
      <c r="P165" s="820"/>
      <c r="Q165" s="819"/>
      <c r="R165" s="819" t="s">
        <v>1555</v>
      </c>
      <c r="S165" s="819"/>
      <c r="T165" s="820"/>
      <c r="U165" s="820"/>
      <c r="V165" s="820"/>
      <c r="W165" s="820"/>
      <c r="X165" s="820"/>
      <c r="Y165" s="820"/>
      <c r="Z165" s="820"/>
      <c r="AA165" s="820"/>
      <c r="AB165" s="820"/>
      <c r="AC165" s="820"/>
      <c r="AD165" s="820"/>
      <c r="AE165" s="820"/>
      <c r="AF165" s="820"/>
      <c r="AG165" s="820"/>
      <c r="AH165" s="820"/>
      <c r="AI165" s="825"/>
    </row>
    <row r="166" spans="2:35" ht="25.9" customHeight="1">
      <c r="B166" s="824"/>
      <c r="C166" s="820"/>
      <c r="D166" s="820"/>
      <c r="O166" s="820"/>
      <c r="P166" s="820"/>
      <c r="Q166" s="819"/>
      <c r="R166" s="819"/>
      <c r="S166" s="819"/>
      <c r="T166" s="820"/>
      <c r="U166" s="820"/>
      <c r="V166" s="820"/>
      <c r="W166" s="820"/>
      <c r="X166" s="820"/>
      <c r="Y166" s="820"/>
      <c r="Z166" s="820"/>
      <c r="AA166" s="820"/>
      <c r="AB166" s="820"/>
      <c r="AC166" s="820"/>
      <c r="AD166" s="820"/>
      <c r="AE166" s="820"/>
      <c r="AF166" s="820"/>
      <c r="AG166" s="820"/>
      <c r="AH166" s="820"/>
      <c r="AI166" s="825"/>
    </row>
    <row r="167" spans="2:35" ht="36" customHeight="1">
      <c r="B167" s="824"/>
      <c r="C167" s="820"/>
      <c r="E167" s="1568">
        <v>1</v>
      </c>
      <c r="F167" s="1568"/>
      <c r="G167" s="1536" t="s">
        <v>1556</v>
      </c>
      <c r="H167" s="1536"/>
      <c r="I167" s="1536"/>
      <c r="J167" s="1536"/>
      <c r="K167" s="1536"/>
      <c r="L167" s="1536"/>
      <c r="M167" s="1536"/>
      <c r="N167" s="1536"/>
      <c r="O167" s="1536"/>
      <c r="P167" s="1536"/>
      <c r="Q167" s="386"/>
      <c r="R167" s="844" t="str">
        <f>本工事内容!$C$5&amp;本工事内容!$D$5&amp;本工事内容!$E$5</f>
        <v>都計第100号</v>
      </c>
      <c r="S167" s="819"/>
      <c r="T167" s="680"/>
      <c r="U167" s="875"/>
      <c r="V167" s="875"/>
      <c r="W167" s="875"/>
      <c r="X167" s="875"/>
      <c r="Y167" s="876"/>
      <c r="Z167" s="876"/>
      <c r="AA167" s="386"/>
      <c r="AB167" s="386"/>
      <c r="AC167" s="386"/>
      <c r="AD167" s="386"/>
      <c r="AE167" s="386"/>
      <c r="AF167" s="386"/>
      <c r="AH167" s="820"/>
      <c r="AI167" s="825"/>
    </row>
    <row r="168" spans="2:35" ht="36" customHeight="1">
      <c r="B168" s="824"/>
      <c r="C168" s="820"/>
      <c r="E168" s="1568">
        <v>2</v>
      </c>
      <c r="F168" s="1568"/>
      <c r="G168" s="1536" t="s">
        <v>1557</v>
      </c>
      <c r="H168" s="1536"/>
      <c r="I168" s="1536"/>
      <c r="J168" s="1536"/>
      <c r="K168" s="1536"/>
      <c r="L168" s="1536"/>
      <c r="M168" s="1536"/>
      <c r="N168" s="1536"/>
      <c r="O168" s="1536"/>
      <c r="P168" s="1536"/>
      <c r="Q168" s="386"/>
      <c r="R168" s="1537" t="str">
        <f>本工事内容!$C$8</f>
        <v>○○○道路修繕工事2</v>
      </c>
      <c r="S168" s="1537"/>
      <c r="T168" s="1537"/>
      <c r="U168" s="1537"/>
      <c r="V168" s="1537"/>
      <c r="W168" s="1537"/>
      <c r="X168" s="1537"/>
      <c r="Y168" s="1537"/>
      <c r="Z168" s="1537"/>
      <c r="AA168" s="1537"/>
      <c r="AB168" s="1537"/>
      <c r="AC168" s="1537"/>
      <c r="AD168" s="1537"/>
      <c r="AE168" s="1537"/>
      <c r="AF168" s="1537"/>
      <c r="AH168" s="820"/>
      <c r="AI168" s="825"/>
    </row>
    <row r="169" spans="2:35" ht="36" customHeight="1">
      <c r="B169" s="824"/>
      <c r="C169" s="820"/>
      <c r="E169" s="1568">
        <v>3</v>
      </c>
      <c r="F169" s="1568"/>
      <c r="G169" s="1536" t="s">
        <v>916</v>
      </c>
      <c r="H169" s="1536"/>
      <c r="I169" s="1536"/>
      <c r="J169" s="1536"/>
      <c r="K169" s="1536"/>
      <c r="L169" s="1536"/>
      <c r="M169" s="1536"/>
      <c r="N169" s="1536"/>
      <c r="O169" s="1536"/>
      <c r="P169" s="1536"/>
      <c r="Q169" s="844"/>
      <c r="R169" s="1538" t="str">
        <f>本工事内容!$C$9</f>
        <v>一宮市本町二丁目5番６号2</v>
      </c>
      <c r="S169" s="1538"/>
      <c r="T169" s="1538"/>
      <c r="U169" s="1538"/>
      <c r="V169" s="1538"/>
      <c r="W169" s="1538"/>
      <c r="X169" s="1538"/>
      <c r="Y169" s="1538"/>
      <c r="Z169" s="1538"/>
      <c r="AA169" s="1538"/>
      <c r="AB169" s="1538"/>
      <c r="AC169" s="1538"/>
      <c r="AD169" s="1538"/>
      <c r="AE169" s="1538"/>
      <c r="AF169" s="1538"/>
      <c r="AH169" s="820"/>
      <c r="AI169" s="825"/>
    </row>
    <row r="170" spans="2:35" ht="36" customHeight="1">
      <c r="B170" s="824"/>
      <c r="C170" s="820"/>
      <c r="E170" s="1568">
        <v>4</v>
      </c>
      <c r="F170" s="1568"/>
      <c r="G170" s="1536" t="s">
        <v>1610</v>
      </c>
      <c r="H170" s="1536"/>
      <c r="I170" s="1536"/>
      <c r="J170" s="1536"/>
      <c r="K170" s="1536"/>
      <c r="L170" s="1536"/>
      <c r="M170" s="1536"/>
      <c r="N170" s="1536"/>
      <c r="O170" s="1536"/>
      <c r="P170" s="1536"/>
      <c r="Q170" s="844"/>
      <c r="R170" s="1599">
        <f>本工事内容!$C$11</f>
        <v>44866</v>
      </c>
      <c r="S170" s="1600"/>
      <c r="T170" s="1600"/>
      <c r="U170" s="1600"/>
      <c r="V170" s="1600"/>
      <c r="W170" s="1600"/>
      <c r="X170" s="1600"/>
      <c r="Y170" s="1600"/>
      <c r="Z170" s="1600"/>
      <c r="AA170" s="899"/>
      <c r="AB170" s="899"/>
      <c r="AC170" s="899"/>
      <c r="AD170" s="899"/>
      <c r="AE170" s="899"/>
      <c r="AF170" s="899"/>
      <c r="AH170" s="820"/>
      <c r="AI170" s="825"/>
    </row>
    <row r="171" spans="2:35" ht="36" customHeight="1">
      <c r="B171" s="824"/>
      <c r="C171" s="820"/>
      <c r="E171" s="1568">
        <v>5</v>
      </c>
      <c r="F171" s="1569"/>
      <c r="G171" s="1536" t="s">
        <v>1611</v>
      </c>
      <c r="H171" s="1570"/>
      <c r="I171" s="1570"/>
      <c r="J171" s="1570"/>
      <c r="K171" s="1570"/>
      <c r="L171" s="1570"/>
      <c r="M171" s="1570"/>
      <c r="N171" s="1570"/>
      <c r="O171" s="1570"/>
      <c r="P171" s="1570"/>
      <c r="Q171" s="844"/>
      <c r="R171" s="1559">
        <f>本工事内容!$C$15</f>
        <v>2000000</v>
      </c>
      <c r="S171" s="1567"/>
      <c r="T171" s="1567"/>
      <c r="U171" s="1567"/>
      <c r="V171" s="1567"/>
      <c r="W171" s="1567"/>
      <c r="X171" s="1567"/>
      <c r="Y171" s="1567"/>
      <c r="Z171" s="1567"/>
      <c r="AA171" s="897"/>
      <c r="AB171" s="897"/>
      <c r="AC171" s="897"/>
      <c r="AD171" s="897"/>
      <c r="AE171" s="897"/>
      <c r="AF171" s="897"/>
      <c r="AG171" s="670"/>
      <c r="AH171" s="670"/>
      <c r="AI171" s="825"/>
    </row>
    <row r="172" spans="2:35" ht="36" customHeight="1">
      <c r="B172" s="824"/>
      <c r="C172" s="820"/>
      <c r="E172" s="1568">
        <v>6</v>
      </c>
      <c r="F172" s="1569"/>
      <c r="G172" s="1536" t="s">
        <v>917</v>
      </c>
      <c r="H172" s="1570"/>
      <c r="I172" s="1570"/>
      <c r="J172" s="1570"/>
      <c r="K172" s="1570"/>
      <c r="L172" s="1570"/>
      <c r="M172" s="1570"/>
      <c r="N172" s="1570"/>
      <c r="O172" s="1570"/>
      <c r="P172" s="1570"/>
      <c r="Q172" s="844"/>
      <c r="R172" s="840" t="s">
        <v>894</v>
      </c>
      <c r="S172" s="831"/>
      <c r="T172" s="1599">
        <f>本工事内容!$C$12</f>
        <v>44867</v>
      </c>
      <c r="U172" s="1600"/>
      <c r="V172" s="1600"/>
      <c r="W172" s="1600"/>
      <c r="X172" s="1600"/>
      <c r="Y172" s="1600"/>
      <c r="Z172" s="1600"/>
      <c r="AA172" s="1600"/>
      <c r="AB172" s="1600"/>
      <c r="AC172" s="1601"/>
      <c r="AD172" s="897"/>
      <c r="AE172" s="897"/>
      <c r="AF172" s="897"/>
      <c r="AG172" s="670"/>
      <c r="AH172" s="670"/>
      <c r="AI172" s="825"/>
    </row>
    <row r="173" spans="2:35" ht="36" customHeight="1">
      <c r="B173" s="824"/>
      <c r="C173" s="820"/>
      <c r="E173" s="896"/>
      <c r="F173" s="896"/>
      <c r="G173" s="873"/>
      <c r="H173" s="873"/>
      <c r="I173" s="873"/>
      <c r="J173" s="873"/>
      <c r="K173" s="873"/>
      <c r="L173" s="873"/>
      <c r="M173" s="873"/>
      <c r="N173" s="873"/>
      <c r="O173" s="873"/>
      <c r="P173" s="873"/>
      <c r="R173" s="840" t="s">
        <v>895</v>
      </c>
      <c r="S173" s="831"/>
      <c r="T173" s="1599">
        <f>本工事内容!$C$14</f>
        <v>45016</v>
      </c>
      <c r="U173" s="1600"/>
      <c r="V173" s="1600"/>
      <c r="W173" s="1600"/>
      <c r="X173" s="1600"/>
      <c r="Y173" s="1600"/>
      <c r="Z173" s="1600"/>
      <c r="AA173" s="1600"/>
      <c r="AB173" s="1600"/>
      <c r="AC173" s="1601"/>
      <c r="AD173" s="897"/>
      <c r="AE173" s="897"/>
      <c r="AF173" s="897"/>
      <c r="AG173" s="846"/>
      <c r="AH173" s="820"/>
      <c r="AI173" s="825"/>
    </row>
    <row r="174" spans="2:35" ht="36" customHeight="1">
      <c r="B174" s="824"/>
      <c r="C174" s="820"/>
      <c r="E174" s="896"/>
      <c r="F174" s="504"/>
      <c r="G174" s="873"/>
      <c r="H174" s="900"/>
      <c r="I174" s="900"/>
      <c r="J174" s="900"/>
      <c r="K174" s="900"/>
      <c r="L174" s="900"/>
      <c r="M174" s="900"/>
      <c r="N174" s="900"/>
      <c r="O174" s="900"/>
      <c r="P174" s="900"/>
      <c r="Q174" s="844"/>
      <c r="R174" s="903"/>
      <c r="S174" s="668"/>
      <c r="T174" s="668"/>
      <c r="U174" s="668"/>
      <c r="V174" s="668"/>
      <c r="W174" s="668"/>
      <c r="X174" s="668"/>
      <c r="Y174" s="668"/>
      <c r="Z174" s="668"/>
      <c r="AA174" s="897"/>
      <c r="AB174" s="897"/>
      <c r="AC174" s="897"/>
      <c r="AD174" s="897"/>
      <c r="AE174" s="897"/>
      <c r="AF174" s="897"/>
      <c r="AG174" s="670"/>
      <c r="AH174" s="670"/>
      <c r="AI174" s="825"/>
    </row>
    <row r="175" spans="2:35" ht="36" customHeight="1">
      <c r="B175" s="824"/>
      <c r="C175" s="820"/>
      <c r="D175" s="820"/>
      <c r="E175" s="896"/>
      <c r="F175" s="504"/>
      <c r="G175" s="873"/>
      <c r="H175" s="900"/>
      <c r="I175" s="900"/>
      <c r="J175" s="900"/>
      <c r="K175" s="900"/>
      <c r="L175" s="900"/>
      <c r="M175" s="900"/>
      <c r="N175" s="900"/>
      <c r="O175" s="900"/>
      <c r="P175" s="900"/>
      <c r="Q175" s="844"/>
      <c r="R175" s="844"/>
      <c r="S175" s="670"/>
      <c r="T175" s="670"/>
      <c r="U175" s="670"/>
      <c r="V175" s="670"/>
      <c r="W175" s="670"/>
      <c r="X175" s="670"/>
      <c r="Y175" s="670"/>
      <c r="Z175" s="670"/>
      <c r="AA175" s="897"/>
      <c r="AB175" s="897"/>
      <c r="AC175" s="897"/>
      <c r="AD175" s="897"/>
      <c r="AE175" s="897"/>
      <c r="AF175" s="897"/>
      <c r="AG175" s="670"/>
      <c r="AH175" s="670"/>
      <c r="AI175" s="825"/>
    </row>
    <row r="176" spans="2:35" ht="36" customHeight="1">
      <c r="B176" s="824"/>
      <c r="C176" s="820"/>
      <c r="D176" s="820"/>
      <c r="E176" s="896"/>
      <c r="F176" s="504"/>
      <c r="G176" s="873"/>
      <c r="H176" s="900"/>
      <c r="I176" s="900"/>
      <c r="J176" s="900"/>
      <c r="K176" s="900"/>
      <c r="L176" s="900"/>
      <c r="M176" s="900"/>
      <c r="N176" s="900"/>
      <c r="O176" s="900"/>
      <c r="P176" s="900"/>
      <c r="Q176" s="844"/>
      <c r="R176" s="844"/>
      <c r="S176" s="670"/>
      <c r="T176" s="670"/>
      <c r="U176" s="670"/>
      <c r="V176" s="670"/>
      <c r="W176" s="670"/>
      <c r="X176" s="670"/>
      <c r="Y176" s="670"/>
      <c r="Z176" s="670"/>
      <c r="AA176" s="897"/>
      <c r="AB176" s="897"/>
      <c r="AC176" s="897"/>
      <c r="AD176" s="897"/>
      <c r="AE176" s="897"/>
      <c r="AF176" s="897"/>
      <c r="AG176" s="670"/>
      <c r="AH176" s="670"/>
      <c r="AI176" s="825"/>
    </row>
    <row r="177" spans="2:40" ht="25.15" customHeight="1">
      <c r="B177" s="824"/>
      <c r="C177" s="820"/>
      <c r="D177" s="820"/>
      <c r="E177" s="896"/>
      <c r="F177" s="896"/>
      <c r="G177" s="873"/>
      <c r="H177" s="873"/>
      <c r="I177" s="873"/>
      <c r="J177" s="873"/>
      <c r="K177" s="873"/>
      <c r="L177" s="873"/>
      <c r="M177" s="873"/>
      <c r="N177" s="873"/>
      <c r="O177" s="873"/>
      <c r="P177" s="873"/>
      <c r="R177" s="840"/>
      <c r="S177" s="831"/>
      <c r="T177" s="831"/>
      <c r="U177" s="898"/>
      <c r="V177" s="897"/>
      <c r="W177" s="897"/>
      <c r="X177" s="897"/>
      <c r="Y177" s="897"/>
      <c r="Z177" s="897"/>
      <c r="AA177" s="897"/>
      <c r="AB177" s="897"/>
      <c r="AC177" s="897"/>
      <c r="AD177" s="897"/>
      <c r="AE177" s="897"/>
      <c r="AF177" s="897"/>
      <c r="AG177" s="847"/>
      <c r="AH177" s="820"/>
      <c r="AI177" s="825"/>
    </row>
    <row r="178" spans="2:40" ht="36" customHeight="1">
      <c r="B178" s="824"/>
      <c r="C178" s="820"/>
      <c r="D178" s="820"/>
      <c r="E178" s="896"/>
      <c r="F178" s="896"/>
      <c r="G178" s="873"/>
      <c r="H178" s="900"/>
      <c r="I178" s="900"/>
      <c r="J178" s="900"/>
      <c r="K178" s="900"/>
      <c r="L178" s="900"/>
      <c r="M178" s="900"/>
      <c r="N178" s="900"/>
      <c r="O178" s="900"/>
      <c r="P178" s="900"/>
      <c r="Q178" s="900"/>
      <c r="R178" s="900"/>
      <c r="S178" s="900"/>
      <c r="T178" s="901"/>
      <c r="U178" s="845"/>
      <c r="V178" s="670"/>
      <c r="W178" s="670"/>
      <c r="X178" s="670"/>
      <c r="Y178" s="670"/>
      <c r="Z178" s="670"/>
      <c r="AA178" s="670"/>
      <c r="AB178" s="670"/>
      <c r="AC178" s="670"/>
      <c r="AD178" s="670"/>
      <c r="AE178" s="670"/>
      <c r="AF178" s="670"/>
      <c r="AG178" s="669"/>
      <c r="AH178" s="669"/>
      <c r="AI178" s="825"/>
    </row>
    <row r="179" spans="2:40">
      <c r="B179" s="824"/>
      <c r="C179" s="820"/>
      <c r="D179" s="820"/>
      <c r="E179" s="820"/>
      <c r="F179" s="820"/>
      <c r="G179" s="820"/>
      <c r="H179" s="820"/>
      <c r="J179" s="820"/>
      <c r="K179" s="820"/>
      <c r="L179" s="820"/>
      <c r="M179" s="820"/>
      <c r="N179" s="820"/>
      <c r="O179" s="820"/>
      <c r="P179" s="820"/>
      <c r="Q179" s="820"/>
      <c r="R179" s="820"/>
      <c r="S179" s="820"/>
      <c r="T179" s="820"/>
      <c r="U179" s="820"/>
      <c r="V179" s="820"/>
      <c r="W179" s="820"/>
      <c r="X179" s="820"/>
      <c r="Y179" s="820"/>
      <c r="Z179" s="820"/>
      <c r="AA179" s="820"/>
      <c r="AB179" s="820"/>
      <c r="AC179" s="820"/>
      <c r="AD179" s="820"/>
      <c r="AE179" s="820"/>
      <c r="AF179" s="820"/>
      <c r="AG179" s="820"/>
      <c r="AH179" s="820"/>
      <c r="AI179" s="825"/>
    </row>
    <row r="180" spans="2:40" ht="13.5" thickBot="1">
      <c r="B180" s="848"/>
      <c r="C180" s="849"/>
      <c r="D180" s="849"/>
      <c r="E180" s="849"/>
      <c r="F180" s="849"/>
      <c r="G180" s="849"/>
      <c r="H180" s="849"/>
      <c r="I180" s="849"/>
      <c r="J180" s="849"/>
      <c r="K180" s="849"/>
      <c r="L180" s="849"/>
      <c r="M180" s="849"/>
      <c r="N180" s="849"/>
      <c r="O180" s="849"/>
      <c r="P180" s="849"/>
      <c r="Q180" s="849"/>
      <c r="R180" s="849"/>
      <c r="S180" s="849"/>
      <c r="T180" s="849"/>
      <c r="U180" s="849"/>
      <c r="V180" s="849"/>
      <c r="W180" s="849"/>
      <c r="X180" s="849"/>
      <c r="Y180" s="849"/>
      <c r="Z180" s="849"/>
      <c r="AA180" s="849"/>
      <c r="AB180" s="849"/>
      <c r="AC180" s="849"/>
      <c r="AD180" s="849"/>
      <c r="AE180" s="849"/>
      <c r="AF180" s="849"/>
      <c r="AG180" s="849"/>
      <c r="AH180" s="849"/>
      <c r="AI180" s="850"/>
    </row>
    <row r="181" spans="2:40" s="915" customFormat="1" ht="13.5">
      <c r="C181" s="916"/>
      <c r="D181" s="916"/>
      <c r="E181" s="917"/>
      <c r="F181" s="917"/>
      <c r="G181" s="917"/>
      <c r="H181" s="917"/>
      <c r="I181" s="917"/>
      <c r="J181" s="917"/>
      <c r="K181" s="917"/>
      <c r="L181" s="917"/>
      <c r="M181" s="917"/>
      <c r="N181" s="917"/>
      <c r="O181" s="917"/>
      <c r="P181" s="917"/>
      <c r="Q181" s="917"/>
      <c r="R181" s="917"/>
      <c r="S181" s="917"/>
      <c r="T181" s="917"/>
      <c r="U181" s="917"/>
      <c r="V181" s="917"/>
      <c r="W181" s="917"/>
      <c r="X181" s="917"/>
      <c r="Y181" s="917"/>
      <c r="Z181" s="917"/>
      <c r="AA181" s="917"/>
      <c r="AB181" s="917"/>
      <c r="AC181" s="917"/>
      <c r="AD181" s="917"/>
      <c r="AE181" s="916"/>
      <c r="AF181" s="916"/>
      <c r="AG181" s="916"/>
      <c r="AI181" s="916"/>
      <c r="AJ181" s="916"/>
      <c r="AN181" s="916"/>
    </row>
    <row r="182" spans="2:40" s="915" customFormat="1" ht="13.5">
      <c r="C182" s="916"/>
      <c r="D182" s="916"/>
      <c r="E182" s="917"/>
      <c r="F182" s="917"/>
      <c r="G182" s="917"/>
      <c r="H182" s="917"/>
      <c r="I182" s="917"/>
      <c r="J182" s="917"/>
      <c r="K182" s="917"/>
      <c r="L182" s="917"/>
      <c r="M182" s="917"/>
      <c r="N182" s="917"/>
      <c r="O182" s="917"/>
      <c r="P182" s="917"/>
      <c r="Q182" s="917"/>
      <c r="R182" s="917"/>
      <c r="S182" s="917"/>
      <c r="T182" s="917"/>
      <c r="U182" s="917"/>
      <c r="V182" s="917"/>
      <c r="W182" s="917"/>
      <c r="X182" s="917"/>
      <c r="Y182" s="917"/>
      <c r="Z182" s="917"/>
      <c r="AA182" s="917"/>
      <c r="AB182" s="917"/>
      <c r="AC182" s="917"/>
      <c r="AD182" s="917"/>
      <c r="AE182" s="916"/>
      <c r="AF182" s="916"/>
      <c r="AG182" s="916"/>
      <c r="AI182" s="916"/>
      <c r="AJ182" s="916"/>
    </row>
    <row r="183" spans="2:40" s="915" customFormat="1" ht="13.5">
      <c r="C183" s="916"/>
      <c r="D183" s="916"/>
      <c r="E183" s="917"/>
      <c r="F183" s="917"/>
      <c r="G183" s="917"/>
      <c r="H183" s="917"/>
      <c r="I183" s="917"/>
      <c r="J183" s="917"/>
      <c r="K183" s="917"/>
      <c r="L183" s="917"/>
      <c r="M183" s="917"/>
      <c r="N183" s="917"/>
      <c r="O183" s="917"/>
      <c r="P183" s="917"/>
      <c r="Q183" s="917"/>
      <c r="R183" s="917"/>
      <c r="S183" s="917"/>
      <c r="T183" s="917"/>
      <c r="U183" s="917"/>
      <c r="V183" s="917"/>
      <c r="W183" s="917"/>
      <c r="X183" s="917"/>
      <c r="Y183" s="917"/>
      <c r="Z183" s="917"/>
      <c r="AA183" s="917"/>
      <c r="AB183" s="917"/>
      <c r="AC183" s="917"/>
      <c r="AD183" s="917"/>
      <c r="AE183" s="916"/>
      <c r="AF183" s="916"/>
      <c r="AG183" s="916"/>
      <c r="AI183" s="916"/>
      <c r="AJ183" s="916"/>
    </row>
    <row r="184" spans="2:40" s="915" customFormat="1" ht="13.5">
      <c r="C184" s="916"/>
      <c r="D184" s="916"/>
      <c r="E184" s="917"/>
      <c r="F184" s="917"/>
      <c r="G184" s="917"/>
      <c r="H184" s="917"/>
      <c r="I184" s="917"/>
      <c r="J184" s="917"/>
      <c r="K184" s="917"/>
      <c r="L184" s="917"/>
      <c r="M184" s="917"/>
      <c r="N184" s="917"/>
      <c r="O184" s="917"/>
      <c r="P184" s="917"/>
      <c r="Q184" s="917"/>
      <c r="R184" s="917"/>
      <c r="S184" s="917"/>
      <c r="T184" s="917"/>
      <c r="U184" s="917"/>
      <c r="V184" s="917"/>
      <c r="W184" s="917"/>
      <c r="X184" s="917"/>
      <c r="Y184" s="917"/>
      <c r="Z184" s="917"/>
      <c r="AA184" s="917"/>
      <c r="AB184" s="917"/>
      <c r="AC184" s="917"/>
      <c r="AD184" s="917"/>
      <c r="AE184" s="916"/>
      <c r="AF184" s="916"/>
      <c r="AG184" s="916"/>
      <c r="AI184" s="916"/>
      <c r="AJ184" s="916"/>
    </row>
    <row r="185" spans="2:40" s="915" customFormat="1" ht="13.5">
      <c r="C185" s="916"/>
      <c r="D185" s="916"/>
      <c r="E185" s="917"/>
      <c r="F185" s="917"/>
      <c r="G185" s="917"/>
      <c r="H185" s="917"/>
      <c r="I185" s="917"/>
      <c r="J185" s="917"/>
      <c r="K185" s="917"/>
      <c r="L185" s="917"/>
      <c r="M185" s="917"/>
      <c r="N185" s="917"/>
      <c r="O185" s="917"/>
      <c r="P185" s="917"/>
      <c r="Q185" s="917"/>
      <c r="R185" s="917"/>
      <c r="S185" s="917"/>
      <c r="T185" s="917"/>
      <c r="U185" s="917"/>
      <c r="V185" s="917"/>
      <c r="W185" s="917"/>
      <c r="X185" s="917"/>
      <c r="Y185" s="917"/>
      <c r="Z185" s="917"/>
      <c r="AA185" s="917"/>
      <c r="AB185" s="917"/>
      <c r="AC185" s="917"/>
      <c r="AD185" s="917"/>
      <c r="AE185" s="916"/>
      <c r="AF185" s="916"/>
      <c r="AG185" s="916"/>
      <c r="AI185" s="916"/>
      <c r="AJ185" s="916"/>
    </row>
  </sheetData>
  <mergeCells count="225">
    <mergeCell ref="T173:AC173"/>
    <mergeCell ref="W138:AG138"/>
    <mergeCell ref="W139:AI139"/>
    <mergeCell ref="T118:AC118"/>
    <mergeCell ref="T117:AC117"/>
    <mergeCell ref="W106:AI106"/>
    <mergeCell ref="G35:S35"/>
    <mergeCell ref="U31:AH31"/>
    <mergeCell ref="D45:G45"/>
    <mergeCell ref="D46:G46"/>
    <mergeCell ref="D47:G47"/>
    <mergeCell ref="D48:G48"/>
    <mergeCell ref="D50:G50"/>
    <mergeCell ref="D53:G53"/>
    <mergeCell ref="I43:Q43"/>
    <mergeCell ref="E172:F172"/>
    <mergeCell ref="G172:P172"/>
    <mergeCell ref="E169:F169"/>
    <mergeCell ref="G169:P169"/>
    <mergeCell ref="R169:AF169"/>
    <mergeCell ref="E170:F170"/>
    <mergeCell ref="G170:P170"/>
    <mergeCell ref="R170:Z170"/>
    <mergeCell ref="B151:G151"/>
    <mergeCell ref="C157:N157"/>
    <mergeCell ref="R159:T159"/>
    <mergeCell ref="U159:V159"/>
    <mergeCell ref="W159:AI159"/>
    <mergeCell ref="U160:V160"/>
    <mergeCell ref="T172:AC172"/>
    <mergeCell ref="W160:AG160"/>
    <mergeCell ref="W161:AI161"/>
    <mergeCell ref="E167:F167"/>
    <mergeCell ref="G167:P167"/>
    <mergeCell ref="E168:F168"/>
    <mergeCell ref="G168:P168"/>
    <mergeCell ref="R168:AF168"/>
    <mergeCell ref="E171:F171"/>
    <mergeCell ref="G171:P171"/>
    <mergeCell ref="R171:Z171"/>
    <mergeCell ref="E119:F119"/>
    <mergeCell ref="G119:V119"/>
    <mergeCell ref="I46:AH46"/>
    <mergeCell ref="E143:AF143"/>
    <mergeCell ref="B96:G96"/>
    <mergeCell ref="R116:Z116"/>
    <mergeCell ref="U137:V137"/>
    <mergeCell ref="R137:T137"/>
    <mergeCell ref="W137:AI137"/>
    <mergeCell ref="U138:V138"/>
    <mergeCell ref="B126:G126"/>
    <mergeCell ref="B130:AI131"/>
    <mergeCell ref="Z133:AH133"/>
    <mergeCell ref="C135:N135"/>
    <mergeCell ref="E112:F112"/>
    <mergeCell ref="G112:P112"/>
    <mergeCell ref="E113:F113"/>
    <mergeCell ref="G113:P113"/>
    <mergeCell ref="R113:AF113"/>
    <mergeCell ref="B74:C74"/>
    <mergeCell ref="E115:F115"/>
    <mergeCell ref="G115:P115"/>
    <mergeCell ref="R115:Z115"/>
    <mergeCell ref="E116:F116"/>
    <mergeCell ref="Z156:AH156"/>
    <mergeCell ref="B43:C43"/>
    <mergeCell ref="B44:C44"/>
    <mergeCell ref="B45:C45"/>
    <mergeCell ref="B46:C46"/>
    <mergeCell ref="B47:C47"/>
    <mergeCell ref="B48:C48"/>
    <mergeCell ref="B49:C49"/>
    <mergeCell ref="B50:C50"/>
    <mergeCell ref="B53:C53"/>
    <mergeCell ref="B75:C75"/>
    <mergeCell ref="B71:C71"/>
    <mergeCell ref="B72:C72"/>
    <mergeCell ref="B73:C73"/>
    <mergeCell ref="B81:C81"/>
    <mergeCell ref="X83:AI83"/>
    <mergeCell ref="B76:C76"/>
    <mergeCell ref="D76:G76"/>
    <mergeCell ref="B77:C77"/>
    <mergeCell ref="B78:C78"/>
    <mergeCell ref="D78:G78"/>
    <mergeCell ref="E120:F120"/>
    <mergeCell ref="G120:P120"/>
    <mergeCell ref="R114:AF114"/>
    <mergeCell ref="G116:P116"/>
    <mergeCell ref="D74:G74"/>
    <mergeCell ref="I74:AH74"/>
    <mergeCell ref="D75:G75"/>
    <mergeCell ref="D81:G81"/>
    <mergeCell ref="I81:V81"/>
    <mergeCell ref="X81:AI81"/>
    <mergeCell ref="I82:V82"/>
    <mergeCell ref="X82:AI82"/>
    <mergeCell ref="I83:V83"/>
    <mergeCell ref="O101:P102"/>
    <mergeCell ref="Z101:AH101"/>
    <mergeCell ref="C102:N102"/>
    <mergeCell ref="R104:T104"/>
    <mergeCell ref="U104:V104"/>
    <mergeCell ref="W104:AI104"/>
    <mergeCell ref="U105:V105"/>
    <mergeCell ref="W105:AG105"/>
    <mergeCell ref="X88:AI88"/>
    <mergeCell ref="I89:V89"/>
    <mergeCell ref="I86:V86"/>
    <mergeCell ref="X86:AI86"/>
    <mergeCell ref="I87:V87"/>
    <mergeCell ref="X87:AI87"/>
    <mergeCell ref="E29:F30"/>
    <mergeCell ref="G29:P30"/>
    <mergeCell ref="W13:AI13"/>
    <mergeCell ref="D43:G43"/>
    <mergeCell ref="R29:T29"/>
    <mergeCell ref="R30:T30"/>
    <mergeCell ref="U30:AF30"/>
    <mergeCell ref="U29:AH29"/>
    <mergeCell ref="E27:F28"/>
    <mergeCell ref="G27:P28"/>
    <mergeCell ref="R27:T27"/>
    <mergeCell ref="R28:T28"/>
    <mergeCell ref="U28:AF28"/>
    <mergeCell ref="U27:AH27"/>
    <mergeCell ref="E25:F26"/>
    <mergeCell ref="G25:P26"/>
    <mergeCell ref="R25:T25"/>
    <mergeCell ref="R26:T26"/>
    <mergeCell ref="U26:AF26"/>
    <mergeCell ref="U25:AH25"/>
    <mergeCell ref="R19:S20"/>
    <mergeCell ref="E21:F21"/>
    <mergeCell ref="G21:P21"/>
    <mergeCell ref="E24:F24"/>
    <mergeCell ref="E31:F32"/>
    <mergeCell ref="G31:P32"/>
    <mergeCell ref="R31:T31"/>
    <mergeCell ref="R32:T32"/>
    <mergeCell ref="U32:AF32"/>
    <mergeCell ref="I45:AH45"/>
    <mergeCell ref="X84:AI84"/>
    <mergeCell ref="I85:V85"/>
    <mergeCell ref="X85:AI85"/>
    <mergeCell ref="E35:F35"/>
    <mergeCell ref="U35:AH35"/>
    <mergeCell ref="E33:F34"/>
    <mergeCell ref="G33:P34"/>
    <mergeCell ref="R33:T33"/>
    <mergeCell ref="R34:T34"/>
    <mergeCell ref="U34:AF34"/>
    <mergeCell ref="U33:AH33"/>
    <mergeCell ref="D44:G44"/>
    <mergeCell ref="I44:O44"/>
    <mergeCell ref="X61:AI61"/>
    <mergeCell ref="I62:V62"/>
    <mergeCell ref="X62:AI62"/>
    <mergeCell ref="I75:AH75"/>
    <mergeCell ref="Z94:AH94"/>
    <mergeCell ref="I47:AH47"/>
    <mergeCell ref="X53:AI53"/>
    <mergeCell ref="I53:V53"/>
    <mergeCell ref="I54:V54"/>
    <mergeCell ref="X54:AI54"/>
    <mergeCell ref="I55:V55"/>
    <mergeCell ref="E117:F117"/>
    <mergeCell ref="G117:P117"/>
    <mergeCell ref="E114:F114"/>
    <mergeCell ref="G114:P114"/>
    <mergeCell ref="D71:G71"/>
    <mergeCell ref="I71:Q71"/>
    <mergeCell ref="D72:G72"/>
    <mergeCell ref="I72:O72"/>
    <mergeCell ref="D73:G73"/>
    <mergeCell ref="I73:AH73"/>
    <mergeCell ref="X89:AI89"/>
    <mergeCell ref="I90:V90"/>
    <mergeCell ref="X90:AI90"/>
    <mergeCell ref="I84:V84"/>
    <mergeCell ref="I60:V60"/>
    <mergeCell ref="X60:AI60"/>
    <mergeCell ref="I61:V61"/>
    <mergeCell ref="G24:P24"/>
    <mergeCell ref="R24:AF24"/>
    <mergeCell ref="R11:T11"/>
    <mergeCell ref="L15:R16"/>
    <mergeCell ref="S15:S16"/>
    <mergeCell ref="T15:Y16"/>
    <mergeCell ref="L17:R18"/>
    <mergeCell ref="S17:S18"/>
    <mergeCell ref="T17:Y18"/>
    <mergeCell ref="E22:F22"/>
    <mergeCell ref="G22:P22"/>
    <mergeCell ref="R22:AF22"/>
    <mergeCell ref="E23:F23"/>
    <mergeCell ref="G23:P23"/>
    <mergeCell ref="R23:AF23"/>
    <mergeCell ref="B2:G2"/>
    <mergeCell ref="Z6:AE7"/>
    <mergeCell ref="Z9:AH9"/>
    <mergeCell ref="C10:N10"/>
    <mergeCell ref="E16:K17"/>
    <mergeCell ref="Z16:AG17"/>
    <mergeCell ref="K5:Q6"/>
    <mergeCell ref="R5:R6"/>
    <mergeCell ref="S5:Y6"/>
    <mergeCell ref="K7:Q8"/>
    <mergeCell ref="S7:Y8"/>
    <mergeCell ref="R7:R8"/>
    <mergeCell ref="U11:V11"/>
    <mergeCell ref="W11:AI11"/>
    <mergeCell ref="U12:V12"/>
    <mergeCell ref="W12:AG12"/>
    <mergeCell ref="I88:V88"/>
    <mergeCell ref="X55:AI55"/>
    <mergeCell ref="I56:V56"/>
    <mergeCell ref="X56:AI56"/>
    <mergeCell ref="I57:V57"/>
    <mergeCell ref="X57:AI57"/>
    <mergeCell ref="I58:V58"/>
    <mergeCell ref="X58:AI58"/>
    <mergeCell ref="I59:V59"/>
    <mergeCell ref="X59:AI59"/>
    <mergeCell ref="Z66:AH66"/>
  </mergeCells>
  <phoneticPr fontId="1"/>
  <conditionalFormatting sqref="S5:Y6">
    <cfRule type="expression" dxfId="363" priority="6">
      <formula>$U$28=""</formula>
    </cfRule>
  </conditionalFormatting>
  <conditionalFormatting sqref="K7:Q8">
    <cfRule type="expression" dxfId="362" priority="5">
      <formula>$U$30=""</formula>
    </cfRule>
  </conditionalFormatting>
  <conditionalFormatting sqref="S7:Y8">
    <cfRule type="expression" dxfId="361" priority="4">
      <formula>$U$34=""</formula>
    </cfRule>
  </conditionalFormatting>
  <conditionalFormatting sqref="T15:Y16">
    <cfRule type="expression" dxfId="360" priority="3">
      <formula>$U$28=""</formula>
    </cfRule>
  </conditionalFormatting>
  <conditionalFormatting sqref="L17:R18">
    <cfRule type="expression" dxfId="359" priority="2">
      <formula>$U$30=""</formula>
    </cfRule>
  </conditionalFormatting>
  <conditionalFormatting sqref="T17:Y18">
    <cfRule type="expression" dxfId="358" priority="1">
      <formula>$U$34=""</formula>
    </cfRule>
  </conditionalFormatting>
  <pageMargins left="0.70866141732283472" right="0.47244094488188981" top="0.74803149606299213" bottom="0.74803149606299213" header="0.31496062992125984" footer="0.31496062992125984"/>
  <pageSetup paperSize="9" orientation="portrait" r:id="rId1"/>
  <rowBreaks count="5" manualBreakCount="5">
    <brk id="1" min="1" max="34" man="1"/>
    <brk id="39" min="1" max="34" man="1"/>
    <brk id="67" min="1" max="34" man="1"/>
    <brk id="95" min="1" max="34" man="1"/>
    <brk id="153" min="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AK313"/>
  <sheetViews>
    <sheetView zoomScaleNormal="100" workbookViewId="0">
      <selection activeCell="AK24" sqref="AK24"/>
    </sheetView>
  </sheetViews>
  <sheetFormatPr defaultColWidth="9.125" defaultRowHeight="12.75"/>
  <cols>
    <col min="1" max="1" width="9.125" style="835"/>
    <col min="2" max="36" width="2.625" style="835" customWidth="1"/>
    <col min="37" max="37" width="16.5" style="835" customWidth="1"/>
    <col min="38" max="232" width="9.125" style="835"/>
    <col min="233" max="267" width="2.625" style="835" customWidth="1"/>
    <col min="268" max="276" width="3.625" style="835" customWidth="1"/>
    <col min="277" max="291" width="2.625" style="835" customWidth="1"/>
    <col min="292" max="488" width="9.125" style="835"/>
    <col min="489" max="523" width="2.625" style="835" customWidth="1"/>
    <col min="524" max="532" width="3.625" style="835" customWidth="1"/>
    <col min="533" max="547" width="2.625" style="835" customWidth="1"/>
    <col min="548" max="744" width="9.125" style="835"/>
    <col min="745" max="779" width="2.625" style="835" customWidth="1"/>
    <col min="780" max="788" width="3.625" style="835" customWidth="1"/>
    <col min="789" max="803" width="2.625" style="835" customWidth="1"/>
    <col min="804" max="1000" width="9.125" style="835"/>
    <col min="1001" max="1035" width="2.625" style="835" customWidth="1"/>
    <col min="1036" max="1044" width="3.625" style="835" customWidth="1"/>
    <col min="1045" max="1059" width="2.625" style="835" customWidth="1"/>
    <col min="1060" max="1256" width="9.125" style="835"/>
    <col min="1257" max="1291" width="2.625" style="835" customWidth="1"/>
    <col min="1292" max="1300" width="3.625" style="835" customWidth="1"/>
    <col min="1301" max="1315" width="2.625" style="835" customWidth="1"/>
    <col min="1316" max="1512" width="9.125" style="835"/>
    <col min="1513" max="1547" width="2.625" style="835" customWidth="1"/>
    <col min="1548" max="1556" width="3.625" style="835" customWidth="1"/>
    <col min="1557" max="1571" width="2.625" style="835" customWidth="1"/>
    <col min="1572" max="1768" width="9.125" style="835"/>
    <col min="1769" max="1803" width="2.625" style="835" customWidth="1"/>
    <col min="1804" max="1812" width="3.625" style="835" customWidth="1"/>
    <col min="1813" max="1827" width="2.625" style="835" customWidth="1"/>
    <col min="1828" max="2024" width="9.125" style="835"/>
    <col min="2025" max="2059" width="2.625" style="835" customWidth="1"/>
    <col min="2060" max="2068" width="3.625" style="835" customWidth="1"/>
    <col min="2069" max="2083" width="2.625" style="835" customWidth="1"/>
    <col min="2084" max="2280" width="9.125" style="835"/>
    <col min="2281" max="2315" width="2.625" style="835" customWidth="1"/>
    <col min="2316" max="2324" width="3.625" style="835" customWidth="1"/>
    <col min="2325" max="2339" width="2.625" style="835" customWidth="1"/>
    <col min="2340" max="2536" width="9.125" style="835"/>
    <col min="2537" max="2571" width="2.625" style="835" customWidth="1"/>
    <col min="2572" max="2580" width="3.625" style="835" customWidth="1"/>
    <col min="2581" max="2595" width="2.625" style="835" customWidth="1"/>
    <col min="2596" max="2792" width="9.125" style="835"/>
    <col min="2793" max="2827" width="2.625" style="835" customWidth="1"/>
    <col min="2828" max="2836" width="3.625" style="835" customWidth="1"/>
    <col min="2837" max="2851" width="2.625" style="835" customWidth="1"/>
    <col min="2852" max="3048" width="9.125" style="835"/>
    <col min="3049" max="3083" width="2.625" style="835" customWidth="1"/>
    <col min="3084" max="3092" width="3.625" style="835" customWidth="1"/>
    <col min="3093" max="3107" width="2.625" style="835" customWidth="1"/>
    <col min="3108" max="3304" width="9.125" style="835"/>
    <col min="3305" max="3339" width="2.625" style="835" customWidth="1"/>
    <col min="3340" max="3348" width="3.625" style="835" customWidth="1"/>
    <col min="3349" max="3363" width="2.625" style="835" customWidth="1"/>
    <col min="3364" max="3560" width="9.125" style="835"/>
    <col min="3561" max="3595" width="2.625" style="835" customWidth="1"/>
    <col min="3596" max="3604" width="3.625" style="835" customWidth="1"/>
    <col min="3605" max="3619" width="2.625" style="835" customWidth="1"/>
    <col min="3620" max="3816" width="9.125" style="835"/>
    <col min="3817" max="3851" width="2.625" style="835" customWidth="1"/>
    <col min="3852" max="3860" width="3.625" style="835" customWidth="1"/>
    <col min="3861" max="3875" width="2.625" style="835" customWidth="1"/>
    <col min="3876" max="4072" width="9.125" style="835"/>
    <col min="4073" max="4107" width="2.625" style="835" customWidth="1"/>
    <col min="4108" max="4116" width="3.625" style="835" customWidth="1"/>
    <col min="4117" max="4131" width="2.625" style="835" customWidth="1"/>
    <col min="4132" max="4328" width="9.125" style="835"/>
    <col min="4329" max="4363" width="2.625" style="835" customWidth="1"/>
    <col min="4364" max="4372" width="3.625" style="835" customWidth="1"/>
    <col min="4373" max="4387" width="2.625" style="835" customWidth="1"/>
    <col min="4388" max="4584" width="9.125" style="835"/>
    <col min="4585" max="4619" width="2.625" style="835" customWidth="1"/>
    <col min="4620" max="4628" width="3.625" style="835" customWidth="1"/>
    <col min="4629" max="4643" width="2.625" style="835" customWidth="1"/>
    <col min="4644" max="4840" width="9.125" style="835"/>
    <col min="4841" max="4875" width="2.625" style="835" customWidth="1"/>
    <col min="4876" max="4884" width="3.625" style="835" customWidth="1"/>
    <col min="4885" max="4899" width="2.625" style="835" customWidth="1"/>
    <col min="4900" max="5096" width="9.125" style="835"/>
    <col min="5097" max="5131" width="2.625" style="835" customWidth="1"/>
    <col min="5132" max="5140" width="3.625" style="835" customWidth="1"/>
    <col min="5141" max="5155" width="2.625" style="835" customWidth="1"/>
    <col min="5156" max="5352" width="9.125" style="835"/>
    <col min="5353" max="5387" width="2.625" style="835" customWidth="1"/>
    <col min="5388" max="5396" width="3.625" style="835" customWidth="1"/>
    <col min="5397" max="5411" width="2.625" style="835" customWidth="1"/>
    <col min="5412" max="5608" width="9.125" style="835"/>
    <col min="5609" max="5643" width="2.625" style="835" customWidth="1"/>
    <col min="5644" max="5652" width="3.625" style="835" customWidth="1"/>
    <col min="5653" max="5667" width="2.625" style="835" customWidth="1"/>
    <col min="5668" max="5864" width="9.125" style="835"/>
    <col min="5865" max="5899" width="2.625" style="835" customWidth="1"/>
    <col min="5900" max="5908" width="3.625" style="835" customWidth="1"/>
    <col min="5909" max="5923" width="2.625" style="835" customWidth="1"/>
    <col min="5924" max="6120" width="9.125" style="835"/>
    <col min="6121" max="6155" width="2.625" style="835" customWidth="1"/>
    <col min="6156" max="6164" width="3.625" style="835" customWidth="1"/>
    <col min="6165" max="6179" width="2.625" style="835" customWidth="1"/>
    <col min="6180" max="6376" width="9.125" style="835"/>
    <col min="6377" max="6411" width="2.625" style="835" customWidth="1"/>
    <col min="6412" max="6420" width="3.625" style="835" customWidth="1"/>
    <col min="6421" max="6435" width="2.625" style="835" customWidth="1"/>
    <col min="6436" max="6632" width="9.125" style="835"/>
    <col min="6633" max="6667" width="2.625" style="835" customWidth="1"/>
    <col min="6668" max="6676" width="3.625" style="835" customWidth="1"/>
    <col min="6677" max="6691" width="2.625" style="835" customWidth="1"/>
    <col min="6692" max="6888" width="9.125" style="835"/>
    <col min="6889" max="6923" width="2.625" style="835" customWidth="1"/>
    <col min="6924" max="6932" width="3.625" style="835" customWidth="1"/>
    <col min="6933" max="6947" width="2.625" style="835" customWidth="1"/>
    <col min="6948" max="7144" width="9.125" style="835"/>
    <col min="7145" max="7179" width="2.625" style="835" customWidth="1"/>
    <col min="7180" max="7188" width="3.625" style="835" customWidth="1"/>
    <col min="7189" max="7203" width="2.625" style="835" customWidth="1"/>
    <col min="7204" max="7400" width="9.125" style="835"/>
    <col min="7401" max="7435" width="2.625" style="835" customWidth="1"/>
    <col min="7436" max="7444" width="3.625" style="835" customWidth="1"/>
    <col min="7445" max="7459" width="2.625" style="835" customWidth="1"/>
    <col min="7460" max="7656" width="9.125" style="835"/>
    <col min="7657" max="7691" width="2.625" style="835" customWidth="1"/>
    <col min="7692" max="7700" width="3.625" style="835" customWidth="1"/>
    <col min="7701" max="7715" width="2.625" style="835" customWidth="1"/>
    <col min="7716" max="7912" width="9.125" style="835"/>
    <col min="7913" max="7947" width="2.625" style="835" customWidth="1"/>
    <col min="7948" max="7956" width="3.625" style="835" customWidth="1"/>
    <col min="7957" max="7971" width="2.625" style="835" customWidth="1"/>
    <col min="7972" max="8168" width="9.125" style="835"/>
    <col min="8169" max="8203" width="2.625" style="835" customWidth="1"/>
    <col min="8204" max="8212" width="3.625" style="835" customWidth="1"/>
    <col min="8213" max="8227" width="2.625" style="835" customWidth="1"/>
    <col min="8228" max="8424" width="9.125" style="835"/>
    <col min="8425" max="8459" width="2.625" style="835" customWidth="1"/>
    <col min="8460" max="8468" width="3.625" style="835" customWidth="1"/>
    <col min="8469" max="8483" width="2.625" style="835" customWidth="1"/>
    <col min="8484" max="8680" width="9.125" style="835"/>
    <col min="8681" max="8715" width="2.625" style="835" customWidth="1"/>
    <col min="8716" max="8724" width="3.625" style="835" customWidth="1"/>
    <col min="8725" max="8739" width="2.625" style="835" customWidth="1"/>
    <col min="8740" max="8936" width="9.125" style="835"/>
    <col min="8937" max="8971" width="2.625" style="835" customWidth="1"/>
    <col min="8972" max="8980" width="3.625" style="835" customWidth="1"/>
    <col min="8981" max="8995" width="2.625" style="835" customWidth="1"/>
    <col min="8996" max="9192" width="9.125" style="835"/>
    <col min="9193" max="9227" width="2.625" style="835" customWidth="1"/>
    <col min="9228" max="9236" width="3.625" style="835" customWidth="1"/>
    <col min="9237" max="9251" width="2.625" style="835" customWidth="1"/>
    <col min="9252" max="9448" width="9.125" style="835"/>
    <col min="9449" max="9483" width="2.625" style="835" customWidth="1"/>
    <col min="9484" max="9492" width="3.625" style="835" customWidth="1"/>
    <col min="9493" max="9507" width="2.625" style="835" customWidth="1"/>
    <col min="9508" max="9704" width="9.125" style="835"/>
    <col min="9705" max="9739" width="2.625" style="835" customWidth="1"/>
    <col min="9740" max="9748" width="3.625" style="835" customWidth="1"/>
    <col min="9749" max="9763" width="2.625" style="835" customWidth="1"/>
    <col min="9764" max="9960" width="9.125" style="835"/>
    <col min="9961" max="9995" width="2.625" style="835" customWidth="1"/>
    <col min="9996" max="10004" width="3.625" style="835" customWidth="1"/>
    <col min="10005" max="10019" width="2.625" style="835" customWidth="1"/>
    <col min="10020" max="10216" width="9.125" style="835"/>
    <col min="10217" max="10251" width="2.625" style="835" customWidth="1"/>
    <col min="10252" max="10260" width="3.625" style="835" customWidth="1"/>
    <col min="10261" max="10275" width="2.625" style="835" customWidth="1"/>
    <col min="10276" max="10472" width="9.125" style="835"/>
    <col min="10473" max="10507" width="2.625" style="835" customWidth="1"/>
    <col min="10508" max="10516" width="3.625" style="835" customWidth="1"/>
    <col min="10517" max="10531" width="2.625" style="835" customWidth="1"/>
    <col min="10532" max="10728" width="9.125" style="835"/>
    <col min="10729" max="10763" width="2.625" style="835" customWidth="1"/>
    <col min="10764" max="10772" width="3.625" style="835" customWidth="1"/>
    <col min="10773" max="10787" width="2.625" style="835" customWidth="1"/>
    <col min="10788" max="10984" width="9.125" style="835"/>
    <col min="10985" max="11019" width="2.625" style="835" customWidth="1"/>
    <col min="11020" max="11028" width="3.625" style="835" customWidth="1"/>
    <col min="11029" max="11043" width="2.625" style="835" customWidth="1"/>
    <col min="11044" max="11240" width="9.125" style="835"/>
    <col min="11241" max="11275" width="2.625" style="835" customWidth="1"/>
    <col min="11276" max="11284" width="3.625" style="835" customWidth="1"/>
    <col min="11285" max="11299" width="2.625" style="835" customWidth="1"/>
    <col min="11300" max="11496" width="9.125" style="835"/>
    <col min="11497" max="11531" width="2.625" style="835" customWidth="1"/>
    <col min="11532" max="11540" width="3.625" style="835" customWidth="1"/>
    <col min="11541" max="11555" width="2.625" style="835" customWidth="1"/>
    <col min="11556" max="11752" width="9.125" style="835"/>
    <col min="11753" max="11787" width="2.625" style="835" customWidth="1"/>
    <col min="11788" max="11796" width="3.625" style="835" customWidth="1"/>
    <col min="11797" max="11811" width="2.625" style="835" customWidth="1"/>
    <col min="11812" max="12008" width="9.125" style="835"/>
    <col min="12009" max="12043" width="2.625" style="835" customWidth="1"/>
    <col min="12044" max="12052" width="3.625" style="835" customWidth="1"/>
    <col min="12053" max="12067" width="2.625" style="835" customWidth="1"/>
    <col min="12068" max="12264" width="9.125" style="835"/>
    <col min="12265" max="12299" width="2.625" style="835" customWidth="1"/>
    <col min="12300" max="12308" width="3.625" style="835" customWidth="1"/>
    <col min="12309" max="12323" width="2.625" style="835" customWidth="1"/>
    <col min="12324" max="12520" width="9.125" style="835"/>
    <col min="12521" max="12555" width="2.625" style="835" customWidth="1"/>
    <col min="12556" max="12564" width="3.625" style="835" customWidth="1"/>
    <col min="12565" max="12579" width="2.625" style="835" customWidth="1"/>
    <col min="12580" max="12776" width="9.125" style="835"/>
    <col min="12777" max="12811" width="2.625" style="835" customWidth="1"/>
    <col min="12812" max="12820" width="3.625" style="835" customWidth="1"/>
    <col min="12821" max="12835" width="2.625" style="835" customWidth="1"/>
    <col min="12836" max="13032" width="9.125" style="835"/>
    <col min="13033" max="13067" width="2.625" style="835" customWidth="1"/>
    <col min="13068" max="13076" width="3.625" style="835" customWidth="1"/>
    <col min="13077" max="13091" width="2.625" style="835" customWidth="1"/>
    <col min="13092" max="13288" width="9.125" style="835"/>
    <col min="13289" max="13323" width="2.625" style="835" customWidth="1"/>
    <col min="13324" max="13332" width="3.625" style="835" customWidth="1"/>
    <col min="13333" max="13347" width="2.625" style="835" customWidth="1"/>
    <col min="13348" max="13544" width="9.125" style="835"/>
    <col min="13545" max="13579" width="2.625" style="835" customWidth="1"/>
    <col min="13580" max="13588" width="3.625" style="835" customWidth="1"/>
    <col min="13589" max="13603" width="2.625" style="835" customWidth="1"/>
    <col min="13604" max="13800" width="9.125" style="835"/>
    <col min="13801" max="13835" width="2.625" style="835" customWidth="1"/>
    <col min="13836" max="13844" width="3.625" style="835" customWidth="1"/>
    <col min="13845" max="13859" width="2.625" style="835" customWidth="1"/>
    <col min="13860" max="14056" width="9.125" style="835"/>
    <col min="14057" max="14091" width="2.625" style="835" customWidth="1"/>
    <col min="14092" max="14100" width="3.625" style="835" customWidth="1"/>
    <col min="14101" max="14115" width="2.625" style="835" customWidth="1"/>
    <col min="14116" max="14312" width="9.125" style="835"/>
    <col min="14313" max="14347" width="2.625" style="835" customWidth="1"/>
    <col min="14348" max="14356" width="3.625" style="835" customWidth="1"/>
    <col min="14357" max="14371" width="2.625" style="835" customWidth="1"/>
    <col min="14372" max="14568" width="9.125" style="835"/>
    <col min="14569" max="14603" width="2.625" style="835" customWidth="1"/>
    <col min="14604" max="14612" width="3.625" style="835" customWidth="1"/>
    <col min="14613" max="14627" width="2.625" style="835" customWidth="1"/>
    <col min="14628" max="14824" width="9.125" style="835"/>
    <col min="14825" max="14859" width="2.625" style="835" customWidth="1"/>
    <col min="14860" max="14868" width="3.625" style="835" customWidth="1"/>
    <col min="14869" max="14883" width="2.625" style="835" customWidth="1"/>
    <col min="14884" max="15080" width="9.125" style="835"/>
    <col min="15081" max="15115" width="2.625" style="835" customWidth="1"/>
    <col min="15116" max="15124" width="3.625" style="835" customWidth="1"/>
    <col min="15125" max="15139" width="2.625" style="835" customWidth="1"/>
    <col min="15140" max="15336" width="9.125" style="835"/>
    <col min="15337" max="15371" width="2.625" style="835" customWidth="1"/>
    <col min="15372" max="15380" width="3.625" style="835" customWidth="1"/>
    <col min="15381" max="15395" width="2.625" style="835" customWidth="1"/>
    <col min="15396" max="15592" width="9.125" style="835"/>
    <col min="15593" max="15627" width="2.625" style="835" customWidth="1"/>
    <col min="15628" max="15636" width="3.625" style="835" customWidth="1"/>
    <col min="15637" max="15651" width="2.625" style="835" customWidth="1"/>
    <col min="15652" max="15848" width="9.125" style="835"/>
    <col min="15849" max="15883" width="2.625" style="835" customWidth="1"/>
    <col min="15884" max="15892" width="3.625" style="835" customWidth="1"/>
    <col min="15893" max="15907" width="2.625" style="835" customWidth="1"/>
    <col min="15908" max="16104" width="9.125" style="835"/>
    <col min="16105" max="16139" width="2.625" style="835" customWidth="1"/>
    <col min="16140" max="16148" width="3.625" style="835" customWidth="1"/>
    <col min="16149" max="16163" width="2.625" style="835" customWidth="1"/>
    <col min="16164" max="16384" width="9.125" style="835"/>
  </cols>
  <sheetData>
    <row r="1" spans="2:35">
      <c r="P1" s="1742"/>
      <c r="Q1" s="1742"/>
      <c r="R1" s="1584"/>
      <c r="S1" s="1584"/>
      <c r="T1" s="1584"/>
      <c r="U1" s="1584"/>
    </row>
    <row r="2" spans="2:35" ht="14.45" customHeight="1">
      <c r="B2" s="1594" t="s">
        <v>1631</v>
      </c>
      <c r="C2" s="1594"/>
      <c r="D2" s="1594"/>
      <c r="E2" s="1594"/>
      <c r="F2" s="1594"/>
      <c r="G2" s="1594"/>
      <c r="H2" s="1594"/>
      <c r="N2" s="834"/>
      <c r="O2" s="834"/>
      <c r="P2" s="834"/>
      <c r="Q2" s="834"/>
      <c r="R2" s="834"/>
      <c r="S2" s="834"/>
    </row>
    <row r="3" spans="2:35" ht="6" customHeight="1" thickBot="1"/>
    <row r="4" spans="2:35">
      <c r="B4" s="821"/>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3"/>
    </row>
    <row r="5" spans="2:35">
      <c r="B5" s="82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25"/>
    </row>
    <row r="6" spans="2:35" ht="25.15" customHeight="1">
      <c r="B6" s="1595" t="s">
        <v>1632</v>
      </c>
      <c r="C6" s="1596"/>
      <c r="D6" s="1596"/>
      <c r="E6" s="1596"/>
      <c r="F6" s="1596"/>
      <c r="G6" s="1596"/>
      <c r="H6" s="1596"/>
      <c r="I6" s="1596"/>
      <c r="J6" s="1596"/>
      <c r="K6" s="1596"/>
      <c r="L6" s="1596"/>
      <c r="M6" s="1596"/>
      <c r="N6" s="1596"/>
      <c r="O6" s="1596"/>
      <c r="P6" s="1596"/>
      <c r="Q6" s="1596"/>
      <c r="R6" s="1596"/>
      <c r="S6" s="1596"/>
      <c r="T6" s="1596"/>
      <c r="U6" s="1596"/>
      <c r="V6" s="1596"/>
      <c r="W6" s="1596"/>
      <c r="X6" s="1596"/>
      <c r="Y6" s="1596"/>
      <c r="Z6" s="1596"/>
      <c r="AA6" s="1596"/>
      <c r="AB6" s="1596"/>
      <c r="AC6" s="1596"/>
      <c r="AD6" s="1596"/>
      <c r="AE6" s="1596"/>
      <c r="AF6" s="1596"/>
      <c r="AG6" s="1596"/>
      <c r="AH6" s="1596"/>
      <c r="AI6" s="1598"/>
    </row>
    <row r="7" spans="2:35" ht="15.95" customHeight="1">
      <c r="B7" s="830"/>
      <c r="C7" s="843"/>
      <c r="D7" s="843"/>
      <c r="E7" s="843"/>
      <c r="F7" s="843"/>
      <c r="G7" s="843"/>
      <c r="H7" s="843"/>
      <c r="I7" s="843"/>
      <c r="J7" s="843"/>
      <c r="K7" s="843"/>
      <c r="L7" s="843" t="s">
        <v>977</v>
      </c>
      <c r="M7" s="843"/>
      <c r="N7" s="843"/>
      <c r="O7" s="843"/>
      <c r="P7" s="843"/>
      <c r="Q7" s="843"/>
      <c r="R7" s="843"/>
      <c r="S7" s="843"/>
      <c r="T7" s="843"/>
      <c r="U7" s="843"/>
      <c r="V7" s="843"/>
      <c r="W7" s="843"/>
      <c r="X7" s="843"/>
      <c r="Y7" s="843"/>
      <c r="Z7" s="843"/>
      <c r="AA7" s="843"/>
      <c r="AB7" s="843"/>
      <c r="AC7" s="843"/>
      <c r="AD7" s="843"/>
      <c r="AE7" s="843"/>
      <c r="AF7" s="843"/>
      <c r="AG7" s="843"/>
      <c r="AH7" s="843"/>
      <c r="AI7" s="832"/>
    </row>
    <row r="8" spans="2:35" ht="14.25">
      <c r="B8" s="824"/>
      <c r="C8" s="833"/>
      <c r="O8" s="834"/>
      <c r="P8" s="834"/>
      <c r="Q8" s="834"/>
      <c r="R8" s="834"/>
      <c r="S8" s="834"/>
      <c r="T8" s="834"/>
      <c r="U8" s="834"/>
      <c r="V8" s="834"/>
      <c r="W8" s="834"/>
      <c r="X8" s="834"/>
      <c r="Y8" s="1622" t="s">
        <v>921</v>
      </c>
      <c r="Z8" s="1623"/>
      <c r="AA8" s="1623"/>
      <c r="AB8" s="1623"/>
      <c r="AC8" s="1623"/>
      <c r="AD8" s="1623"/>
      <c r="AE8" s="1623"/>
      <c r="AF8" s="1623"/>
      <c r="AG8" s="1623"/>
      <c r="AH8" s="1623"/>
      <c r="AI8" s="825"/>
    </row>
    <row r="9" spans="2:35" ht="14.25">
      <c r="B9" s="824"/>
      <c r="C9" s="833"/>
      <c r="O9" s="834"/>
      <c r="P9" s="834"/>
      <c r="Q9" s="834"/>
      <c r="R9" s="834"/>
      <c r="S9" s="834"/>
      <c r="T9" s="834"/>
      <c r="U9" s="834"/>
      <c r="V9" s="834"/>
      <c r="W9" s="834"/>
      <c r="X9" s="834"/>
      <c r="Y9" s="948"/>
      <c r="Z9" s="311"/>
      <c r="AA9" s="311"/>
      <c r="AB9" s="311"/>
      <c r="AC9" s="311"/>
      <c r="AD9" s="311"/>
      <c r="AE9" s="311"/>
      <c r="AF9" s="311"/>
      <c r="AG9" s="311"/>
      <c r="AH9" s="311"/>
      <c r="AI9" s="825"/>
    </row>
    <row r="10" spans="2:35" ht="19.899999999999999" customHeight="1">
      <c r="B10" s="824"/>
      <c r="C10" s="1543" t="str">
        <f>本工事内容!$C$2</f>
        <v>一宮市長　中野　正康</v>
      </c>
      <c r="D10" s="1543"/>
      <c r="E10" s="1543"/>
      <c r="F10" s="1543"/>
      <c r="G10" s="1543"/>
      <c r="H10" s="1543"/>
      <c r="I10" s="1543"/>
      <c r="J10" s="1543"/>
      <c r="K10" s="1543"/>
      <c r="L10" s="1543"/>
      <c r="M10" s="1543"/>
      <c r="N10" s="1543"/>
      <c r="O10" s="834"/>
      <c r="P10" s="834"/>
      <c r="Q10" s="834"/>
      <c r="R10" s="834"/>
      <c r="S10" s="834"/>
      <c r="T10" s="834"/>
      <c r="U10" s="834"/>
      <c r="V10" s="834"/>
      <c r="W10" s="834"/>
      <c r="X10" s="834"/>
      <c r="Y10" s="834"/>
      <c r="Z10" s="834"/>
      <c r="AA10" s="834"/>
      <c r="AB10" s="834"/>
      <c r="AC10" s="834"/>
      <c r="AD10" s="834"/>
      <c r="AE10" s="834"/>
      <c r="AF10" s="834"/>
      <c r="AG10" s="834"/>
      <c r="AH10" s="834"/>
      <c r="AI10" s="825"/>
    </row>
    <row r="11" spans="2:35" ht="19.899999999999999" customHeight="1">
      <c r="B11" s="824"/>
      <c r="C11" s="904"/>
      <c r="D11" s="904"/>
      <c r="E11" s="904"/>
      <c r="F11" s="904"/>
      <c r="G11" s="904"/>
      <c r="H11" s="904"/>
      <c r="I11" s="904"/>
      <c r="J11" s="904"/>
      <c r="K11" s="904"/>
      <c r="L11" s="904"/>
      <c r="M11" s="904"/>
      <c r="N11" s="904"/>
      <c r="O11" s="834"/>
      <c r="P11" s="834"/>
      <c r="Q11" s="834"/>
      <c r="R11" s="834"/>
      <c r="S11" s="834"/>
      <c r="T11" s="834"/>
      <c r="U11" s="834"/>
      <c r="V11" s="834"/>
      <c r="W11" s="834"/>
      <c r="X11" s="834"/>
      <c r="Y11" s="834"/>
      <c r="Z11" s="834"/>
      <c r="AA11" s="834"/>
      <c r="AB11" s="834"/>
      <c r="AC11" s="834"/>
      <c r="AD11" s="834"/>
      <c r="AE11" s="834"/>
      <c r="AF11" s="834"/>
      <c r="AG11" s="834"/>
      <c r="AH11" s="834"/>
      <c r="AI11" s="825"/>
    </row>
    <row r="12" spans="2:35" ht="25.9" customHeight="1">
      <c r="B12" s="824"/>
      <c r="C12" s="834"/>
      <c r="D12" s="834"/>
      <c r="E12" s="834"/>
      <c r="F12" s="834"/>
      <c r="G12" s="834"/>
      <c r="H12" s="834"/>
      <c r="I12" s="834"/>
      <c r="J12" s="834"/>
      <c r="K12" s="834"/>
      <c r="L12" s="834"/>
      <c r="M12" s="834"/>
      <c r="N12" s="834"/>
      <c r="O12" s="834"/>
      <c r="P12" s="834"/>
      <c r="Q12" s="834"/>
      <c r="R12" s="1584" t="s">
        <v>1550</v>
      </c>
      <c r="S12" s="1624"/>
      <c r="T12" s="1624"/>
      <c r="U12" s="1584" t="s">
        <v>1551</v>
      </c>
      <c r="V12" s="1584"/>
      <c r="W12" s="1625" t="str">
        <f>請負者詳細!$C$4</f>
        <v>一宮市尾西町木曽川1-1-1</v>
      </c>
      <c r="X12" s="1626"/>
      <c r="Y12" s="1626"/>
      <c r="Z12" s="1626"/>
      <c r="AA12" s="1626"/>
      <c r="AB12" s="1626"/>
      <c r="AC12" s="1626"/>
      <c r="AD12" s="1626"/>
      <c r="AE12" s="1626"/>
      <c r="AF12" s="1626"/>
      <c r="AG12" s="1626"/>
      <c r="AH12" s="1626"/>
      <c r="AI12" s="1627"/>
    </row>
    <row r="13" spans="2:35" ht="20.100000000000001" customHeight="1">
      <c r="B13" s="824"/>
      <c r="C13" s="834"/>
      <c r="D13" s="834"/>
      <c r="E13" s="834"/>
      <c r="F13" s="834"/>
      <c r="G13" s="834"/>
      <c r="H13" s="834"/>
      <c r="I13" s="834"/>
      <c r="J13" s="834"/>
      <c r="K13" s="834"/>
      <c r="L13" s="834"/>
      <c r="M13" s="834"/>
      <c r="N13" s="834"/>
      <c r="O13" s="834"/>
      <c r="P13" s="834"/>
      <c r="Q13" s="834"/>
      <c r="R13" s="843"/>
      <c r="S13" s="843"/>
      <c r="T13" s="843"/>
      <c r="U13" s="1584" t="s">
        <v>1552</v>
      </c>
      <c r="V13" s="1584"/>
      <c r="W13" s="1672" t="str">
        <f>請負者詳細!$C$2</f>
        <v>△△△△建設株式会社</v>
      </c>
      <c r="X13" s="1673"/>
      <c r="Y13" s="1673"/>
      <c r="Z13" s="1673"/>
      <c r="AA13" s="1673"/>
      <c r="AB13" s="1673"/>
      <c r="AC13" s="1673"/>
      <c r="AD13" s="1673"/>
      <c r="AE13" s="1673"/>
      <c r="AF13" s="1673"/>
      <c r="AG13" s="1673"/>
      <c r="AH13" s="1673"/>
      <c r="AI13" s="947"/>
    </row>
    <row r="14" spans="2:35" ht="15" customHeight="1">
      <c r="B14" s="824"/>
      <c r="C14" s="834"/>
      <c r="D14" s="834"/>
      <c r="E14" s="834"/>
      <c r="F14" s="834"/>
      <c r="G14" s="834"/>
      <c r="H14" s="834"/>
      <c r="I14" s="834"/>
      <c r="J14" s="834"/>
      <c r="K14" s="834"/>
      <c r="L14" s="834"/>
      <c r="M14" s="834"/>
      <c r="N14" s="834"/>
      <c r="O14" s="834"/>
      <c r="P14" s="834"/>
      <c r="Q14" s="834"/>
      <c r="R14" s="944"/>
      <c r="S14" s="1612" t="s">
        <v>1697</v>
      </c>
      <c r="T14" s="1613"/>
      <c r="U14" s="1613"/>
      <c r="V14" s="1613"/>
      <c r="W14" s="1625" t="str">
        <f>請負者詳細!$C$5</f>
        <v>代表取締役　○○　××</v>
      </c>
      <c r="X14" s="1626"/>
      <c r="Y14" s="1626"/>
      <c r="Z14" s="1626"/>
      <c r="AA14" s="1626"/>
      <c r="AB14" s="1626"/>
      <c r="AC14" s="1626"/>
      <c r="AD14" s="1626"/>
      <c r="AE14" s="1626"/>
      <c r="AF14" s="1626"/>
      <c r="AG14" s="1626"/>
      <c r="AH14" s="1626"/>
      <c r="AI14" s="1627"/>
    </row>
    <row r="15" spans="2:35" ht="15" customHeight="1">
      <c r="B15" s="824"/>
      <c r="C15" s="834"/>
      <c r="D15" s="834"/>
      <c r="E15" s="834"/>
      <c r="F15" s="834"/>
      <c r="G15" s="834"/>
      <c r="H15" s="834"/>
      <c r="I15" s="834"/>
      <c r="J15" s="834"/>
      <c r="K15" s="834"/>
      <c r="L15" s="834"/>
      <c r="M15" s="834"/>
      <c r="N15" s="834"/>
      <c r="O15" s="834"/>
      <c r="P15" s="834"/>
      <c r="Q15" s="834"/>
      <c r="R15" s="944"/>
      <c r="S15" s="1612" t="s">
        <v>26</v>
      </c>
      <c r="T15" s="1613"/>
      <c r="U15" s="1613"/>
      <c r="V15" s="1613"/>
      <c r="W15" s="1626"/>
      <c r="X15" s="1626"/>
      <c r="Y15" s="1626"/>
      <c r="Z15" s="1626"/>
      <c r="AA15" s="1626"/>
      <c r="AB15" s="1626"/>
      <c r="AC15" s="1626"/>
      <c r="AD15" s="1626"/>
      <c r="AE15" s="1626"/>
      <c r="AF15" s="1626"/>
      <c r="AG15" s="1626"/>
      <c r="AH15" s="1626"/>
      <c r="AI15" s="1627"/>
    </row>
    <row r="16" spans="2:35">
      <c r="B16" s="824"/>
      <c r="C16" s="834"/>
      <c r="D16" s="834"/>
      <c r="E16" s="834"/>
      <c r="AG16" s="834"/>
      <c r="AH16" s="834"/>
      <c r="AI16" s="825"/>
    </row>
    <row r="17" spans="2:37" ht="12.75" customHeight="1">
      <c r="B17" s="824"/>
      <c r="C17" s="834"/>
      <c r="D17" s="924"/>
      <c r="E17" s="924"/>
      <c r="P17" s="800"/>
      <c r="Q17" s="800"/>
      <c r="S17" s="800"/>
      <c r="T17" s="800"/>
      <c r="V17" s="800"/>
      <c r="W17" s="800"/>
      <c r="Y17" s="800"/>
      <c r="Z17" s="800"/>
      <c r="AB17" s="800"/>
      <c r="AC17" s="800"/>
      <c r="AE17" s="800"/>
      <c r="AF17" s="800"/>
      <c r="AH17" s="834"/>
      <c r="AI17" s="825"/>
    </row>
    <row r="18" spans="2:37" ht="13.5">
      <c r="B18" s="824"/>
      <c r="C18" s="834"/>
      <c r="D18" s="924"/>
      <c r="E18" s="924"/>
      <c r="P18" s="800"/>
      <c r="Q18" s="800"/>
      <c r="S18" s="800"/>
      <c r="T18" s="800"/>
      <c r="V18" s="800"/>
      <c r="W18" s="800"/>
      <c r="Y18" s="800"/>
      <c r="Z18" s="800"/>
      <c r="AB18" s="800"/>
      <c r="AC18" s="800"/>
      <c r="AE18" s="800"/>
      <c r="AF18" s="800"/>
      <c r="AH18" s="834"/>
      <c r="AI18" s="825"/>
    </row>
    <row r="19" spans="2:37" ht="13.5">
      <c r="B19" s="824"/>
      <c r="C19" s="834"/>
      <c r="D19" s="924"/>
      <c r="E19" s="924"/>
      <c r="F19" s="1678" t="s">
        <v>1641</v>
      </c>
      <c r="G19" s="1678"/>
      <c r="H19" s="1678"/>
      <c r="I19" s="1678"/>
      <c r="J19" s="1678"/>
      <c r="K19" s="1678"/>
      <c r="L19" s="1678"/>
      <c r="M19" s="1678"/>
      <c r="N19" s="1678"/>
      <c r="O19" s="1678"/>
      <c r="P19" s="1678"/>
      <c r="Q19" s="1678"/>
      <c r="R19" s="1678"/>
      <c r="S19" s="1678"/>
      <c r="T19" s="1678"/>
      <c r="U19" s="1678"/>
      <c r="V19" s="1678"/>
      <c r="W19" s="1678"/>
      <c r="X19" s="1678"/>
      <c r="Y19" s="1678"/>
      <c r="Z19" s="1678"/>
      <c r="AA19" s="1678"/>
      <c r="AB19" s="1678"/>
      <c r="AC19" s="1678"/>
      <c r="AD19" s="1678"/>
      <c r="AE19" s="1678"/>
      <c r="AF19" s="1678"/>
      <c r="AH19" s="834"/>
      <c r="AI19" s="825"/>
    </row>
    <row r="20" spans="2:37" ht="18.75">
      <c r="B20" s="824"/>
      <c r="C20" s="834"/>
      <c r="D20" s="925"/>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I20" s="825"/>
    </row>
    <row r="21" spans="2:37" ht="18.75">
      <c r="B21" s="824"/>
      <c r="C21" s="834"/>
      <c r="F21" s="926"/>
      <c r="G21" s="926"/>
      <c r="H21" s="926"/>
      <c r="I21" s="926"/>
      <c r="J21" s="926"/>
      <c r="K21" s="926"/>
      <c r="L21" s="926"/>
      <c r="M21" s="926"/>
      <c r="N21" s="926"/>
      <c r="O21" s="926"/>
      <c r="P21" s="926"/>
      <c r="Q21" s="926"/>
      <c r="R21" s="926"/>
      <c r="S21" s="927" t="s">
        <v>1555</v>
      </c>
      <c r="T21" s="926"/>
      <c r="U21" s="926"/>
      <c r="V21" s="926"/>
      <c r="W21" s="926"/>
      <c r="X21" s="926"/>
      <c r="Y21" s="926"/>
      <c r="Z21" s="926"/>
      <c r="AA21" s="926"/>
      <c r="AB21" s="926"/>
      <c r="AC21" s="926"/>
      <c r="AD21" s="926"/>
      <c r="AE21" s="926"/>
      <c r="AF21" s="926"/>
      <c r="AG21" s="802"/>
      <c r="AI21" s="825"/>
    </row>
    <row r="22" spans="2:37" ht="13.5">
      <c r="B22" s="824"/>
      <c r="C22" s="834"/>
      <c r="AG22" s="802"/>
      <c r="AI22" s="825"/>
    </row>
    <row r="23" spans="2:37" ht="25.9" customHeight="1">
      <c r="B23" s="824"/>
      <c r="C23" s="834"/>
      <c r="F23" s="1607" t="s">
        <v>1633</v>
      </c>
      <c r="G23" s="1608"/>
      <c r="H23" s="1608"/>
      <c r="I23" s="1607" t="s">
        <v>1634</v>
      </c>
      <c r="J23" s="1608"/>
      <c r="K23" s="1608"/>
      <c r="L23" s="1607" t="s">
        <v>1635</v>
      </c>
      <c r="M23" s="1608"/>
      <c r="N23" s="1608"/>
      <c r="O23" s="1607" t="s">
        <v>1636</v>
      </c>
      <c r="P23" s="1608"/>
      <c r="Q23" s="1608"/>
      <c r="R23" s="1607" t="s">
        <v>1637</v>
      </c>
      <c r="S23" s="1608"/>
      <c r="T23" s="1608"/>
      <c r="U23" s="1607" t="s">
        <v>1638</v>
      </c>
      <c r="V23" s="1608"/>
      <c r="W23" s="1608"/>
      <c r="X23" s="1607" t="s">
        <v>1639</v>
      </c>
      <c r="Y23" s="1608"/>
      <c r="Z23" s="1608"/>
      <c r="AA23" s="1607" t="s">
        <v>1640</v>
      </c>
      <c r="AB23" s="1608"/>
      <c r="AC23" s="1608"/>
      <c r="AD23" s="1607" t="s">
        <v>45</v>
      </c>
      <c r="AE23" s="1608"/>
      <c r="AF23" s="1608"/>
      <c r="AG23" s="834"/>
      <c r="AH23" s="834"/>
      <c r="AI23" s="825"/>
      <c r="AK23" s="835" t="s">
        <v>1698</v>
      </c>
    </row>
    <row r="24" spans="2:37" ht="40.15" customHeight="1">
      <c r="B24" s="824"/>
      <c r="C24" s="834"/>
      <c r="F24" s="1606" t="str">
        <f>IF(LEN(AK24)&lt;9,"",LEFT(RIGHT(AK24,9),1))</f>
        <v/>
      </c>
      <c r="G24" s="1606"/>
      <c r="H24" s="1606"/>
      <c r="I24" s="1606" t="str">
        <f>IF(LEN(AK24)&lt;8,"",LEFT(RIGHT(AK24,8),1))</f>
        <v/>
      </c>
      <c r="J24" s="1606"/>
      <c r="K24" s="1606"/>
      <c r="L24" s="1606" t="str">
        <f>LEFT(RIGHT(AK24,7),1)</f>
        <v/>
      </c>
      <c r="M24" s="1606"/>
      <c r="N24" s="1606"/>
      <c r="O24" s="1606" t="str">
        <f>LEFT(RIGHT(AK24,6),1)</f>
        <v/>
      </c>
      <c r="P24" s="1606"/>
      <c r="Q24" s="1606"/>
      <c r="R24" s="1606" t="str">
        <f>LEFT(RIGHT(AK24,5),1)</f>
        <v/>
      </c>
      <c r="S24" s="1606"/>
      <c r="T24" s="1606"/>
      <c r="U24" s="1606" t="str">
        <f>LEFT(RIGHT(AK24,4),1)</f>
        <v/>
      </c>
      <c r="V24" s="1606"/>
      <c r="W24" s="1606"/>
      <c r="X24" s="1606" t="str">
        <f>LEFT(RIGHT(AK24,3),1)</f>
        <v/>
      </c>
      <c r="Y24" s="1606"/>
      <c r="Z24" s="1606"/>
      <c r="AA24" s="1606" t="str">
        <f>LEFT(RIGHT(AK24,2),1)</f>
        <v/>
      </c>
      <c r="AB24" s="1606"/>
      <c r="AC24" s="1606"/>
      <c r="AD24" s="1606" t="str">
        <f>RIGHT(AK24,1)</f>
        <v/>
      </c>
      <c r="AE24" s="1606"/>
      <c r="AF24" s="1606"/>
      <c r="AG24" s="834"/>
      <c r="AH24" s="834"/>
      <c r="AI24" s="825"/>
      <c r="AK24" s="1353"/>
    </row>
    <row r="25" spans="2:37" ht="12.75" customHeight="1">
      <c r="B25" s="824"/>
      <c r="C25" s="834"/>
      <c r="D25" s="834"/>
      <c r="E25" s="834"/>
      <c r="AG25" s="834"/>
      <c r="AH25" s="834"/>
      <c r="AI25" s="825"/>
    </row>
    <row r="26" spans="2:37">
      <c r="B26" s="824"/>
      <c r="C26" s="834"/>
      <c r="D26" s="834"/>
      <c r="E26" s="834"/>
      <c r="F26" s="1586"/>
      <c r="G26" s="1586"/>
      <c r="H26" s="1586"/>
      <c r="I26" s="1586"/>
      <c r="J26" s="1586"/>
      <c r="K26" s="1586"/>
      <c r="L26" s="1586"/>
      <c r="M26" s="1586"/>
      <c r="N26" s="1586"/>
      <c r="O26" s="1586"/>
      <c r="P26" s="1586"/>
      <c r="Q26" s="1586"/>
      <c r="R26" s="1586"/>
      <c r="S26" s="1586"/>
      <c r="T26" s="1586"/>
      <c r="U26" s="1586"/>
      <c r="V26" s="1586"/>
      <c r="W26" s="1586"/>
      <c r="X26" s="1586"/>
      <c r="Y26" s="1586"/>
      <c r="Z26" s="1586"/>
      <c r="AA26" s="1586"/>
      <c r="AB26" s="1586"/>
      <c r="AC26" s="1586"/>
      <c r="AD26" s="1586"/>
      <c r="AE26" s="1586"/>
      <c r="AF26" s="1586"/>
      <c r="AI26" s="825"/>
    </row>
    <row r="27" spans="2:37">
      <c r="B27" s="824"/>
      <c r="C27" s="834"/>
      <c r="D27" s="834"/>
      <c r="E27" s="834"/>
      <c r="F27" s="1586" t="s">
        <v>1642</v>
      </c>
      <c r="G27" s="1586"/>
      <c r="H27" s="1586"/>
      <c r="I27" s="1586"/>
      <c r="J27" s="1586"/>
      <c r="K27" s="1586"/>
      <c r="L27" s="1586"/>
      <c r="M27" s="1586"/>
      <c r="N27" s="1586"/>
      <c r="O27" s="1586"/>
      <c r="P27" s="1586"/>
      <c r="Q27" s="1586"/>
      <c r="R27" s="1586"/>
      <c r="S27" s="1586"/>
      <c r="T27" s="1586"/>
      <c r="U27" s="1586"/>
      <c r="V27" s="1586"/>
      <c r="W27" s="1586"/>
      <c r="X27" s="1586"/>
      <c r="Y27" s="1586"/>
      <c r="Z27" s="1586"/>
      <c r="AA27" s="1586"/>
      <c r="AB27" s="1586"/>
      <c r="AC27" s="1586"/>
      <c r="AD27" s="1586"/>
      <c r="AE27" s="1586"/>
      <c r="AF27" s="1586"/>
      <c r="AI27" s="825"/>
    </row>
    <row r="28" spans="2:37">
      <c r="B28" s="824"/>
      <c r="C28" s="834"/>
      <c r="D28" s="834"/>
      <c r="E28" s="834"/>
      <c r="O28" s="834"/>
      <c r="AI28" s="825"/>
    </row>
    <row r="29" spans="2:37" ht="25.9" customHeight="1">
      <c r="B29" s="824"/>
      <c r="C29" s="834"/>
      <c r="D29" s="834"/>
      <c r="E29" s="834"/>
      <c r="F29" s="945">
        <v>1</v>
      </c>
      <c r="G29" s="876"/>
      <c r="H29" s="1602" t="s">
        <v>1730</v>
      </c>
      <c r="I29" s="1603"/>
      <c r="J29" s="1603"/>
      <c r="K29" s="1603"/>
      <c r="L29" s="1603"/>
      <c r="M29" s="1603"/>
      <c r="N29" s="1580"/>
      <c r="O29" s="834"/>
      <c r="P29" s="1668" t="str">
        <f>本工事内容!$C$5&amp;本工事内容!$D$5&amp;本工事内容!$E$5</f>
        <v>都計第100号</v>
      </c>
      <c r="Q29" s="1668"/>
      <c r="R29" s="1674"/>
      <c r="S29" s="1674"/>
      <c r="T29" s="1674"/>
      <c r="U29" s="1674"/>
      <c r="V29" s="1674"/>
      <c r="W29" s="1674"/>
      <c r="X29" s="1674"/>
      <c r="AI29" s="825"/>
    </row>
    <row r="30" spans="2:37">
      <c r="B30" s="824"/>
      <c r="C30" s="834"/>
      <c r="D30" s="834"/>
      <c r="E30" s="834"/>
      <c r="F30" s="960"/>
      <c r="O30" s="834"/>
      <c r="AI30" s="825"/>
    </row>
    <row r="31" spans="2:37" ht="25.9" customHeight="1">
      <c r="B31" s="824"/>
      <c r="C31" s="834"/>
      <c r="D31" s="834"/>
      <c r="E31" s="834"/>
      <c r="F31" s="945">
        <v>2</v>
      </c>
      <c r="G31" s="876"/>
      <c r="H31" s="1602" t="s">
        <v>1733</v>
      </c>
      <c r="I31" s="1603"/>
      <c r="J31" s="1603"/>
      <c r="K31" s="1603"/>
      <c r="L31" s="1603"/>
      <c r="M31" s="1603"/>
      <c r="N31" s="1580"/>
      <c r="O31" s="834"/>
      <c r="P31" s="1669" t="str">
        <f>本工事内容!$C$8</f>
        <v>○○○道路修繕工事2</v>
      </c>
      <c r="Q31" s="1669"/>
      <c r="R31" s="1669"/>
      <c r="S31" s="1669"/>
      <c r="T31" s="1669"/>
      <c r="U31" s="1669"/>
      <c r="V31" s="1669"/>
      <c r="W31" s="1669"/>
      <c r="X31" s="1669"/>
      <c r="Y31" s="1669"/>
      <c r="Z31" s="1669"/>
      <c r="AA31" s="1669"/>
      <c r="AB31" s="1669"/>
      <c r="AC31" s="1669"/>
      <c r="AD31" s="1669"/>
      <c r="AE31" s="1669"/>
      <c r="AF31" s="1669"/>
      <c r="AI31" s="825"/>
    </row>
    <row r="32" spans="2:37">
      <c r="B32" s="824"/>
      <c r="C32" s="834"/>
      <c r="D32" s="834"/>
      <c r="E32" s="834"/>
      <c r="F32" s="960"/>
      <c r="AI32" s="825"/>
    </row>
    <row r="33" spans="2:35" ht="25.9" customHeight="1">
      <c r="B33" s="824"/>
      <c r="C33" s="834"/>
      <c r="D33" s="834"/>
      <c r="E33" s="834"/>
      <c r="F33" s="945">
        <v>3</v>
      </c>
      <c r="G33" s="876"/>
      <c r="H33" s="1602" t="s">
        <v>1731</v>
      </c>
      <c r="I33" s="1603"/>
      <c r="J33" s="1603"/>
      <c r="K33" s="1603"/>
      <c r="L33" s="1603"/>
      <c r="M33" s="1603"/>
      <c r="N33" s="1580"/>
      <c r="P33" s="1655" t="str">
        <f>本工事内容!$C$9</f>
        <v>一宮市本町二丁目5番６号2</v>
      </c>
      <c r="Q33" s="1655"/>
      <c r="R33" s="1655"/>
      <c r="S33" s="1655"/>
      <c r="T33" s="1655"/>
      <c r="U33" s="1655"/>
      <c r="V33" s="1655"/>
      <c r="W33" s="1655"/>
      <c r="X33" s="1655"/>
      <c r="Y33" s="1655"/>
      <c r="Z33" s="1655"/>
      <c r="AA33" s="1655"/>
      <c r="AB33" s="1655"/>
      <c r="AC33" s="1655"/>
      <c r="AD33" s="1655"/>
      <c r="AE33" s="1656"/>
      <c r="AF33" s="1656"/>
      <c r="AI33" s="825"/>
    </row>
    <row r="34" spans="2:35">
      <c r="B34" s="824"/>
      <c r="C34" s="834"/>
      <c r="D34" s="834"/>
      <c r="E34" s="834"/>
      <c r="F34" s="960"/>
      <c r="AG34" s="834"/>
      <c r="AH34" s="834"/>
      <c r="AI34" s="825"/>
    </row>
    <row r="35" spans="2:35" ht="25.9" customHeight="1">
      <c r="B35" s="824"/>
      <c r="C35" s="834"/>
      <c r="D35" s="834"/>
      <c r="E35" s="834"/>
      <c r="F35" s="945">
        <v>4</v>
      </c>
      <c r="G35" s="876"/>
      <c r="H35" s="1602" t="s">
        <v>1734</v>
      </c>
      <c r="I35" s="1603"/>
      <c r="J35" s="1603"/>
      <c r="K35" s="1603"/>
      <c r="L35" s="1603"/>
      <c r="M35" s="1603"/>
      <c r="N35" s="1580"/>
      <c r="O35" s="834"/>
      <c r="P35" s="1657">
        <f>本工事内容!$C$11</f>
        <v>44866</v>
      </c>
      <c r="Q35" s="1603"/>
      <c r="R35" s="1603"/>
      <c r="S35" s="1603"/>
      <c r="T35" s="1603"/>
      <c r="U35" s="1603"/>
      <c r="V35" s="1603"/>
      <c r="W35" s="1603"/>
      <c r="X35" s="1603"/>
      <c r="Y35" s="932"/>
      <c r="Z35" s="932"/>
      <c r="AA35" s="932"/>
      <c r="AB35" s="932"/>
      <c r="AC35" s="932"/>
      <c r="AD35" s="932"/>
      <c r="AG35" s="834"/>
      <c r="AH35" s="834"/>
      <c r="AI35" s="825"/>
    </row>
    <row r="36" spans="2:35">
      <c r="B36" s="824"/>
      <c r="C36" s="834"/>
      <c r="D36" s="834"/>
      <c r="E36" s="834"/>
      <c r="F36" s="960"/>
      <c r="AG36" s="834"/>
      <c r="AH36" s="834"/>
      <c r="AI36" s="825"/>
    </row>
    <row r="37" spans="2:35" ht="25.9" customHeight="1">
      <c r="B37" s="824"/>
      <c r="C37" s="834"/>
      <c r="D37" s="834"/>
      <c r="E37" s="834"/>
      <c r="F37" s="945">
        <v>5</v>
      </c>
      <c r="G37" s="876"/>
      <c r="H37" s="1602" t="s">
        <v>1735</v>
      </c>
      <c r="I37" s="1603"/>
      <c r="J37" s="1603"/>
      <c r="K37" s="1603"/>
      <c r="L37" s="1603"/>
      <c r="M37" s="1603"/>
      <c r="N37" s="1580"/>
      <c r="O37" s="834"/>
      <c r="P37" s="1604">
        <f>本工事内容!$C$15</f>
        <v>2000000</v>
      </c>
      <c r="Q37" s="1604"/>
      <c r="R37" s="1604"/>
      <c r="S37" s="1604"/>
      <c r="T37" s="1604"/>
      <c r="U37" s="1604"/>
      <c r="V37" s="1604"/>
      <c r="W37" s="1604"/>
      <c r="X37" s="1604"/>
      <c r="Y37" s="1604"/>
      <c r="Z37" s="1604"/>
      <c r="AA37" s="1604"/>
      <c r="AB37" s="1604"/>
      <c r="AC37" s="1604"/>
      <c r="AD37" s="1604"/>
      <c r="AE37" s="1605"/>
      <c r="AF37" s="1605"/>
      <c r="AG37" s="834"/>
      <c r="AH37" s="834"/>
      <c r="AI37" s="825"/>
    </row>
    <row r="38" spans="2:35">
      <c r="B38" s="824"/>
      <c r="C38" s="834"/>
      <c r="D38" s="834"/>
      <c r="E38" s="834"/>
      <c r="F38" s="960"/>
      <c r="AG38" s="834"/>
      <c r="AH38" s="834"/>
      <c r="AI38" s="825"/>
    </row>
    <row r="39" spans="2:35" ht="25.9" customHeight="1">
      <c r="B39" s="824"/>
      <c r="C39" s="834"/>
      <c r="D39" s="834"/>
      <c r="E39" s="834"/>
      <c r="F39" s="945">
        <v>6</v>
      </c>
      <c r="G39" s="876"/>
      <c r="H39" s="1602" t="s">
        <v>1732</v>
      </c>
      <c r="I39" s="1603"/>
      <c r="J39" s="1603"/>
      <c r="K39" s="1603"/>
      <c r="L39" s="1603"/>
      <c r="M39" s="1603"/>
      <c r="N39" s="1580"/>
      <c r="P39" s="951"/>
      <c r="Q39" s="951"/>
      <c r="R39" s="951"/>
      <c r="S39" s="951"/>
      <c r="T39" s="951"/>
      <c r="U39" s="951"/>
      <c r="V39" s="951"/>
      <c r="W39" s="951"/>
      <c r="X39" s="951"/>
      <c r="Y39" s="951"/>
      <c r="Z39" s="951"/>
      <c r="AA39" s="951"/>
      <c r="AB39" s="951"/>
      <c r="AC39" s="951"/>
      <c r="AD39" s="951"/>
      <c r="AG39" s="834"/>
      <c r="AH39" s="834"/>
      <c r="AI39" s="825"/>
    </row>
    <row r="40" spans="2:35">
      <c r="B40" s="824"/>
      <c r="C40" s="834"/>
      <c r="D40" s="834"/>
      <c r="E40" s="834"/>
      <c r="AG40" s="834"/>
      <c r="AH40" s="834"/>
      <c r="AI40" s="825"/>
    </row>
    <row r="41" spans="2:35">
      <c r="B41" s="824"/>
      <c r="C41" s="834"/>
      <c r="D41" s="834"/>
      <c r="E41" s="834"/>
      <c r="AG41" s="834"/>
      <c r="AH41" s="834"/>
      <c r="AI41" s="825"/>
    </row>
    <row r="42" spans="2:35" ht="31.9" customHeight="1">
      <c r="B42" s="824"/>
      <c r="C42" s="834"/>
      <c r="D42" s="834"/>
      <c r="E42" s="834"/>
      <c r="O42" s="834"/>
      <c r="P42" s="1658" t="s">
        <v>1649</v>
      </c>
      <c r="Q42" s="1659"/>
      <c r="R42" s="1662" t="str">
        <f>請負者詳細!$H$15</f>
        <v>○○銀行</v>
      </c>
      <c r="S42" s="1663"/>
      <c r="T42" s="1663"/>
      <c r="U42" s="1663"/>
      <c r="V42" s="1663"/>
      <c r="W42" s="1663"/>
      <c r="X42" s="1663"/>
      <c r="Y42" s="1663"/>
      <c r="Z42" s="1664" t="str">
        <f>請負者詳細!$H$16</f>
        <v>××支店</v>
      </c>
      <c r="AA42" s="1663"/>
      <c r="AB42" s="1663"/>
      <c r="AC42" s="1663"/>
      <c r="AD42" s="1663"/>
      <c r="AE42" s="1665"/>
      <c r="AF42" s="834"/>
      <c r="AG42" s="834"/>
      <c r="AH42" s="834"/>
      <c r="AI42" s="825"/>
    </row>
    <row r="43" spans="2:35" ht="31.9" customHeight="1">
      <c r="B43" s="824"/>
      <c r="C43" s="834"/>
      <c r="D43" s="834"/>
      <c r="E43" s="834"/>
      <c r="F43" s="834"/>
      <c r="G43" s="834"/>
      <c r="H43" s="834"/>
      <c r="I43" s="834"/>
      <c r="J43" s="834"/>
      <c r="K43" s="834"/>
      <c r="L43" s="834"/>
      <c r="M43" s="834"/>
      <c r="N43" s="834"/>
      <c r="O43" s="834"/>
      <c r="P43" s="1660"/>
      <c r="Q43" s="1661"/>
      <c r="R43" s="1666" t="s">
        <v>1708</v>
      </c>
      <c r="S43" s="1667"/>
      <c r="T43" s="1667"/>
      <c r="U43" s="1667" t="str">
        <f>請負者詳細!$H$17</f>
        <v>普通</v>
      </c>
      <c r="V43" s="1667"/>
      <c r="W43" s="1667"/>
      <c r="X43" s="1652" t="str">
        <f>請負者詳細!$H$18</f>
        <v>第138000番</v>
      </c>
      <c r="Y43" s="1652"/>
      <c r="Z43" s="1652"/>
      <c r="AA43" s="1652"/>
      <c r="AB43" s="1652"/>
      <c r="AC43" s="1652"/>
      <c r="AD43" s="1652"/>
      <c r="AE43" s="1653"/>
      <c r="AF43" s="834"/>
      <c r="AG43" s="834"/>
      <c r="AH43" s="834"/>
      <c r="AI43" s="825"/>
    </row>
    <row r="44" spans="2:35" ht="12" customHeight="1">
      <c r="B44" s="824"/>
      <c r="C44" s="834"/>
      <c r="D44" s="834"/>
      <c r="E44" s="834"/>
      <c r="F44" s="834"/>
      <c r="G44" s="834"/>
      <c r="H44" s="834"/>
      <c r="I44" s="834"/>
      <c r="J44" s="834"/>
      <c r="K44" s="834"/>
      <c r="L44" s="834"/>
      <c r="M44" s="834"/>
      <c r="N44" s="834"/>
      <c r="O44" s="834"/>
      <c r="AF44" s="834"/>
      <c r="AG44" s="834"/>
      <c r="AH44" s="834"/>
      <c r="AI44" s="825"/>
    </row>
    <row r="45" spans="2:35">
      <c r="B45" s="824"/>
      <c r="C45" s="83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34"/>
      <c r="AI45" s="825"/>
    </row>
    <row r="46" spans="2:35" ht="13.5" thickBot="1">
      <c r="B46" s="848"/>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50"/>
    </row>
    <row r="47" spans="2:35">
      <c r="B47" s="834"/>
      <c r="C47" s="834"/>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row>
    <row r="48" spans="2:35" ht="14.45" customHeight="1">
      <c r="B48" s="1594" t="s">
        <v>1664</v>
      </c>
      <c r="C48" s="1594"/>
      <c r="D48" s="1594"/>
      <c r="E48" s="1594"/>
      <c r="F48" s="1594"/>
      <c r="G48" s="1594"/>
      <c r="H48" s="1594"/>
      <c r="N48" s="834"/>
      <c r="O48" s="834"/>
      <c r="P48" s="834"/>
      <c r="Q48" s="834"/>
      <c r="R48" s="834"/>
      <c r="S48" s="834"/>
    </row>
    <row r="49" spans="2:35" ht="6" customHeight="1" thickBot="1"/>
    <row r="50" spans="2:35">
      <c r="B50" s="821"/>
      <c r="C50" s="822"/>
      <c r="D50" s="822"/>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3"/>
    </row>
    <row r="51" spans="2:35">
      <c r="B51" s="82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25"/>
    </row>
    <row r="52" spans="2:35" ht="12.75" customHeight="1">
      <c r="B52" s="1595" t="s">
        <v>1665</v>
      </c>
      <c r="C52" s="1596"/>
      <c r="D52" s="1596"/>
      <c r="E52" s="1596"/>
      <c r="F52" s="1596"/>
      <c r="G52" s="1596"/>
      <c r="H52" s="1596"/>
      <c r="I52" s="1596"/>
      <c r="J52" s="1596"/>
      <c r="K52" s="1596"/>
      <c r="L52" s="1596"/>
      <c r="M52" s="1596"/>
      <c r="N52" s="1596"/>
      <c r="O52" s="1596"/>
      <c r="P52" s="1596"/>
      <c r="Q52" s="1596"/>
      <c r="R52" s="1596"/>
      <c r="S52" s="1596"/>
      <c r="T52" s="1596"/>
      <c r="U52" s="1596"/>
      <c r="V52" s="1596"/>
      <c r="W52" s="1596"/>
      <c r="X52" s="1596"/>
      <c r="Y52" s="1596"/>
      <c r="Z52" s="1596"/>
      <c r="AA52" s="1596"/>
      <c r="AB52" s="1596"/>
      <c r="AC52" s="1596"/>
      <c r="AD52" s="1596"/>
      <c r="AE52" s="1596"/>
      <c r="AF52" s="1596"/>
      <c r="AG52" s="1596"/>
      <c r="AH52" s="1596"/>
      <c r="AI52" s="1598"/>
    </row>
    <row r="53" spans="2:35" ht="12.75" customHeight="1">
      <c r="B53" s="1595"/>
      <c r="C53" s="1596"/>
      <c r="D53" s="1596"/>
      <c r="E53" s="1596"/>
      <c r="F53" s="1596"/>
      <c r="G53" s="1596"/>
      <c r="H53" s="1596"/>
      <c r="I53" s="1596"/>
      <c r="J53" s="1596"/>
      <c r="K53" s="1596"/>
      <c r="L53" s="1596"/>
      <c r="M53" s="1596"/>
      <c r="N53" s="1596"/>
      <c r="O53" s="1596"/>
      <c r="P53" s="1596"/>
      <c r="Q53" s="1596"/>
      <c r="R53" s="1596"/>
      <c r="S53" s="1596"/>
      <c r="T53" s="1596"/>
      <c r="U53" s="1596"/>
      <c r="V53" s="1596"/>
      <c r="W53" s="1596"/>
      <c r="X53" s="1596"/>
      <c r="Y53" s="1596"/>
      <c r="Z53" s="1596"/>
      <c r="AA53" s="1596"/>
      <c r="AB53" s="1596"/>
      <c r="AC53" s="1596"/>
      <c r="AD53" s="1596"/>
      <c r="AE53" s="1596"/>
      <c r="AF53" s="1596"/>
      <c r="AG53" s="1596"/>
      <c r="AH53" s="1596"/>
      <c r="AI53" s="1598"/>
    </row>
    <row r="54" spans="2:35" ht="15.95" customHeight="1">
      <c r="B54" s="830"/>
      <c r="C54" s="843"/>
      <c r="D54" s="843"/>
      <c r="E54" s="843"/>
      <c r="F54" s="843"/>
      <c r="G54" s="843"/>
      <c r="H54" s="843"/>
      <c r="I54" s="843"/>
      <c r="J54" s="843"/>
      <c r="K54" s="843"/>
      <c r="L54" s="1584" t="s">
        <v>977</v>
      </c>
      <c r="M54" s="1584"/>
      <c r="N54" s="1584"/>
      <c r="O54" s="1584"/>
      <c r="P54" s="1584"/>
      <c r="Q54" s="1584"/>
      <c r="R54" s="1584"/>
      <c r="S54" s="1584"/>
      <c r="T54" s="1584"/>
      <c r="U54" s="1584"/>
      <c r="V54" s="1584"/>
      <c r="W54" s="1584"/>
      <c r="X54" s="1584"/>
      <c r="Y54" s="1584"/>
      <c r="Z54" s="843"/>
      <c r="AA54" s="843"/>
      <c r="AB54" s="843"/>
      <c r="AC54" s="843"/>
      <c r="AD54" s="843"/>
      <c r="AE54" s="843"/>
      <c r="AF54" s="843"/>
      <c r="AG54" s="843"/>
      <c r="AH54" s="843"/>
      <c r="AI54" s="832"/>
    </row>
    <row r="55" spans="2:35" ht="15.95" customHeight="1">
      <c r="B55" s="830"/>
      <c r="C55" s="843"/>
      <c r="D55" s="843"/>
      <c r="E55" s="843"/>
      <c r="F55" s="843"/>
      <c r="G55" s="843"/>
      <c r="H55" s="843"/>
      <c r="I55" s="843"/>
      <c r="J55" s="843"/>
      <c r="K55" s="843"/>
      <c r="Z55" s="843"/>
      <c r="AA55" s="843"/>
      <c r="AB55" s="843"/>
      <c r="AC55" s="843"/>
      <c r="AD55" s="843"/>
      <c r="AE55" s="843"/>
      <c r="AF55" s="843"/>
      <c r="AG55" s="843"/>
      <c r="AH55" s="843"/>
      <c r="AI55" s="832"/>
    </row>
    <row r="56" spans="2:35" ht="14.25">
      <c r="B56" s="824"/>
      <c r="C56" s="833"/>
      <c r="O56" s="834"/>
      <c r="P56" s="834"/>
      <c r="Q56" s="834"/>
      <c r="R56" s="834"/>
      <c r="S56" s="834"/>
      <c r="T56" s="834"/>
      <c r="U56" s="834"/>
      <c r="V56" s="834"/>
      <c r="W56" s="834"/>
      <c r="X56" s="834"/>
      <c r="Y56" s="1622" t="s">
        <v>921</v>
      </c>
      <c r="Z56" s="1623"/>
      <c r="AA56" s="1623"/>
      <c r="AB56" s="1623"/>
      <c r="AC56" s="1623"/>
      <c r="AD56" s="1623"/>
      <c r="AE56" s="1623"/>
      <c r="AF56" s="1623"/>
      <c r="AG56" s="1623"/>
      <c r="AH56" s="1623"/>
      <c r="AI56" s="825"/>
    </row>
    <row r="57" spans="2:35" ht="14.25">
      <c r="B57" s="824"/>
      <c r="C57" s="833"/>
      <c r="O57" s="834"/>
      <c r="P57" s="834"/>
      <c r="Q57" s="834"/>
      <c r="R57" s="834"/>
      <c r="S57" s="834"/>
      <c r="T57" s="834"/>
      <c r="U57" s="834"/>
      <c r="V57" s="834"/>
      <c r="W57" s="834"/>
      <c r="X57" s="834"/>
      <c r="Y57" s="948"/>
      <c r="Z57" s="311"/>
      <c r="AA57" s="311"/>
      <c r="AB57" s="311"/>
      <c r="AC57" s="311"/>
      <c r="AD57" s="311"/>
      <c r="AE57" s="311"/>
      <c r="AF57" s="311"/>
      <c r="AG57" s="311"/>
      <c r="AH57" s="311"/>
      <c r="AI57" s="825"/>
    </row>
    <row r="58" spans="2:35" ht="19.899999999999999" customHeight="1">
      <c r="B58" s="824"/>
      <c r="C58" s="1543" t="str">
        <f>本工事内容!$C$2</f>
        <v>一宮市長　中野　正康</v>
      </c>
      <c r="D58" s="1543"/>
      <c r="E58" s="1543"/>
      <c r="F58" s="1543"/>
      <c r="G58" s="1543"/>
      <c r="H58" s="1543"/>
      <c r="I58" s="1543"/>
      <c r="J58" s="1543"/>
      <c r="K58" s="1543"/>
      <c r="L58" s="1543"/>
      <c r="M58" s="1543"/>
      <c r="N58" s="1543"/>
      <c r="O58" s="834"/>
      <c r="P58" s="834"/>
      <c r="Q58" s="834"/>
      <c r="R58" s="834"/>
      <c r="S58" s="834"/>
      <c r="T58" s="834"/>
      <c r="U58" s="834"/>
      <c r="V58" s="834"/>
      <c r="W58" s="834"/>
      <c r="X58" s="834"/>
      <c r="Y58" s="834"/>
      <c r="Z58" s="834"/>
      <c r="AA58" s="834"/>
      <c r="AB58" s="834"/>
      <c r="AC58" s="834"/>
      <c r="AD58" s="834"/>
      <c r="AE58" s="834"/>
      <c r="AF58" s="834"/>
      <c r="AG58" s="834"/>
      <c r="AH58" s="834"/>
      <c r="AI58" s="825"/>
    </row>
    <row r="59" spans="2:35" ht="19.899999999999999" customHeight="1">
      <c r="B59" s="824"/>
      <c r="C59" s="904"/>
      <c r="D59" s="904"/>
      <c r="E59" s="904"/>
      <c r="F59" s="904"/>
      <c r="G59" s="904"/>
      <c r="H59" s="904"/>
      <c r="I59" s="904"/>
      <c r="J59" s="904"/>
      <c r="K59" s="904"/>
      <c r="L59" s="904"/>
      <c r="M59" s="904"/>
      <c r="N59" s="904"/>
      <c r="O59" s="834"/>
      <c r="P59" s="834"/>
      <c r="Q59" s="834"/>
      <c r="R59" s="834"/>
      <c r="S59" s="834"/>
      <c r="T59" s="834"/>
      <c r="U59" s="834"/>
      <c r="V59" s="834"/>
      <c r="W59" s="834"/>
      <c r="X59" s="834"/>
      <c r="Y59" s="834"/>
      <c r="Z59" s="834"/>
      <c r="AA59" s="834"/>
      <c r="AB59" s="834"/>
      <c r="AC59" s="834"/>
      <c r="AD59" s="834"/>
      <c r="AE59" s="834"/>
      <c r="AF59" s="834"/>
      <c r="AG59" s="834"/>
      <c r="AH59" s="834"/>
      <c r="AI59" s="825"/>
    </row>
    <row r="60" spans="2:35" ht="25.9" customHeight="1">
      <c r="B60" s="824"/>
      <c r="C60" s="834"/>
      <c r="D60" s="834"/>
      <c r="E60" s="834"/>
      <c r="F60" s="834"/>
      <c r="G60" s="834"/>
      <c r="H60" s="834"/>
      <c r="I60" s="834"/>
      <c r="J60" s="834"/>
      <c r="K60" s="834"/>
      <c r="L60" s="834"/>
      <c r="M60" s="834"/>
      <c r="N60" s="834"/>
      <c r="O60" s="834"/>
      <c r="P60" s="834"/>
      <c r="Q60" s="834"/>
      <c r="R60" s="1584" t="s">
        <v>1550</v>
      </c>
      <c r="S60" s="1624"/>
      <c r="T60" s="1624"/>
      <c r="U60" s="1584" t="s">
        <v>1551</v>
      </c>
      <c r="V60" s="1584"/>
      <c r="W60" s="1625" t="str">
        <f>請負者詳細!$C$4</f>
        <v>一宮市尾西町木曽川1-1-1</v>
      </c>
      <c r="X60" s="1626"/>
      <c r="Y60" s="1626"/>
      <c r="Z60" s="1626"/>
      <c r="AA60" s="1626"/>
      <c r="AB60" s="1626"/>
      <c r="AC60" s="1626"/>
      <c r="AD60" s="1626"/>
      <c r="AE60" s="1626"/>
      <c r="AF60" s="1626"/>
      <c r="AG60" s="1626"/>
      <c r="AH60" s="1626"/>
      <c r="AI60" s="1627"/>
    </row>
    <row r="61" spans="2:35" ht="20.100000000000001" customHeight="1">
      <c r="B61" s="824"/>
      <c r="C61" s="834"/>
      <c r="D61" s="834"/>
      <c r="E61" s="834"/>
      <c r="F61" s="834"/>
      <c r="G61" s="834"/>
      <c r="H61" s="834"/>
      <c r="I61" s="834"/>
      <c r="J61" s="834"/>
      <c r="K61" s="834"/>
      <c r="L61" s="834"/>
      <c r="M61" s="834"/>
      <c r="N61" s="834"/>
      <c r="O61" s="834"/>
      <c r="P61" s="834"/>
      <c r="Q61" s="834"/>
      <c r="R61" s="843"/>
      <c r="S61" s="843"/>
      <c r="T61" s="843"/>
      <c r="U61" s="1584" t="s">
        <v>1552</v>
      </c>
      <c r="V61" s="1584"/>
      <c r="W61" s="1672" t="str">
        <f>請負者詳細!$C$2</f>
        <v>△△△△建設株式会社</v>
      </c>
      <c r="X61" s="1673"/>
      <c r="Y61" s="1673"/>
      <c r="Z61" s="1673"/>
      <c r="AA61" s="1673"/>
      <c r="AB61" s="1673"/>
      <c r="AC61" s="1673"/>
      <c r="AD61" s="1673"/>
      <c r="AE61" s="1673"/>
      <c r="AF61" s="1673"/>
      <c r="AG61" s="1673"/>
      <c r="AH61" s="1673"/>
      <c r="AI61" s="947"/>
    </row>
    <row r="62" spans="2:35" ht="15" customHeight="1">
      <c r="B62" s="824"/>
      <c r="C62" s="834"/>
      <c r="D62" s="834"/>
      <c r="E62" s="834"/>
      <c r="F62" s="834"/>
      <c r="G62" s="834"/>
      <c r="H62" s="834"/>
      <c r="I62" s="834"/>
      <c r="J62" s="834"/>
      <c r="K62" s="834"/>
      <c r="L62" s="834"/>
      <c r="M62" s="834"/>
      <c r="N62" s="834"/>
      <c r="O62" s="834"/>
      <c r="P62" s="834"/>
      <c r="Q62" s="834"/>
      <c r="R62" s="944"/>
      <c r="S62" s="1612" t="s">
        <v>1697</v>
      </c>
      <c r="T62" s="1613"/>
      <c r="U62" s="1613"/>
      <c r="V62" s="1613"/>
      <c r="W62" s="1625" t="str">
        <f>請負者詳細!$C$5</f>
        <v>代表取締役　○○　××</v>
      </c>
      <c r="X62" s="1626"/>
      <c r="Y62" s="1626"/>
      <c r="Z62" s="1626"/>
      <c r="AA62" s="1626"/>
      <c r="AB62" s="1626"/>
      <c r="AC62" s="1626"/>
      <c r="AD62" s="1626"/>
      <c r="AE62" s="1626"/>
      <c r="AF62" s="1626"/>
      <c r="AG62" s="1626"/>
      <c r="AH62" s="1626"/>
      <c r="AI62" s="1627"/>
    </row>
    <row r="63" spans="2:35" ht="15" customHeight="1">
      <c r="B63" s="824"/>
      <c r="C63" s="834"/>
      <c r="D63" s="834"/>
      <c r="E63" s="834"/>
      <c r="F63" s="834"/>
      <c r="G63" s="834"/>
      <c r="H63" s="834"/>
      <c r="I63" s="834"/>
      <c r="J63" s="834"/>
      <c r="K63" s="834"/>
      <c r="L63" s="834"/>
      <c r="M63" s="834"/>
      <c r="N63" s="834"/>
      <c r="O63" s="834"/>
      <c r="P63" s="834"/>
      <c r="Q63" s="834"/>
      <c r="R63" s="944"/>
      <c r="S63" s="1612" t="s">
        <v>26</v>
      </c>
      <c r="T63" s="1613"/>
      <c r="U63" s="1613"/>
      <c r="V63" s="1613"/>
      <c r="W63" s="1626"/>
      <c r="X63" s="1626"/>
      <c r="Y63" s="1626"/>
      <c r="Z63" s="1626"/>
      <c r="AA63" s="1626"/>
      <c r="AB63" s="1626"/>
      <c r="AC63" s="1626"/>
      <c r="AD63" s="1626"/>
      <c r="AE63" s="1626"/>
      <c r="AF63" s="1626"/>
      <c r="AG63" s="1626"/>
      <c r="AH63" s="1626"/>
      <c r="AI63" s="1627"/>
    </row>
    <row r="64" spans="2:35" ht="13.5">
      <c r="B64" s="824"/>
      <c r="C64" s="834"/>
      <c r="D64" s="924"/>
      <c r="E64" s="924"/>
      <c r="P64" s="800"/>
      <c r="Q64" s="800"/>
      <c r="S64" s="800"/>
      <c r="T64" s="800"/>
      <c r="V64" s="800"/>
      <c r="W64" s="800"/>
      <c r="Y64" s="800"/>
      <c r="Z64" s="800"/>
      <c r="AB64" s="800"/>
      <c r="AC64" s="800"/>
      <c r="AE64" s="800"/>
      <c r="AF64" s="800"/>
      <c r="AH64" s="834"/>
      <c r="AI64" s="825"/>
    </row>
    <row r="65" spans="2:37" ht="18.75">
      <c r="B65" s="824"/>
      <c r="C65" s="834"/>
      <c r="D65" s="924"/>
      <c r="E65" s="924"/>
      <c r="P65" s="926"/>
      <c r="Q65" s="926"/>
      <c r="S65" s="926"/>
      <c r="T65" s="926"/>
      <c r="V65" s="926"/>
      <c r="W65" s="926"/>
      <c r="Y65" s="926"/>
      <c r="Z65" s="926"/>
      <c r="AB65" s="926"/>
      <c r="AC65" s="926"/>
      <c r="AE65" s="926"/>
      <c r="AF65" s="926"/>
      <c r="AH65" s="834"/>
      <c r="AI65" s="825"/>
    </row>
    <row r="66" spans="2:37" ht="18.75">
      <c r="B66" s="824"/>
      <c r="C66" s="834"/>
      <c r="D66" s="925"/>
      <c r="F66" s="926"/>
      <c r="G66" s="926"/>
      <c r="H66" s="926"/>
      <c r="I66" s="926"/>
      <c r="J66" s="926"/>
      <c r="K66" s="926"/>
      <c r="L66" s="926"/>
      <c r="M66" s="926"/>
      <c r="N66" s="926"/>
      <c r="O66" s="926"/>
      <c r="P66" s="926"/>
      <c r="Q66" s="926"/>
      <c r="R66" s="926"/>
      <c r="S66" s="926"/>
      <c r="T66" s="926"/>
      <c r="U66" s="926"/>
      <c r="V66" s="926"/>
      <c r="W66" s="926"/>
      <c r="X66" s="926"/>
      <c r="Y66" s="926"/>
      <c r="Z66" s="926"/>
      <c r="AA66" s="926"/>
      <c r="AB66" s="926"/>
      <c r="AC66" s="926"/>
      <c r="AD66" s="926"/>
      <c r="AE66" s="926"/>
      <c r="AF66" s="926"/>
      <c r="AI66" s="825"/>
    </row>
    <row r="67" spans="2:37" ht="18.75">
      <c r="B67" s="824"/>
      <c r="C67" s="834"/>
      <c r="F67" s="926"/>
      <c r="G67" s="926"/>
      <c r="H67" s="926"/>
      <c r="I67" s="926"/>
      <c r="J67" s="926"/>
      <c r="K67" s="926"/>
      <c r="L67" s="926"/>
      <c r="M67" s="926"/>
      <c r="N67" s="926"/>
      <c r="O67" s="926"/>
      <c r="P67" s="926"/>
      <c r="Q67" s="926"/>
      <c r="R67" s="926"/>
      <c r="S67" s="926"/>
      <c r="T67" s="926"/>
      <c r="U67" s="926"/>
      <c r="V67" s="926"/>
      <c r="W67" s="926"/>
      <c r="X67" s="926"/>
      <c r="Y67" s="926"/>
      <c r="Z67" s="926"/>
      <c r="AA67" s="926"/>
      <c r="AB67" s="926"/>
      <c r="AC67" s="926"/>
      <c r="AD67" s="926"/>
      <c r="AE67" s="926"/>
      <c r="AF67" s="926"/>
      <c r="AG67" s="802"/>
      <c r="AI67" s="825"/>
    </row>
    <row r="68" spans="2:37" ht="13.5">
      <c r="B68" s="824"/>
      <c r="C68" s="834"/>
      <c r="AG68" s="802"/>
      <c r="AI68" s="825"/>
    </row>
    <row r="69" spans="2:37" ht="25.9" customHeight="1">
      <c r="B69" s="824"/>
      <c r="C69" s="834"/>
      <c r="F69" s="1607" t="s">
        <v>1633</v>
      </c>
      <c r="G69" s="1608"/>
      <c r="H69" s="1608"/>
      <c r="I69" s="1607" t="s">
        <v>1634</v>
      </c>
      <c r="J69" s="1608"/>
      <c r="K69" s="1608"/>
      <c r="L69" s="1607" t="s">
        <v>1635</v>
      </c>
      <c r="M69" s="1608"/>
      <c r="N69" s="1608"/>
      <c r="O69" s="1607" t="s">
        <v>1636</v>
      </c>
      <c r="P69" s="1608"/>
      <c r="Q69" s="1608"/>
      <c r="R69" s="1607" t="s">
        <v>1637</v>
      </c>
      <c r="S69" s="1608"/>
      <c r="T69" s="1608"/>
      <c r="U69" s="1607" t="s">
        <v>1638</v>
      </c>
      <c r="V69" s="1608"/>
      <c r="W69" s="1608"/>
      <c r="X69" s="1607" t="s">
        <v>1639</v>
      </c>
      <c r="Y69" s="1608"/>
      <c r="Z69" s="1608"/>
      <c r="AA69" s="1607" t="s">
        <v>1640</v>
      </c>
      <c r="AB69" s="1608"/>
      <c r="AC69" s="1608"/>
      <c r="AD69" s="1607" t="s">
        <v>45</v>
      </c>
      <c r="AE69" s="1608"/>
      <c r="AF69" s="1608"/>
      <c r="AG69" s="834"/>
      <c r="AH69" s="834"/>
      <c r="AI69" s="825"/>
      <c r="AK69" s="835" t="s">
        <v>1712</v>
      </c>
    </row>
    <row r="70" spans="2:37" ht="40.15" customHeight="1">
      <c r="B70" s="824"/>
      <c r="C70" s="834"/>
      <c r="F70" s="1606" t="str">
        <f>IF(LEN(AK70)&lt;9,"",LEFT(RIGHT(AK70,9),1))</f>
        <v/>
      </c>
      <c r="G70" s="1606"/>
      <c r="H70" s="1606"/>
      <c r="I70" s="1606" t="str">
        <f>IF(LEN(AK70)&lt;8,"",LEFT(RIGHT(AK70,8),1))</f>
        <v/>
      </c>
      <c r="J70" s="1606"/>
      <c r="K70" s="1606"/>
      <c r="L70" s="1606" t="str">
        <f>LEFT(RIGHT(AK70,7),1)</f>
        <v/>
      </c>
      <c r="M70" s="1606"/>
      <c r="N70" s="1606"/>
      <c r="O70" s="1606" t="str">
        <f>LEFT(RIGHT(AK70,6),1)</f>
        <v/>
      </c>
      <c r="P70" s="1606"/>
      <c r="Q70" s="1606"/>
      <c r="R70" s="1606" t="str">
        <f>LEFT(RIGHT(AK70,5),1)</f>
        <v/>
      </c>
      <c r="S70" s="1606"/>
      <c r="T70" s="1606"/>
      <c r="U70" s="1606" t="str">
        <f>LEFT(RIGHT(AK70,4),1)</f>
        <v/>
      </c>
      <c r="V70" s="1606"/>
      <c r="W70" s="1606"/>
      <c r="X70" s="1606" t="str">
        <f>LEFT(RIGHT(AK70,3),1)</f>
        <v/>
      </c>
      <c r="Y70" s="1606"/>
      <c r="Z70" s="1606"/>
      <c r="AA70" s="1606" t="str">
        <f>LEFT(RIGHT(AK70,2),1)</f>
        <v/>
      </c>
      <c r="AB70" s="1606"/>
      <c r="AC70" s="1606"/>
      <c r="AD70" s="1606" t="str">
        <f>RIGHT(AK70,1)</f>
        <v/>
      </c>
      <c r="AE70" s="1606"/>
      <c r="AF70" s="1606"/>
      <c r="AG70" s="834"/>
      <c r="AH70" s="834"/>
      <c r="AI70" s="825"/>
      <c r="AK70" s="1354"/>
    </row>
    <row r="71" spans="2:37" ht="12.75" customHeight="1">
      <c r="B71" s="824"/>
      <c r="C71" s="834"/>
      <c r="D71" s="834"/>
      <c r="E71" s="834"/>
      <c r="AG71" s="834"/>
      <c r="AH71" s="834"/>
      <c r="AI71" s="825"/>
    </row>
    <row r="72" spans="2:37" ht="18" customHeight="1">
      <c r="B72" s="824"/>
      <c r="C72" s="834"/>
      <c r="D72" s="834"/>
      <c r="E72" s="834"/>
      <c r="F72" s="1586" t="s">
        <v>1666</v>
      </c>
      <c r="G72" s="1586"/>
      <c r="H72" s="1586"/>
      <c r="I72" s="1586"/>
      <c r="J72" s="1586"/>
      <c r="K72" s="1586"/>
      <c r="L72" s="1586"/>
      <c r="M72" s="1586"/>
      <c r="N72" s="1586"/>
      <c r="O72" s="1586"/>
      <c r="P72" s="1670" t="s">
        <v>977</v>
      </c>
      <c r="Q72" s="1670"/>
      <c r="R72" s="1670"/>
      <c r="S72" s="1586" t="s">
        <v>1667</v>
      </c>
      <c r="T72" s="1586"/>
      <c r="U72" s="1586"/>
      <c r="V72" s="1586"/>
      <c r="W72" s="1586"/>
      <c r="X72" s="1586"/>
      <c r="Y72" s="1586"/>
      <c r="Z72" s="1586"/>
      <c r="AA72" s="1586"/>
      <c r="AB72" s="1586"/>
      <c r="AC72" s="1586"/>
      <c r="AD72" s="1586"/>
      <c r="AE72" s="1586"/>
      <c r="AF72" s="1586"/>
      <c r="AI72" s="825"/>
    </row>
    <row r="73" spans="2:37" ht="18" customHeight="1">
      <c r="B73" s="824"/>
      <c r="C73" s="834"/>
      <c r="D73" s="834"/>
      <c r="E73" s="834"/>
      <c r="F73" s="1671" t="s">
        <v>977</v>
      </c>
      <c r="G73" s="1671"/>
      <c r="H73" s="1671"/>
      <c r="I73" s="1586" t="s">
        <v>1711</v>
      </c>
      <c r="J73" s="1586"/>
      <c r="K73" s="1586"/>
      <c r="L73" s="1586"/>
      <c r="M73" s="1586"/>
      <c r="N73" s="1586"/>
      <c r="O73" s="1586"/>
      <c r="P73" s="1586"/>
      <c r="Q73" s="1586"/>
      <c r="R73" s="1586"/>
      <c r="AI73" s="825"/>
    </row>
    <row r="74" spans="2:37">
      <c r="B74" s="824"/>
      <c r="C74" s="834"/>
      <c r="D74" s="834"/>
      <c r="E74" s="834"/>
      <c r="O74" s="834"/>
      <c r="AI74" s="825"/>
    </row>
    <row r="75" spans="2:37" ht="25.9" customHeight="1">
      <c r="B75" s="824"/>
      <c r="C75" s="834"/>
      <c r="D75" s="834"/>
      <c r="E75" s="834"/>
      <c r="F75" s="945">
        <v>1</v>
      </c>
      <c r="G75" s="876"/>
      <c r="H75" s="1602" t="s">
        <v>1730</v>
      </c>
      <c r="I75" s="1603"/>
      <c r="J75" s="1603"/>
      <c r="K75" s="1603"/>
      <c r="L75" s="1603"/>
      <c r="M75" s="1603"/>
      <c r="N75" s="1580"/>
      <c r="O75" s="834"/>
      <c r="P75" s="1668" t="str">
        <f>本工事内容!$C$5&amp;本工事内容!$D$5&amp;本工事内容!$E$5</f>
        <v>都計第100号</v>
      </c>
      <c r="Q75" s="1668"/>
      <c r="R75" s="1668"/>
      <c r="S75" s="1668"/>
      <c r="T75" s="1668"/>
      <c r="U75" s="1668"/>
      <c r="V75" s="1668"/>
      <c r="W75" s="1668"/>
      <c r="X75" s="1668"/>
      <c r="AI75" s="825"/>
    </row>
    <row r="76" spans="2:37">
      <c r="B76" s="824"/>
      <c r="C76" s="834"/>
      <c r="D76" s="834"/>
      <c r="E76" s="834"/>
      <c r="F76" s="960"/>
      <c r="O76" s="834"/>
      <c r="AI76" s="825"/>
    </row>
    <row r="77" spans="2:37" ht="25.9" customHeight="1">
      <c r="B77" s="824"/>
      <c r="C77" s="834"/>
      <c r="D77" s="834"/>
      <c r="E77" s="834"/>
      <c r="F77" s="945">
        <v>2</v>
      </c>
      <c r="G77" s="876"/>
      <c r="H77" s="1602" t="s">
        <v>1733</v>
      </c>
      <c r="I77" s="1603"/>
      <c r="J77" s="1603"/>
      <c r="K77" s="1603"/>
      <c r="L77" s="1603"/>
      <c r="M77" s="1603"/>
      <c r="N77" s="1580"/>
      <c r="O77" s="834"/>
      <c r="P77" s="1669" t="str">
        <f>本工事内容!$C$8</f>
        <v>○○○道路修繕工事2</v>
      </c>
      <c r="Q77" s="1669"/>
      <c r="R77" s="1669"/>
      <c r="S77" s="1669"/>
      <c r="T77" s="1669"/>
      <c r="U77" s="1669"/>
      <c r="V77" s="1669"/>
      <c r="W77" s="1669"/>
      <c r="X77" s="1669"/>
      <c r="Y77" s="1669"/>
      <c r="Z77" s="1669"/>
      <c r="AA77" s="1669"/>
      <c r="AB77" s="1669"/>
      <c r="AC77" s="1669"/>
      <c r="AD77" s="1669"/>
      <c r="AE77" s="1669"/>
      <c r="AF77" s="1669"/>
      <c r="AI77" s="825"/>
    </row>
    <row r="78" spans="2:37">
      <c r="B78" s="824"/>
      <c r="C78" s="834"/>
      <c r="D78" s="834"/>
      <c r="E78" s="834"/>
      <c r="F78" s="960"/>
      <c r="AI78" s="825"/>
    </row>
    <row r="79" spans="2:37" ht="25.9" customHeight="1">
      <c r="B79" s="824"/>
      <c r="C79" s="834"/>
      <c r="D79" s="834"/>
      <c r="E79" s="834"/>
      <c r="F79" s="945">
        <v>3</v>
      </c>
      <c r="G79" s="876"/>
      <c r="H79" s="1602" t="s">
        <v>1731</v>
      </c>
      <c r="I79" s="1603"/>
      <c r="J79" s="1603"/>
      <c r="K79" s="1603"/>
      <c r="L79" s="1603"/>
      <c r="M79" s="1603"/>
      <c r="N79" s="1580"/>
      <c r="P79" s="1655" t="str">
        <f>本工事内容!$C$9</f>
        <v>一宮市本町二丁目5番６号2</v>
      </c>
      <c r="Q79" s="1655"/>
      <c r="R79" s="1655"/>
      <c r="S79" s="1655"/>
      <c r="T79" s="1655"/>
      <c r="U79" s="1655"/>
      <c r="V79" s="1655"/>
      <c r="W79" s="1655"/>
      <c r="X79" s="1655"/>
      <c r="Y79" s="1655"/>
      <c r="Z79" s="1655"/>
      <c r="AA79" s="1655"/>
      <c r="AB79" s="1655"/>
      <c r="AC79" s="1655"/>
      <c r="AD79" s="1655"/>
      <c r="AE79" s="1656"/>
      <c r="AF79" s="1656"/>
      <c r="AI79" s="825"/>
    </row>
    <row r="80" spans="2:37">
      <c r="B80" s="824"/>
      <c r="C80" s="834"/>
      <c r="D80" s="834"/>
      <c r="E80" s="834"/>
      <c r="F80" s="960"/>
      <c r="AG80" s="834"/>
      <c r="AH80" s="834"/>
      <c r="AI80" s="825"/>
    </row>
    <row r="81" spans="2:35" ht="25.9" customHeight="1">
      <c r="B81" s="824"/>
      <c r="C81" s="834"/>
      <c r="D81" s="834"/>
      <c r="E81" s="834"/>
      <c r="F81" s="945">
        <v>4</v>
      </c>
      <c r="G81" s="876"/>
      <c r="H81" s="1602" t="s">
        <v>1734</v>
      </c>
      <c r="I81" s="1603"/>
      <c r="J81" s="1603"/>
      <c r="K81" s="1603"/>
      <c r="L81" s="1603"/>
      <c r="M81" s="1603"/>
      <c r="N81" s="1580"/>
      <c r="O81" s="834"/>
      <c r="P81" s="1675">
        <f>本工事内容!$C$11</f>
        <v>44866</v>
      </c>
      <c r="Q81" s="1676"/>
      <c r="R81" s="1676"/>
      <c r="S81" s="1676"/>
      <c r="T81" s="1676"/>
      <c r="U81" s="1676"/>
      <c r="V81" s="1676"/>
      <c r="W81" s="1676"/>
      <c r="X81" s="1676"/>
      <c r="Y81" s="961"/>
      <c r="Z81" s="961"/>
      <c r="AA81" s="961"/>
      <c r="AB81" s="961"/>
      <c r="AC81" s="961"/>
      <c r="AD81" s="961"/>
      <c r="AE81" s="953"/>
      <c r="AF81" s="953"/>
      <c r="AG81" s="834"/>
      <c r="AH81" s="834"/>
      <c r="AI81" s="825"/>
    </row>
    <row r="82" spans="2:35">
      <c r="B82" s="824"/>
      <c r="C82" s="834"/>
      <c r="D82" s="834"/>
      <c r="E82" s="834"/>
      <c r="F82" s="960"/>
      <c r="AG82" s="834"/>
      <c r="AH82" s="834"/>
      <c r="AI82" s="825"/>
    </row>
    <row r="83" spans="2:35" ht="25.9" customHeight="1">
      <c r="B83" s="824"/>
      <c r="C83" s="834"/>
      <c r="D83" s="834"/>
      <c r="E83" s="834"/>
      <c r="F83" s="945">
        <v>5</v>
      </c>
      <c r="G83" s="876"/>
      <c r="H83" s="1602" t="s">
        <v>1735</v>
      </c>
      <c r="I83" s="1603"/>
      <c r="J83" s="1603"/>
      <c r="K83" s="1603"/>
      <c r="L83" s="1603"/>
      <c r="M83" s="1603"/>
      <c r="N83" s="1580"/>
      <c r="O83" s="834"/>
      <c r="P83" s="1604">
        <f>本工事内容!$C$16</f>
        <v>2000000</v>
      </c>
      <c r="Q83" s="1604"/>
      <c r="R83" s="1604"/>
      <c r="S83" s="1604"/>
      <c r="T83" s="1604"/>
      <c r="U83" s="1604"/>
      <c r="V83" s="1604"/>
      <c r="W83" s="1604"/>
      <c r="X83" s="1604"/>
      <c r="Y83" s="1604"/>
      <c r="Z83" s="1604"/>
      <c r="AA83" s="1604"/>
      <c r="AB83" s="1604"/>
      <c r="AC83" s="1604"/>
      <c r="AD83" s="1604"/>
      <c r="AE83" s="1605"/>
      <c r="AF83" s="1605"/>
      <c r="AG83" s="834"/>
      <c r="AH83" s="834"/>
      <c r="AI83" s="825"/>
    </row>
    <row r="84" spans="2:35">
      <c r="B84" s="824"/>
      <c r="C84" s="834"/>
      <c r="D84" s="834"/>
      <c r="E84" s="834"/>
      <c r="F84" s="960"/>
      <c r="AG84" s="834"/>
      <c r="AH84" s="834"/>
      <c r="AI84" s="825"/>
    </row>
    <row r="85" spans="2:35" ht="25.9" customHeight="1">
      <c r="B85" s="824"/>
      <c r="C85" s="834"/>
      <c r="D85" s="834"/>
      <c r="E85" s="834"/>
      <c r="F85" s="945">
        <v>6</v>
      </c>
      <c r="G85" s="876"/>
      <c r="H85" s="1602" t="s">
        <v>1732</v>
      </c>
      <c r="I85" s="1603"/>
      <c r="J85" s="1603"/>
      <c r="K85" s="1603"/>
      <c r="L85" s="1603"/>
      <c r="M85" s="1603"/>
      <c r="N85" s="1580"/>
      <c r="AF85" s="928"/>
      <c r="AG85" s="834"/>
      <c r="AH85" s="834"/>
      <c r="AI85" s="825"/>
    </row>
    <row r="86" spans="2:35" ht="31.9" customHeight="1">
      <c r="B86" s="824"/>
      <c r="C86" s="834"/>
      <c r="D86" s="834"/>
      <c r="E86" s="834"/>
      <c r="O86" s="834"/>
      <c r="P86" s="1658" t="s">
        <v>1649</v>
      </c>
      <c r="Q86" s="1659"/>
      <c r="R86" s="1662" t="str">
        <f>請負者詳細!$H$15</f>
        <v>○○銀行</v>
      </c>
      <c r="S86" s="1663"/>
      <c r="T86" s="1663"/>
      <c r="U86" s="1663"/>
      <c r="V86" s="1663"/>
      <c r="W86" s="1663"/>
      <c r="X86" s="1663"/>
      <c r="Y86" s="1663"/>
      <c r="Z86" s="1664" t="str">
        <f>請負者詳細!$H$16</f>
        <v>××支店</v>
      </c>
      <c r="AA86" s="1663"/>
      <c r="AB86" s="1663"/>
      <c r="AC86" s="1663"/>
      <c r="AD86" s="1663"/>
      <c r="AE86" s="1665"/>
      <c r="AF86" s="834"/>
      <c r="AG86" s="834"/>
      <c r="AH86" s="834"/>
      <c r="AI86" s="825"/>
    </row>
    <row r="87" spans="2:35" ht="31.9" customHeight="1">
      <c r="B87" s="824"/>
      <c r="C87" s="834"/>
      <c r="D87" s="834"/>
      <c r="E87" s="834"/>
      <c r="F87" s="834"/>
      <c r="G87" s="834"/>
      <c r="H87" s="834"/>
      <c r="I87" s="834"/>
      <c r="J87" s="834"/>
      <c r="K87" s="834"/>
      <c r="L87" s="834"/>
      <c r="M87" s="834"/>
      <c r="N87" s="834"/>
      <c r="O87" s="834"/>
      <c r="P87" s="1660"/>
      <c r="Q87" s="1661"/>
      <c r="R87" s="1666" t="s">
        <v>1708</v>
      </c>
      <c r="S87" s="1667"/>
      <c r="T87" s="1667"/>
      <c r="U87" s="1667" t="str">
        <f>請負者詳細!$H$17</f>
        <v>普通</v>
      </c>
      <c r="V87" s="1667"/>
      <c r="W87" s="1667"/>
      <c r="X87" s="1652" t="str">
        <f>請負者詳細!$H$18</f>
        <v>第138000番</v>
      </c>
      <c r="Y87" s="1652"/>
      <c r="Z87" s="1652"/>
      <c r="AA87" s="1652"/>
      <c r="AB87" s="1652"/>
      <c r="AC87" s="1652"/>
      <c r="AD87" s="1652"/>
      <c r="AE87" s="1653"/>
      <c r="AF87" s="834"/>
      <c r="AG87" s="834"/>
      <c r="AH87" s="834"/>
      <c r="AI87" s="825"/>
    </row>
    <row r="88" spans="2:35">
      <c r="B88" s="824"/>
      <c r="C88" s="834"/>
      <c r="D88" s="806"/>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34"/>
      <c r="AI88" s="825"/>
    </row>
    <row r="89" spans="2:35" ht="13.5" thickBot="1">
      <c r="B89" s="848"/>
      <c r="C89" s="849"/>
      <c r="D89" s="849"/>
      <c r="E89" s="849"/>
      <c r="F89" s="849"/>
      <c r="G89" s="849"/>
      <c r="H89" s="849"/>
      <c r="I89" s="849"/>
      <c r="J89" s="849"/>
      <c r="K89" s="849"/>
      <c r="L89" s="849"/>
      <c r="M89" s="849"/>
      <c r="N89" s="849"/>
      <c r="O89" s="849"/>
      <c r="P89" s="849"/>
      <c r="Q89" s="849"/>
      <c r="R89" s="849"/>
      <c r="S89" s="849"/>
      <c r="T89" s="849"/>
      <c r="U89" s="849"/>
      <c r="V89" s="849"/>
      <c r="W89" s="849"/>
      <c r="X89" s="849"/>
      <c r="Y89" s="849"/>
      <c r="Z89" s="849"/>
      <c r="AA89" s="849"/>
      <c r="AB89" s="849"/>
      <c r="AC89" s="849"/>
      <c r="AD89" s="849"/>
      <c r="AE89" s="849"/>
      <c r="AF89" s="849"/>
      <c r="AG89" s="849"/>
      <c r="AH89" s="849"/>
      <c r="AI89" s="850"/>
    </row>
    <row r="90" spans="2:35">
      <c r="P90" s="1742"/>
      <c r="Q90" s="1742"/>
      <c r="R90" s="1584"/>
      <c r="S90" s="1584"/>
      <c r="T90" s="1584"/>
      <c r="U90" s="1584"/>
    </row>
    <row r="91" spans="2:35" ht="14.45" customHeight="1">
      <c r="B91" s="1594" t="s">
        <v>1692</v>
      </c>
      <c r="C91" s="1594"/>
      <c r="D91" s="1594"/>
      <c r="E91" s="1594"/>
      <c r="F91" s="1594"/>
      <c r="G91" s="1594"/>
      <c r="H91" s="1594"/>
      <c r="N91" s="834"/>
      <c r="O91" s="834"/>
      <c r="P91" s="834"/>
      <c r="Q91" s="834"/>
      <c r="R91" s="834"/>
      <c r="S91" s="834"/>
    </row>
    <row r="92" spans="2:35" ht="6" customHeight="1" thickBot="1"/>
    <row r="93" spans="2:35" ht="49.9" customHeight="1">
      <c r="B93" s="1720" t="s">
        <v>1668</v>
      </c>
      <c r="C93" s="1721"/>
      <c r="D93" s="1721"/>
      <c r="E93" s="1721"/>
      <c r="F93" s="1721"/>
      <c r="G93" s="1721"/>
      <c r="H93" s="1721"/>
      <c r="I93" s="1721"/>
      <c r="J93" s="1721"/>
      <c r="K93" s="1721"/>
      <c r="L93" s="1721"/>
      <c r="M93" s="1721"/>
      <c r="N93" s="1721"/>
      <c r="O93" s="1721"/>
      <c r="P93" s="1721"/>
      <c r="Q93" s="1721"/>
      <c r="R93" s="1721"/>
      <c r="S93" s="1721"/>
      <c r="T93" s="1721"/>
      <c r="U93" s="1721"/>
      <c r="V93" s="1721"/>
      <c r="W93" s="1721"/>
      <c r="X93" s="1721"/>
      <c r="Y93" s="1721"/>
      <c r="Z93" s="1721"/>
      <c r="AA93" s="1721"/>
      <c r="AB93" s="1721"/>
      <c r="AC93" s="1721"/>
      <c r="AD93" s="1721"/>
      <c r="AE93" s="1721"/>
      <c r="AF93" s="1721"/>
      <c r="AG93" s="1721"/>
      <c r="AH93" s="1721"/>
      <c r="AI93" s="1722"/>
    </row>
    <row r="94" spans="2:35" ht="37.9" customHeight="1">
      <c r="B94" s="1743" t="s">
        <v>1669</v>
      </c>
      <c r="C94" s="1647"/>
      <c r="D94" s="1647"/>
      <c r="E94" s="1647"/>
      <c r="F94" s="1648"/>
      <c r="G94" s="1746">
        <f>本工事内容!$C$16</f>
        <v>2000000</v>
      </c>
      <c r="H94" s="1747"/>
      <c r="I94" s="1747"/>
      <c r="J94" s="1747"/>
      <c r="K94" s="1747"/>
      <c r="L94" s="1747"/>
      <c r="M94" s="1747"/>
      <c r="N94" s="1747"/>
      <c r="O94" s="1747"/>
      <c r="P94" s="1747"/>
      <c r="Q94" s="1747"/>
      <c r="R94" s="1748"/>
      <c r="S94" s="1752" t="s">
        <v>1670</v>
      </c>
      <c r="T94" s="1730"/>
      <c r="U94" s="1730"/>
      <c r="V94" s="1730"/>
      <c r="W94" s="1732"/>
      <c r="X94" s="1753" t="s">
        <v>977</v>
      </c>
      <c r="Y94" s="1754"/>
      <c r="Z94" s="1754"/>
      <c r="AA94" s="1754"/>
      <c r="AB94" s="1754"/>
      <c r="AC94" s="1754"/>
      <c r="AD94" s="1754"/>
      <c r="AE94" s="1754"/>
      <c r="AF94" s="1754"/>
      <c r="AG94" s="1754"/>
      <c r="AH94" s="1754"/>
      <c r="AI94" s="1755"/>
    </row>
    <row r="95" spans="2:35" ht="37.9" customHeight="1">
      <c r="B95" s="1744"/>
      <c r="C95" s="1642"/>
      <c r="D95" s="1642"/>
      <c r="E95" s="1642"/>
      <c r="F95" s="1745"/>
      <c r="G95" s="1749"/>
      <c r="H95" s="1750"/>
      <c r="I95" s="1750"/>
      <c r="J95" s="1750"/>
      <c r="K95" s="1750"/>
      <c r="L95" s="1750"/>
      <c r="M95" s="1750"/>
      <c r="N95" s="1750"/>
      <c r="O95" s="1750"/>
      <c r="P95" s="1750"/>
      <c r="Q95" s="1750"/>
      <c r="R95" s="1751"/>
      <c r="S95" s="1752" t="s">
        <v>1693</v>
      </c>
      <c r="T95" s="1730"/>
      <c r="U95" s="1730"/>
      <c r="V95" s="1730"/>
      <c r="W95" s="1732"/>
      <c r="X95" s="1756" t="s">
        <v>977</v>
      </c>
      <c r="Y95" s="1757"/>
      <c r="Z95" s="1757"/>
      <c r="AA95" s="1757"/>
      <c r="AB95" s="1757"/>
      <c r="AC95" s="1757"/>
      <c r="AD95" s="1757"/>
      <c r="AE95" s="1757"/>
      <c r="AF95" s="1757"/>
      <c r="AG95" s="1757"/>
      <c r="AH95" s="1757"/>
      <c r="AI95" s="1758"/>
    </row>
    <row r="96" spans="2:35" ht="37.9" customHeight="1">
      <c r="B96" s="1725" t="s">
        <v>1671</v>
      </c>
      <c r="C96" s="1726"/>
      <c r="D96" s="1726"/>
      <c r="E96" s="1727" t="s">
        <v>1672</v>
      </c>
      <c r="F96" s="1728"/>
      <c r="G96" s="1728"/>
      <c r="H96" s="1729"/>
      <c r="I96" s="1728" t="s">
        <v>1694</v>
      </c>
      <c r="J96" s="1730"/>
      <c r="K96" s="1730"/>
      <c r="L96" s="1730"/>
      <c r="M96" s="1730"/>
      <c r="N96" s="1730"/>
      <c r="O96" s="1730"/>
      <c r="P96" s="1731" t="s">
        <v>1673</v>
      </c>
      <c r="Q96" s="1730"/>
      <c r="R96" s="1730"/>
      <c r="S96" s="1730"/>
      <c r="T96" s="1732"/>
      <c r="U96" s="1730" t="s">
        <v>1674</v>
      </c>
      <c r="V96" s="1730"/>
      <c r="W96" s="1730"/>
      <c r="X96" s="1730"/>
      <c r="Y96" s="1730"/>
      <c r="Z96" s="1733" t="s">
        <v>1675</v>
      </c>
      <c r="AA96" s="1734"/>
      <c r="AB96" s="1734"/>
      <c r="AC96" s="1734"/>
      <c r="AD96" s="1734"/>
      <c r="AE96" s="1734"/>
      <c r="AF96" s="1735"/>
      <c r="AG96" s="1723" t="s">
        <v>1676</v>
      </c>
      <c r="AH96" s="1647"/>
      <c r="AI96" s="1724"/>
    </row>
    <row r="97" spans="2:35" ht="37.9" customHeight="1">
      <c r="B97" s="1707" t="s">
        <v>977</v>
      </c>
      <c r="C97" s="1692"/>
      <c r="D97" s="1692"/>
      <c r="E97" s="1708" t="s">
        <v>977</v>
      </c>
      <c r="F97" s="1709"/>
      <c r="G97" s="1709"/>
      <c r="H97" s="1710"/>
      <c r="I97" s="1711" t="s">
        <v>977</v>
      </c>
      <c r="J97" s="1712"/>
      <c r="K97" s="1712"/>
      <c r="L97" s="1712"/>
      <c r="M97" s="1712"/>
      <c r="N97" s="1712"/>
      <c r="O97" s="1712"/>
      <c r="P97" s="1713" t="s">
        <v>977</v>
      </c>
      <c r="Q97" s="1712"/>
      <c r="R97" s="1712"/>
      <c r="S97" s="1712"/>
      <c r="T97" s="1714"/>
      <c r="U97" s="1712" t="s">
        <v>977</v>
      </c>
      <c r="V97" s="1712"/>
      <c r="W97" s="1712"/>
      <c r="X97" s="1712"/>
      <c r="Y97" s="1712"/>
      <c r="Z97" s="1715" t="s">
        <v>977</v>
      </c>
      <c r="AA97" s="1716"/>
      <c r="AB97" s="1716"/>
      <c r="AC97" s="1716"/>
      <c r="AD97" s="1716"/>
      <c r="AE97" s="1716"/>
      <c r="AF97" s="1717"/>
      <c r="AG97" s="1692"/>
      <c r="AH97" s="1692"/>
      <c r="AI97" s="1693"/>
    </row>
    <row r="98" spans="2:35" ht="37.9" customHeight="1">
      <c r="B98" s="1707" t="s">
        <v>977</v>
      </c>
      <c r="C98" s="1692"/>
      <c r="D98" s="1692"/>
      <c r="E98" s="1708" t="s">
        <v>977</v>
      </c>
      <c r="F98" s="1709"/>
      <c r="G98" s="1709"/>
      <c r="H98" s="1710"/>
      <c r="I98" s="1711" t="s">
        <v>977</v>
      </c>
      <c r="J98" s="1712"/>
      <c r="K98" s="1712"/>
      <c r="L98" s="1712"/>
      <c r="M98" s="1712"/>
      <c r="N98" s="1712"/>
      <c r="O98" s="1712"/>
      <c r="P98" s="1713" t="s">
        <v>977</v>
      </c>
      <c r="Q98" s="1712"/>
      <c r="R98" s="1712"/>
      <c r="S98" s="1712"/>
      <c r="T98" s="1714"/>
      <c r="U98" s="1712" t="s">
        <v>977</v>
      </c>
      <c r="V98" s="1712"/>
      <c r="W98" s="1712"/>
      <c r="X98" s="1712"/>
      <c r="Y98" s="1712"/>
      <c r="Z98" s="1715" t="s">
        <v>977</v>
      </c>
      <c r="AA98" s="1716"/>
      <c r="AB98" s="1716"/>
      <c r="AC98" s="1716"/>
      <c r="AD98" s="1716"/>
      <c r="AE98" s="1716"/>
      <c r="AF98" s="1717"/>
      <c r="AG98" s="1692"/>
      <c r="AH98" s="1692"/>
      <c r="AI98" s="1693"/>
    </row>
    <row r="99" spans="2:35" ht="37.9" customHeight="1">
      <c r="B99" s="1707" t="s">
        <v>977</v>
      </c>
      <c r="C99" s="1692"/>
      <c r="D99" s="1692"/>
      <c r="E99" s="1708" t="s">
        <v>977</v>
      </c>
      <c r="F99" s="1709"/>
      <c r="G99" s="1709"/>
      <c r="H99" s="1710"/>
      <c r="I99" s="1711" t="s">
        <v>977</v>
      </c>
      <c r="J99" s="1712"/>
      <c r="K99" s="1712"/>
      <c r="L99" s="1712"/>
      <c r="M99" s="1712"/>
      <c r="N99" s="1712"/>
      <c r="O99" s="1712"/>
      <c r="P99" s="1713" t="s">
        <v>977</v>
      </c>
      <c r="Q99" s="1712"/>
      <c r="R99" s="1712"/>
      <c r="S99" s="1712"/>
      <c r="T99" s="1714"/>
      <c r="U99" s="1712" t="s">
        <v>977</v>
      </c>
      <c r="V99" s="1712"/>
      <c r="W99" s="1712"/>
      <c r="X99" s="1712"/>
      <c r="Y99" s="1712"/>
      <c r="Z99" s="1715" t="s">
        <v>977</v>
      </c>
      <c r="AA99" s="1716"/>
      <c r="AB99" s="1716"/>
      <c r="AC99" s="1716"/>
      <c r="AD99" s="1716"/>
      <c r="AE99" s="1716"/>
      <c r="AF99" s="1717"/>
      <c r="AG99" s="1692"/>
      <c r="AH99" s="1692"/>
      <c r="AI99" s="1693"/>
    </row>
    <row r="100" spans="2:35" ht="37.9" customHeight="1">
      <c r="B100" s="1707" t="s">
        <v>977</v>
      </c>
      <c r="C100" s="1692"/>
      <c r="D100" s="1692"/>
      <c r="E100" s="1708" t="s">
        <v>977</v>
      </c>
      <c r="F100" s="1709"/>
      <c r="G100" s="1709"/>
      <c r="H100" s="1710"/>
      <c r="I100" s="1711" t="s">
        <v>977</v>
      </c>
      <c r="J100" s="1712"/>
      <c r="K100" s="1712"/>
      <c r="L100" s="1712"/>
      <c r="M100" s="1712"/>
      <c r="N100" s="1712"/>
      <c r="O100" s="1712"/>
      <c r="P100" s="1713" t="s">
        <v>977</v>
      </c>
      <c r="Q100" s="1712"/>
      <c r="R100" s="1712"/>
      <c r="S100" s="1712"/>
      <c r="T100" s="1714"/>
      <c r="U100" s="1712" t="s">
        <v>977</v>
      </c>
      <c r="V100" s="1712"/>
      <c r="W100" s="1712"/>
      <c r="X100" s="1712"/>
      <c r="Y100" s="1712"/>
      <c r="Z100" s="1715" t="s">
        <v>977</v>
      </c>
      <c r="AA100" s="1716"/>
      <c r="AB100" s="1716"/>
      <c r="AC100" s="1716"/>
      <c r="AD100" s="1716"/>
      <c r="AE100" s="1716"/>
      <c r="AF100" s="1717"/>
      <c r="AG100" s="1692"/>
      <c r="AH100" s="1692"/>
      <c r="AI100" s="1693"/>
    </row>
    <row r="101" spans="2:35" ht="37.9" customHeight="1">
      <c r="B101" s="1707" t="s">
        <v>977</v>
      </c>
      <c r="C101" s="1692"/>
      <c r="D101" s="1692"/>
      <c r="E101" s="1708" t="s">
        <v>977</v>
      </c>
      <c r="F101" s="1709"/>
      <c r="G101" s="1709"/>
      <c r="H101" s="1710"/>
      <c r="I101" s="1711" t="s">
        <v>977</v>
      </c>
      <c r="J101" s="1712"/>
      <c r="K101" s="1712"/>
      <c r="L101" s="1712"/>
      <c r="M101" s="1712"/>
      <c r="N101" s="1712"/>
      <c r="O101" s="1712"/>
      <c r="P101" s="1713" t="s">
        <v>977</v>
      </c>
      <c r="Q101" s="1712"/>
      <c r="R101" s="1712"/>
      <c r="S101" s="1712"/>
      <c r="T101" s="1714"/>
      <c r="U101" s="1712" t="s">
        <v>977</v>
      </c>
      <c r="V101" s="1712"/>
      <c r="W101" s="1712"/>
      <c r="X101" s="1712"/>
      <c r="Y101" s="1712"/>
      <c r="Z101" s="1715" t="s">
        <v>977</v>
      </c>
      <c r="AA101" s="1716"/>
      <c r="AB101" s="1716"/>
      <c r="AC101" s="1716"/>
      <c r="AD101" s="1716"/>
      <c r="AE101" s="1716"/>
      <c r="AF101" s="1717"/>
      <c r="AG101" s="1692"/>
      <c r="AH101" s="1692"/>
      <c r="AI101" s="1693"/>
    </row>
    <row r="102" spans="2:35" ht="37.9" customHeight="1">
      <c r="B102" s="1707" t="s">
        <v>977</v>
      </c>
      <c r="C102" s="1692"/>
      <c r="D102" s="1692"/>
      <c r="E102" s="1708" t="s">
        <v>977</v>
      </c>
      <c r="F102" s="1709"/>
      <c r="G102" s="1709"/>
      <c r="H102" s="1710"/>
      <c r="I102" s="1711" t="s">
        <v>977</v>
      </c>
      <c r="J102" s="1712"/>
      <c r="K102" s="1712"/>
      <c r="L102" s="1712"/>
      <c r="M102" s="1712"/>
      <c r="N102" s="1712"/>
      <c r="O102" s="1712"/>
      <c r="P102" s="1713" t="s">
        <v>977</v>
      </c>
      <c r="Q102" s="1712"/>
      <c r="R102" s="1712"/>
      <c r="S102" s="1712"/>
      <c r="T102" s="1714"/>
      <c r="U102" s="1712" t="s">
        <v>977</v>
      </c>
      <c r="V102" s="1712"/>
      <c r="W102" s="1712"/>
      <c r="X102" s="1712"/>
      <c r="Y102" s="1712"/>
      <c r="Z102" s="1715" t="s">
        <v>977</v>
      </c>
      <c r="AA102" s="1716"/>
      <c r="AB102" s="1716"/>
      <c r="AC102" s="1716"/>
      <c r="AD102" s="1716"/>
      <c r="AE102" s="1716"/>
      <c r="AF102" s="1717"/>
      <c r="AG102" s="1692"/>
      <c r="AH102" s="1692"/>
      <c r="AI102" s="1693"/>
    </row>
    <row r="103" spans="2:35" ht="37.9" customHeight="1">
      <c r="B103" s="1694"/>
      <c r="C103" s="1695"/>
      <c r="D103" s="1695"/>
      <c r="E103" s="1696"/>
      <c r="F103" s="1697"/>
      <c r="G103" s="1697"/>
      <c r="H103" s="1698"/>
      <c r="I103" s="1699"/>
      <c r="J103" s="1700"/>
      <c r="K103" s="1700"/>
      <c r="L103" s="1700"/>
      <c r="M103" s="1700"/>
      <c r="N103" s="1700"/>
      <c r="O103" s="1700"/>
      <c r="P103" s="1701"/>
      <c r="Q103" s="1700"/>
      <c r="R103" s="1700"/>
      <c r="S103" s="1700"/>
      <c r="T103" s="1702"/>
      <c r="U103" s="1700"/>
      <c r="V103" s="1700"/>
      <c r="W103" s="1700"/>
      <c r="X103" s="1700"/>
      <c r="Y103" s="1700"/>
      <c r="Z103" s="1703"/>
      <c r="AA103" s="1704"/>
      <c r="AB103" s="1704"/>
      <c r="AC103" s="1704"/>
      <c r="AD103" s="1704"/>
      <c r="AE103" s="1704"/>
      <c r="AF103" s="1705"/>
      <c r="AG103" s="1695"/>
      <c r="AH103" s="1695"/>
      <c r="AI103" s="1706"/>
    </row>
    <row r="104" spans="2:35">
      <c r="B104" s="824"/>
      <c r="C104" s="834"/>
      <c r="D104" s="834"/>
      <c r="E104" s="834"/>
      <c r="F104" s="876"/>
      <c r="G104" s="876"/>
      <c r="H104" s="876"/>
      <c r="I104" s="876"/>
      <c r="J104" s="876"/>
      <c r="K104" s="876"/>
      <c r="L104" s="876"/>
      <c r="M104" s="876"/>
      <c r="N104" s="876"/>
      <c r="O104" s="834"/>
      <c r="P104" s="876"/>
      <c r="Q104" s="876"/>
      <c r="R104" s="876"/>
      <c r="S104" s="876"/>
      <c r="T104" s="876"/>
      <c r="U104" s="876"/>
      <c r="V104" s="876"/>
      <c r="W104" s="876"/>
      <c r="X104" s="876"/>
      <c r="Y104" s="876"/>
      <c r="Z104" s="876"/>
      <c r="AA104" s="876"/>
      <c r="AB104" s="876"/>
      <c r="AC104" s="876"/>
      <c r="AD104" s="876"/>
      <c r="AE104" s="834"/>
      <c r="AF104" s="834"/>
      <c r="AG104" s="834"/>
      <c r="AI104" s="825"/>
    </row>
    <row r="105" spans="2:35">
      <c r="B105" s="824"/>
      <c r="C105" s="834"/>
      <c r="D105" s="834"/>
      <c r="E105" s="834"/>
      <c r="F105" s="876"/>
      <c r="G105" s="876"/>
      <c r="H105" s="876"/>
      <c r="I105" s="876"/>
      <c r="J105" s="876"/>
      <c r="K105" s="876"/>
      <c r="L105" s="876"/>
      <c r="M105" s="876"/>
      <c r="N105" s="876"/>
      <c r="O105" s="834"/>
      <c r="P105" s="876"/>
      <c r="Q105" s="876"/>
      <c r="R105" s="876"/>
      <c r="S105" s="876"/>
      <c r="T105" s="876"/>
      <c r="U105" s="876"/>
      <c r="V105" s="876"/>
      <c r="W105" s="876"/>
      <c r="X105" s="876"/>
      <c r="Y105" s="876"/>
      <c r="Z105" s="876"/>
      <c r="AA105" s="876"/>
      <c r="AB105" s="876"/>
      <c r="AC105" s="876"/>
      <c r="AD105" s="876"/>
      <c r="AE105" s="834"/>
      <c r="AF105" s="834"/>
      <c r="AG105" s="834"/>
      <c r="AH105" s="834"/>
      <c r="AI105" s="825"/>
    </row>
    <row r="106" spans="2:35">
      <c r="B106" s="824"/>
      <c r="C106" s="834"/>
      <c r="D106" s="834"/>
      <c r="E106" s="834"/>
      <c r="F106" s="834"/>
      <c r="G106" s="834"/>
      <c r="H106" s="834"/>
      <c r="I106" s="834"/>
      <c r="J106" s="834"/>
      <c r="K106" s="834"/>
      <c r="L106" s="834"/>
      <c r="M106" s="834"/>
      <c r="N106" s="834"/>
      <c r="O106" s="834"/>
      <c r="P106" s="834"/>
      <c r="Q106" s="834"/>
      <c r="R106" s="834"/>
      <c r="S106" s="834"/>
      <c r="T106" s="834"/>
      <c r="U106" s="834"/>
      <c r="V106" s="834"/>
      <c r="W106" s="834"/>
      <c r="X106" s="834"/>
      <c r="Y106" s="834"/>
      <c r="Z106" s="834"/>
      <c r="AA106" s="834"/>
      <c r="AB106" s="834"/>
      <c r="AC106" s="834"/>
      <c r="AD106" s="834"/>
      <c r="AE106" s="834"/>
      <c r="AF106" s="834"/>
      <c r="AG106" s="834"/>
      <c r="AH106" s="834"/>
      <c r="AI106" s="825"/>
    </row>
    <row r="107" spans="2:35">
      <c r="B107" s="824"/>
      <c r="C107" s="834"/>
      <c r="D107" s="834"/>
      <c r="E107" s="834"/>
      <c r="F107" s="876"/>
      <c r="G107" s="876"/>
      <c r="H107" s="876"/>
      <c r="I107" s="876"/>
      <c r="J107" s="876"/>
      <c r="K107" s="876"/>
      <c r="L107" s="876"/>
      <c r="M107" s="876"/>
      <c r="N107" s="876"/>
      <c r="O107" s="834"/>
      <c r="P107" s="932"/>
      <c r="Q107" s="932"/>
      <c r="R107" s="932"/>
      <c r="S107" s="932"/>
      <c r="T107" s="932"/>
      <c r="U107" s="932"/>
      <c r="V107" s="932"/>
      <c r="W107" s="932"/>
      <c r="X107" s="932"/>
      <c r="Y107" s="932"/>
      <c r="Z107" s="932"/>
      <c r="AA107" s="932"/>
      <c r="AB107" s="932"/>
      <c r="AC107" s="932"/>
      <c r="AD107" s="932"/>
      <c r="AE107" s="834"/>
      <c r="AF107" s="834"/>
      <c r="AG107" s="834"/>
      <c r="AH107" s="834"/>
      <c r="AI107" s="825"/>
    </row>
    <row r="108" spans="2:35">
      <c r="B108" s="824"/>
      <c r="C108" s="834"/>
      <c r="D108" s="834"/>
      <c r="E108" s="834"/>
      <c r="F108" s="876"/>
      <c r="G108" s="876"/>
      <c r="H108" s="876"/>
      <c r="I108" s="876"/>
      <c r="J108" s="876"/>
      <c r="K108" s="876"/>
      <c r="L108" s="876"/>
      <c r="M108" s="876"/>
      <c r="N108" s="876"/>
      <c r="O108" s="834"/>
      <c r="P108" s="932"/>
      <c r="Q108" s="932"/>
      <c r="R108" s="932"/>
      <c r="S108" s="932"/>
      <c r="T108" s="932"/>
      <c r="U108" s="932"/>
      <c r="V108" s="932"/>
      <c r="W108" s="932"/>
      <c r="X108" s="932"/>
      <c r="Y108" s="932"/>
      <c r="Z108" s="932"/>
      <c r="AA108" s="932"/>
      <c r="AB108" s="932"/>
      <c r="AC108" s="932"/>
      <c r="AD108" s="932"/>
      <c r="AE108" s="834"/>
      <c r="AF108" s="834"/>
      <c r="AG108" s="834"/>
      <c r="AH108" s="834"/>
      <c r="AI108" s="825"/>
    </row>
    <row r="109" spans="2:35">
      <c r="B109" s="824"/>
      <c r="C109" s="834"/>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25"/>
    </row>
    <row r="110" spans="2:35">
      <c r="B110" s="824"/>
      <c r="C110" s="834"/>
      <c r="D110" s="834"/>
      <c r="E110" s="834"/>
      <c r="F110" s="876"/>
      <c r="G110" s="876"/>
      <c r="H110" s="876"/>
      <c r="I110" s="876"/>
      <c r="J110" s="876"/>
      <c r="K110" s="876"/>
      <c r="L110" s="876"/>
      <c r="M110" s="876"/>
      <c r="N110" s="876"/>
      <c r="O110" s="834"/>
      <c r="P110" s="933"/>
      <c r="Q110" s="933"/>
      <c r="R110" s="933"/>
      <c r="S110" s="933"/>
      <c r="T110" s="933"/>
      <c r="U110" s="933"/>
      <c r="V110" s="933"/>
      <c r="W110" s="933"/>
      <c r="X110" s="933"/>
      <c r="Y110" s="933"/>
      <c r="Z110" s="933"/>
      <c r="AA110" s="933"/>
      <c r="AB110" s="933"/>
      <c r="AC110" s="933"/>
      <c r="AD110" s="933"/>
      <c r="AE110" s="834"/>
      <c r="AF110" s="834"/>
      <c r="AG110" s="834"/>
      <c r="AH110" s="834"/>
      <c r="AI110" s="825"/>
    </row>
    <row r="111" spans="2:35">
      <c r="B111" s="824"/>
      <c r="C111" s="834"/>
      <c r="D111" s="834"/>
      <c r="E111" s="834"/>
      <c r="F111" s="876"/>
      <c r="G111" s="876"/>
      <c r="H111" s="876"/>
      <c r="I111" s="876"/>
      <c r="J111" s="876"/>
      <c r="K111" s="876"/>
      <c r="L111" s="876"/>
      <c r="M111" s="876"/>
      <c r="N111" s="876"/>
      <c r="O111" s="834"/>
      <c r="P111" s="933"/>
      <c r="Q111" s="933"/>
      <c r="R111" s="933"/>
      <c r="S111" s="933"/>
      <c r="T111" s="933"/>
      <c r="U111" s="933"/>
      <c r="V111" s="933"/>
      <c r="W111" s="933"/>
      <c r="X111" s="933"/>
      <c r="Y111" s="933"/>
      <c r="Z111" s="933"/>
      <c r="AA111" s="933"/>
      <c r="AB111" s="933"/>
      <c r="AC111" s="933"/>
      <c r="AD111" s="933"/>
      <c r="AE111" s="834"/>
      <c r="AF111" s="834"/>
      <c r="AG111" s="834"/>
      <c r="AH111" s="834"/>
      <c r="AI111" s="825"/>
    </row>
    <row r="112" spans="2:35">
      <c r="B112" s="824"/>
      <c r="C112" s="834"/>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25"/>
    </row>
    <row r="113" spans="2:35">
      <c r="B113" s="824"/>
      <c r="C113" s="834"/>
      <c r="D113" s="834"/>
      <c r="E113" s="834"/>
      <c r="F113" s="876"/>
      <c r="G113" s="876"/>
      <c r="H113" s="876"/>
      <c r="I113" s="876"/>
      <c r="J113" s="876"/>
      <c r="K113" s="876"/>
      <c r="L113" s="876"/>
      <c r="M113" s="876"/>
      <c r="N113" s="876"/>
      <c r="O113" s="834"/>
      <c r="P113" s="933"/>
      <c r="Q113" s="933"/>
      <c r="R113" s="933"/>
      <c r="S113" s="933"/>
      <c r="T113" s="933"/>
      <c r="U113" s="933"/>
      <c r="V113" s="933"/>
      <c r="W113" s="933"/>
      <c r="X113" s="933"/>
      <c r="Y113" s="933"/>
      <c r="Z113" s="933"/>
      <c r="AA113" s="933"/>
      <c r="AB113" s="933"/>
      <c r="AC113" s="933"/>
      <c r="AD113" s="933"/>
      <c r="AE113" s="834"/>
      <c r="AF113" s="834"/>
      <c r="AG113" s="834"/>
      <c r="AH113" s="834"/>
      <c r="AI113" s="825"/>
    </row>
    <row r="114" spans="2:35">
      <c r="B114" s="824"/>
      <c r="C114" s="834"/>
      <c r="D114" s="834"/>
      <c r="E114" s="834"/>
      <c r="F114" s="876"/>
      <c r="G114" s="876"/>
      <c r="H114" s="876"/>
      <c r="I114" s="876"/>
      <c r="J114" s="876"/>
      <c r="K114" s="876"/>
      <c r="L114" s="876"/>
      <c r="M114" s="876"/>
      <c r="N114" s="876"/>
      <c r="O114" s="834"/>
      <c r="P114" s="933"/>
      <c r="Q114" s="933"/>
      <c r="R114" s="933"/>
      <c r="S114" s="933"/>
      <c r="T114" s="933"/>
      <c r="U114" s="933"/>
      <c r="V114" s="933"/>
      <c r="W114" s="933"/>
      <c r="X114" s="933"/>
      <c r="Y114" s="933"/>
      <c r="Z114" s="933"/>
      <c r="AA114" s="933"/>
      <c r="AB114" s="933"/>
      <c r="AC114" s="933"/>
      <c r="AD114" s="933"/>
      <c r="AE114" s="834"/>
      <c r="AF114" s="834"/>
      <c r="AG114" s="834"/>
      <c r="AH114" s="834"/>
      <c r="AI114" s="825"/>
    </row>
    <row r="115" spans="2:35">
      <c r="B115" s="824"/>
      <c r="C115" s="834"/>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4"/>
      <c r="AA115" s="834"/>
      <c r="AB115" s="834"/>
      <c r="AC115" s="834"/>
      <c r="AD115" s="834"/>
      <c r="AE115" s="834"/>
      <c r="AF115" s="834"/>
      <c r="AG115" s="834"/>
      <c r="AH115" s="834"/>
      <c r="AI115" s="825"/>
    </row>
    <row r="116" spans="2:35">
      <c r="B116" s="824"/>
      <c r="C116" s="834"/>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4"/>
      <c r="AA116" s="834"/>
      <c r="AB116" s="834"/>
      <c r="AC116" s="834"/>
      <c r="AD116" s="834"/>
      <c r="AE116" s="834"/>
      <c r="AF116" s="834"/>
      <c r="AG116" s="834"/>
      <c r="AH116" s="834"/>
      <c r="AI116" s="825"/>
    </row>
    <row r="117" spans="2:35">
      <c r="B117" s="824"/>
      <c r="C117" s="834"/>
      <c r="D117" s="834"/>
      <c r="E117" s="834"/>
      <c r="F117" s="834"/>
      <c r="G117" s="834"/>
      <c r="H117" s="834"/>
      <c r="I117" s="834"/>
      <c r="J117" s="834"/>
      <c r="K117" s="834"/>
      <c r="L117" s="834"/>
      <c r="M117" s="834"/>
      <c r="N117" s="834"/>
      <c r="O117" s="834"/>
      <c r="P117" s="834"/>
      <c r="Q117" s="834"/>
      <c r="R117" s="834"/>
      <c r="S117" s="834"/>
      <c r="T117" s="834"/>
      <c r="U117" s="834"/>
      <c r="V117" s="834"/>
      <c r="W117" s="834"/>
      <c r="X117" s="834"/>
      <c r="Y117" s="834"/>
      <c r="Z117" s="834"/>
      <c r="AA117" s="834"/>
      <c r="AB117" s="834"/>
      <c r="AC117" s="834"/>
      <c r="AD117" s="834"/>
      <c r="AE117" s="834"/>
      <c r="AF117" s="834"/>
      <c r="AG117" s="834"/>
      <c r="AH117" s="834"/>
      <c r="AI117" s="825"/>
    </row>
    <row r="118" spans="2:35">
      <c r="B118" s="824"/>
      <c r="C118" s="834"/>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25"/>
    </row>
    <row r="119" spans="2:35">
      <c r="B119" s="824"/>
      <c r="C119" s="834"/>
      <c r="D119" s="834"/>
      <c r="E119" s="834"/>
      <c r="F119" s="834"/>
      <c r="G119" s="834"/>
      <c r="H119" s="834"/>
      <c r="I119" s="834"/>
      <c r="J119" s="834"/>
      <c r="K119" s="834"/>
      <c r="L119" s="834"/>
      <c r="M119" s="834"/>
      <c r="N119" s="834"/>
      <c r="O119" s="834"/>
      <c r="P119" s="834"/>
      <c r="Q119" s="834"/>
      <c r="R119" s="834"/>
      <c r="S119" s="834"/>
      <c r="T119" s="834"/>
      <c r="U119" s="834"/>
      <c r="V119" s="834"/>
      <c r="W119" s="834"/>
      <c r="X119" s="834"/>
      <c r="Y119" s="834"/>
      <c r="Z119" s="834"/>
      <c r="AA119" s="834"/>
      <c r="AB119" s="834"/>
      <c r="AC119" s="834"/>
      <c r="AD119" s="834"/>
      <c r="AE119" s="834"/>
      <c r="AF119" s="834"/>
      <c r="AG119" s="834"/>
      <c r="AH119" s="834"/>
      <c r="AI119" s="825"/>
    </row>
    <row r="120" spans="2:35">
      <c r="B120" s="824"/>
      <c r="C120" s="834"/>
      <c r="D120" s="834"/>
      <c r="E120" s="834"/>
      <c r="F120" s="876"/>
      <c r="G120" s="876"/>
      <c r="H120" s="876"/>
      <c r="I120" s="876"/>
      <c r="J120" s="876"/>
      <c r="K120" s="876"/>
      <c r="L120" s="876"/>
      <c r="M120" s="876"/>
      <c r="N120" s="876"/>
      <c r="O120" s="834"/>
      <c r="P120" s="834"/>
      <c r="Q120" s="834"/>
      <c r="R120" s="834"/>
      <c r="S120" s="834"/>
      <c r="T120" s="834"/>
      <c r="U120" s="834"/>
      <c r="V120" s="834"/>
      <c r="W120" s="834"/>
      <c r="X120" s="834"/>
      <c r="Y120" s="834"/>
      <c r="Z120" s="834"/>
      <c r="AA120" s="834"/>
      <c r="AB120" s="834"/>
      <c r="AC120" s="834"/>
      <c r="AD120" s="834"/>
      <c r="AE120" s="834"/>
      <c r="AF120" s="928"/>
      <c r="AG120" s="834"/>
      <c r="AH120" s="834"/>
      <c r="AI120" s="825"/>
    </row>
    <row r="121" spans="2:35" ht="12" customHeight="1">
      <c r="B121" s="824"/>
      <c r="C121" s="834"/>
      <c r="D121" s="834"/>
      <c r="E121" s="834"/>
      <c r="F121" s="876"/>
      <c r="G121" s="876"/>
      <c r="H121" s="876"/>
      <c r="I121" s="876"/>
      <c r="J121" s="876"/>
      <c r="K121" s="876"/>
      <c r="L121" s="876"/>
      <c r="M121" s="876"/>
      <c r="N121" s="876"/>
      <c r="O121" s="834"/>
      <c r="P121" s="834"/>
      <c r="Q121" s="834"/>
      <c r="R121" s="834"/>
      <c r="S121" s="834"/>
      <c r="T121" s="834"/>
      <c r="U121" s="834"/>
      <c r="V121" s="834"/>
      <c r="W121" s="834"/>
      <c r="X121" s="834"/>
      <c r="Y121" s="834"/>
      <c r="Z121" s="834"/>
      <c r="AA121" s="834"/>
      <c r="AB121" s="834"/>
      <c r="AC121" s="834"/>
      <c r="AD121" s="834"/>
      <c r="AE121" s="834"/>
      <c r="AF121" s="834"/>
      <c r="AG121" s="834"/>
      <c r="AH121" s="834"/>
      <c r="AI121" s="825"/>
    </row>
    <row r="122" spans="2:35" ht="12" customHeight="1">
      <c r="B122" s="824"/>
      <c r="C122" s="834"/>
      <c r="D122" s="834"/>
      <c r="E122" s="834"/>
      <c r="F122" s="834"/>
      <c r="G122" s="834"/>
      <c r="H122" s="834"/>
      <c r="I122" s="834"/>
      <c r="J122" s="834"/>
      <c r="K122" s="834"/>
      <c r="L122" s="834"/>
      <c r="M122" s="834"/>
      <c r="N122" s="834"/>
      <c r="O122" s="834"/>
      <c r="P122" s="934"/>
      <c r="Q122" s="935"/>
      <c r="R122" s="843"/>
      <c r="S122" s="800"/>
      <c r="T122" s="800"/>
      <c r="U122" s="800"/>
      <c r="V122" s="800"/>
      <c r="W122" s="928"/>
      <c r="X122" s="800"/>
      <c r="Y122" s="800"/>
      <c r="Z122" s="928"/>
      <c r="AA122" s="800"/>
      <c r="AB122" s="800"/>
      <c r="AC122" s="800"/>
      <c r="AD122" s="928"/>
      <c r="AE122" s="800"/>
      <c r="AF122" s="834"/>
      <c r="AG122" s="834"/>
      <c r="AH122" s="834"/>
      <c r="AI122" s="825"/>
    </row>
    <row r="123" spans="2:35" ht="12" customHeight="1">
      <c r="B123" s="824"/>
      <c r="C123" s="834"/>
      <c r="D123" s="834"/>
      <c r="E123" s="834"/>
      <c r="F123" s="834"/>
      <c r="G123" s="834"/>
      <c r="H123" s="834"/>
      <c r="I123" s="834"/>
      <c r="J123" s="834"/>
      <c r="K123" s="834"/>
      <c r="L123" s="834"/>
      <c r="M123" s="834"/>
      <c r="N123" s="834"/>
      <c r="O123" s="834"/>
      <c r="P123" s="935"/>
      <c r="Q123" s="935"/>
      <c r="R123" s="800"/>
      <c r="S123" s="800"/>
      <c r="T123" s="800"/>
      <c r="U123" s="800"/>
      <c r="V123" s="800"/>
      <c r="W123" s="800"/>
      <c r="X123" s="800"/>
      <c r="Y123" s="800"/>
      <c r="Z123" s="800"/>
      <c r="AA123" s="800"/>
      <c r="AB123" s="800"/>
      <c r="AC123" s="800"/>
      <c r="AD123" s="800"/>
      <c r="AE123" s="800"/>
      <c r="AF123" s="834"/>
      <c r="AG123" s="834"/>
      <c r="AH123" s="834"/>
      <c r="AI123" s="825"/>
    </row>
    <row r="124" spans="2:35" ht="12" customHeight="1">
      <c r="B124" s="824"/>
      <c r="C124" s="834"/>
      <c r="D124" s="834"/>
      <c r="E124" s="834"/>
      <c r="F124" s="834"/>
      <c r="G124" s="834"/>
      <c r="H124" s="834"/>
      <c r="I124" s="834"/>
      <c r="J124" s="834"/>
      <c r="K124" s="834"/>
      <c r="L124" s="834"/>
      <c r="M124" s="834"/>
      <c r="N124" s="834"/>
      <c r="O124" s="834"/>
      <c r="P124" s="935"/>
      <c r="Q124" s="935"/>
      <c r="R124" s="800"/>
      <c r="S124" s="800"/>
      <c r="T124" s="800"/>
      <c r="U124" s="800"/>
      <c r="V124" s="800"/>
      <c r="W124" s="800"/>
      <c r="X124" s="800"/>
      <c r="Y124" s="800"/>
      <c r="Z124" s="800"/>
      <c r="AA124" s="800"/>
      <c r="AB124" s="800"/>
      <c r="AC124" s="800"/>
      <c r="AD124" s="800"/>
      <c r="AE124" s="800"/>
      <c r="AF124" s="834"/>
      <c r="AG124" s="834"/>
      <c r="AH124" s="834"/>
      <c r="AI124" s="825"/>
    </row>
    <row r="125" spans="2:35" ht="12" customHeight="1">
      <c r="B125" s="824"/>
      <c r="C125" s="834"/>
      <c r="D125" s="834"/>
      <c r="E125" s="834"/>
      <c r="F125" s="834"/>
      <c r="G125" s="834"/>
      <c r="H125" s="834"/>
      <c r="I125" s="834"/>
      <c r="J125" s="834"/>
      <c r="K125" s="834"/>
      <c r="L125" s="834"/>
      <c r="M125" s="834"/>
      <c r="N125" s="834"/>
      <c r="O125" s="834"/>
      <c r="P125" s="935"/>
      <c r="Q125" s="935"/>
      <c r="R125" s="843"/>
      <c r="S125" s="843"/>
      <c r="T125" s="843"/>
      <c r="U125" s="843"/>
      <c r="V125" s="843"/>
      <c r="W125" s="843"/>
      <c r="X125" s="936"/>
      <c r="Y125" s="936"/>
      <c r="Z125" s="936"/>
      <c r="AA125" s="936"/>
      <c r="AB125" s="936"/>
      <c r="AC125" s="936"/>
      <c r="AD125" s="936"/>
      <c r="AE125" s="936"/>
      <c r="AF125" s="834"/>
      <c r="AG125" s="834"/>
      <c r="AH125" s="834"/>
      <c r="AI125" s="825"/>
    </row>
    <row r="126" spans="2:35" ht="12" customHeight="1">
      <c r="B126" s="824"/>
      <c r="C126" s="834"/>
      <c r="D126" s="834"/>
      <c r="E126" s="834"/>
      <c r="F126" s="834"/>
      <c r="G126" s="834"/>
      <c r="H126" s="834"/>
      <c r="I126" s="834"/>
      <c r="J126" s="834"/>
      <c r="K126" s="834"/>
      <c r="L126" s="834"/>
      <c r="M126" s="834"/>
      <c r="N126" s="834"/>
      <c r="O126" s="834"/>
      <c r="P126" s="935"/>
      <c r="Q126" s="935"/>
      <c r="R126" s="843"/>
      <c r="S126" s="843"/>
      <c r="T126" s="843"/>
      <c r="U126" s="843"/>
      <c r="V126" s="843"/>
      <c r="W126" s="843"/>
      <c r="X126" s="936"/>
      <c r="Y126" s="936"/>
      <c r="Z126" s="936"/>
      <c r="AA126" s="936"/>
      <c r="AB126" s="936"/>
      <c r="AC126" s="936"/>
      <c r="AD126" s="936"/>
      <c r="AE126" s="936"/>
      <c r="AF126" s="834"/>
      <c r="AG126" s="834"/>
      <c r="AH126" s="834"/>
      <c r="AI126" s="825"/>
    </row>
    <row r="127" spans="2:35" ht="13.5">
      <c r="B127" s="824"/>
      <c r="C127" s="834"/>
      <c r="D127" s="806"/>
      <c r="E127" s="806"/>
      <c r="F127" s="806"/>
      <c r="G127" s="806"/>
      <c r="H127" s="806"/>
      <c r="I127" s="806"/>
      <c r="J127" s="806"/>
      <c r="K127" s="806"/>
      <c r="L127" s="806"/>
      <c r="M127" s="806"/>
      <c r="N127" s="806"/>
      <c r="O127" s="806"/>
      <c r="P127" s="935"/>
      <c r="Q127" s="935"/>
      <c r="R127" s="843"/>
      <c r="S127" s="843"/>
      <c r="T127" s="843"/>
      <c r="U127" s="843"/>
      <c r="V127" s="843"/>
      <c r="W127" s="843"/>
      <c r="X127" s="936"/>
      <c r="Y127" s="936"/>
      <c r="Z127" s="936"/>
      <c r="AA127" s="936"/>
      <c r="AB127" s="936"/>
      <c r="AC127" s="936"/>
      <c r="AD127" s="936"/>
      <c r="AE127" s="936"/>
      <c r="AF127" s="806"/>
      <c r="AG127" s="806"/>
      <c r="AH127" s="834"/>
      <c r="AI127" s="825"/>
    </row>
    <row r="128" spans="2:35">
      <c r="B128" s="824"/>
      <c r="C128" s="834"/>
      <c r="D128" s="806"/>
      <c r="E128" s="806"/>
      <c r="F128" s="806"/>
      <c r="G128" s="806"/>
      <c r="H128" s="806"/>
      <c r="I128" s="806"/>
      <c r="J128" s="806"/>
      <c r="K128" s="806"/>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34"/>
      <c r="AI128" s="825"/>
    </row>
    <row r="129" spans="2:35" ht="13.5" thickBot="1">
      <c r="B129" s="848"/>
      <c r="C129" s="849"/>
      <c r="D129" s="849"/>
      <c r="E129" s="849"/>
      <c r="F129" s="849"/>
      <c r="G129" s="849"/>
      <c r="H129" s="849"/>
      <c r="I129" s="849"/>
      <c r="J129" s="849"/>
      <c r="K129" s="849"/>
      <c r="L129" s="849"/>
      <c r="M129" s="849"/>
      <c r="N129" s="849"/>
      <c r="O129" s="849"/>
      <c r="P129" s="849"/>
      <c r="Q129" s="849"/>
      <c r="R129" s="849"/>
      <c r="S129" s="849"/>
      <c r="T129" s="849"/>
      <c r="U129" s="849"/>
      <c r="V129" s="849"/>
      <c r="W129" s="849"/>
      <c r="X129" s="849"/>
      <c r="Y129" s="849"/>
      <c r="Z129" s="849"/>
      <c r="AA129" s="849"/>
      <c r="AB129" s="849"/>
      <c r="AC129" s="849"/>
      <c r="AD129" s="849"/>
      <c r="AE129" s="849"/>
      <c r="AF129" s="849"/>
      <c r="AG129" s="849"/>
      <c r="AH129" s="849"/>
      <c r="AI129" s="850"/>
    </row>
    <row r="131" spans="2:35" ht="14.45" customHeight="1">
      <c r="B131" s="1594" t="s">
        <v>1650</v>
      </c>
      <c r="C131" s="1594"/>
      <c r="D131" s="1594"/>
      <c r="E131" s="1594"/>
      <c r="F131" s="1594"/>
      <c r="G131" s="1594"/>
      <c r="H131" s="1594"/>
      <c r="N131" s="834"/>
      <c r="O131" s="834"/>
      <c r="P131" s="834"/>
      <c r="Q131" s="834"/>
      <c r="R131" s="834"/>
      <c r="S131" s="834"/>
    </row>
    <row r="132" spans="2:35" ht="6" customHeight="1" thickBot="1"/>
    <row r="133" spans="2:35">
      <c r="B133" s="821"/>
      <c r="C133" s="822"/>
      <c r="D133" s="822"/>
      <c r="E133" s="822"/>
      <c r="F133" s="822"/>
      <c r="G133" s="822"/>
      <c r="H133" s="822"/>
      <c r="I133" s="822"/>
      <c r="J133" s="822"/>
      <c r="K133" s="822"/>
      <c r="L133" s="822"/>
      <c r="M133" s="822"/>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3"/>
    </row>
    <row r="134" spans="2:35">
      <c r="B134" s="824"/>
      <c r="C134" s="834"/>
      <c r="D134" s="834"/>
      <c r="E134" s="834"/>
      <c r="F134" s="834"/>
      <c r="G134" s="834"/>
      <c r="H134" s="834"/>
      <c r="I134" s="834"/>
      <c r="J134" s="834"/>
      <c r="K134" s="834"/>
      <c r="L134" s="834"/>
      <c r="M134" s="834"/>
      <c r="N134" s="834"/>
      <c r="O134" s="834"/>
      <c r="P134" s="834"/>
      <c r="Q134" s="834"/>
      <c r="R134" s="834"/>
      <c r="S134" s="834"/>
      <c r="T134" s="834"/>
      <c r="U134" s="834"/>
      <c r="V134" s="834"/>
      <c r="W134" s="834"/>
      <c r="X134" s="834"/>
      <c r="Y134" s="834"/>
      <c r="Z134" s="834"/>
      <c r="AA134" s="834"/>
      <c r="AB134" s="834"/>
      <c r="AC134" s="834"/>
      <c r="AD134" s="834"/>
      <c r="AE134" s="834"/>
      <c r="AF134" s="834"/>
      <c r="AG134" s="834"/>
      <c r="AH134" s="834"/>
      <c r="AI134" s="825"/>
    </row>
    <row r="135" spans="2:35" ht="12.75" customHeight="1">
      <c r="B135" s="1595" t="s">
        <v>1651</v>
      </c>
      <c r="C135" s="1596"/>
      <c r="D135" s="1596"/>
      <c r="E135" s="1596"/>
      <c r="F135" s="1596"/>
      <c r="G135" s="1596"/>
      <c r="H135" s="1596"/>
      <c r="I135" s="1596"/>
      <c r="J135" s="1596"/>
      <c r="K135" s="1596"/>
      <c r="L135" s="1596"/>
      <c r="M135" s="1596"/>
      <c r="N135" s="1596"/>
      <c r="O135" s="1596"/>
      <c r="P135" s="1596"/>
      <c r="Q135" s="1596"/>
      <c r="R135" s="1596"/>
      <c r="S135" s="1596"/>
      <c r="T135" s="1596"/>
      <c r="U135" s="1596"/>
      <c r="V135" s="1596"/>
      <c r="W135" s="1596"/>
      <c r="X135" s="1596"/>
      <c r="Y135" s="1596"/>
      <c r="Z135" s="1596"/>
      <c r="AA135" s="1596"/>
      <c r="AB135" s="1596"/>
      <c r="AC135" s="1596"/>
      <c r="AD135" s="1596"/>
      <c r="AE135" s="1596"/>
      <c r="AF135" s="1596"/>
      <c r="AG135" s="1596"/>
      <c r="AH135" s="1596"/>
      <c r="AI135" s="1598"/>
    </row>
    <row r="136" spans="2:35" ht="12.75" customHeight="1">
      <c r="B136" s="1595"/>
      <c r="C136" s="1596"/>
      <c r="D136" s="1596"/>
      <c r="E136" s="1596"/>
      <c r="F136" s="1596"/>
      <c r="G136" s="1596"/>
      <c r="H136" s="1596"/>
      <c r="I136" s="1596"/>
      <c r="J136" s="1596"/>
      <c r="K136" s="1596"/>
      <c r="L136" s="1596"/>
      <c r="M136" s="1596"/>
      <c r="N136" s="1596"/>
      <c r="O136" s="1596"/>
      <c r="P136" s="1596"/>
      <c r="Q136" s="1596"/>
      <c r="R136" s="1596"/>
      <c r="S136" s="1596"/>
      <c r="T136" s="1596"/>
      <c r="U136" s="1596"/>
      <c r="V136" s="1596"/>
      <c r="W136" s="1596"/>
      <c r="X136" s="1596"/>
      <c r="Y136" s="1596"/>
      <c r="Z136" s="1596"/>
      <c r="AA136" s="1596"/>
      <c r="AB136" s="1596"/>
      <c r="AC136" s="1596"/>
      <c r="AD136" s="1596"/>
      <c r="AE136" s="1596"/>
      <c r="AF136" s="1596"/>
      <c r="AG136" s="1596"/>
      <c r="AH136" s="1596"/>
      <c r="AI136" s="1598"/>
    </row>
    <row r="137" spans="2:35" ht="15.95" customHeight="1">
      <c r="B137" s="830"/>
      <c r="C137" s="843"/>
      <c r="D137" s="843"/>
      <c r="E137" s="843"/>
      <c r="F137" s="843"/>
      <c r="G137" s="843"/>
      <c r="H137" s="843"/>
      <c r="I137" s="843"/>
      <c r="J137" s="843"/>
      <c r="K137" s="843"/>
      <c r="L137" s="843" t="s">
        <v>977</v>
      </c>
      <c r="M137" s="843"/>
      <c r="N137" s="843"/>
      <c r="O137" s="843"/>
      <c r="P137" s="843"/>
      <c r="Q137" s="843"/>
      <c r="R137" s="843"/>
      <c r="S137" s="843"/>
      <c r="T137" s="843"/>
      <c r="U137" s="843"/>
      <c r="V137" s="843"/>
      <c r="W137" s="843"/>
      <c r="X137" s="843"/>
      <c r="Y137" s="843"/>
      <c r="Z137" s="843"/>
      <c r="AA137" s="843"/>
      <c r="AB137" s="843"/>
      <c r="AC137" s="843"/>
      <c r="AD137" s="843"/>
      <c r="AE137" s="843"/>
      <c r="AF137" s="843"/>
      <c r="AG137" s="843"/>
      <c r="AH137" s="843"/>
      <c r="AI137" s="832"/>
    </row>
    <row r="138" spans="2:35" ht="14.25">
      <c r="B138" s="824"/>
      <c r="C138" s="833"/>
      <c r="O138" s="834"/>
      <c r="P138" s="834"/>
      <c r="Q138" s="834"/>
      <c r="R138" s="834"/>
      <c r="S138" s="834"/>
      <c r="T138" s="834"/>
      <c r="U138" s="834"/>
      <c r="V138" s="834"/>
      <c r="W138" s="834"/>
      <c r="X138" s="834"/>
      <c r="Y138" s="1622" t="s">
        <v>921</v>
      </c>
      <c r="Z138" s="1623"/>
      <c r="AA138" s="1623"/>
      <c r="AB138" s="1623"/>
      <c r="AC138" s="1623"/>
      <c r="AD138" s="1623"/>
      <c r="AE138" s="1623"/>
      <c r="AF138" s="1623"/>
      <c r="AG138" s="1623"/>
      <c r="AH138" s="1623"/>
      <c r="AI138" s="825"/>
    </row>
    <row r="139" spans="2:35" ht="14.25">
      <c r="B139" s="824"/>
      <c r="C139" s="833"/>
      <c r="O139" s="834"/>
      <c r="P139" s="834"/>
      <c r="Q139" s="834"/>
      <c r="R139" s="834"/>
      <c r="S139" s="834"/>
      <c r="T139" s="834"/>
      <c r="U139" s="834"/>
      <c r="V139" s="834"/>
      <c r="W139" s="834"/>
      <c r="X139" s="834"/>
      <c r="Y139" s="948"/>
      <c r="Z139" s="311"/>
      <c r="AA139" s="311"/>
      <c r="AB139" s="311"/>
      <c r="AC139" s="311"/>
      <c r="AD139" s="311"/>
      <c r="AE139" s="311"/>
      <c r="AF139" s="311"/>
      <c r="AG139" s="311"/>
      <c r="AH139" s="311"/>
      <c r="AI139" s="825"/>
    </row>
    <row r="140" spans="2:35" ht="19.899999999999999" customHeight="1">
      <c r="B140" s="824"/>
      <c r="C140" s="1543" t="str">
        <f>本工事内容!$C$2</f>
        <v>一宮市長　中野　正康</v>
      </c>
      <c r="D140" s="1543"/>
      <c r="E140" s="1543"/>
      <c r="F140" s="1543"/>
      <c r="G140" s="1543"/>
      <c r="H140" s="1543"/>
      <c r="I140" s="1543"/>
      <c r="J140" s="1543"/>
      <c r="K140" s="1543"/>
      <c r="L140" s="1543"/>
      <c r="M140" s="1543"/>
      <c r="N140" s="1543"/>
      <c r="O140" s="834"/>
      <c r="P140" s="834"/>
      <c r="Q140" s="834"/>
      <c r="R140" s="834"/>
      <c r="S140" s="834"/>
      <c r="T140" s="834"/>
      <c r="U140" s="834"/>
      <c r="V140" s="834"/>
      <c r="W140" s="834"/>
      <c r="X140" s="834"/>
      <c r="Y140" s="834"/>
      <c r="Z140" s="834"/>
      <c r="AA140" s="834"/>
      <c r="AB140" s="834"/>
      <c r="AC140" s="834"/>
      <c r="AD140" s="834"/>
      <c r="AE140" s="834"/>
      <c r="AF140" s="834"/>
      <c r="AG140" s="834"/>
      <c r="AH140" s="834"/>
      <c r="AI140" s="825"/>
    </row>
    <row r="141" spans="2:35" ht="19.899999999999999" customHeight="1">
      <c r="B141" s="824"/>
      <c r="C141" s="904"/>
      <c r="D141" s="904"/>
      <c r="E141" s="904"/>
      <c r="F141" s="904"/>
      <c r="G141" s="904"/>
      <c r="H141" s="904"/>
      <c r="I141" s="904"/>
      <c r="J141" s="904"/>
      <c r="K141" s="904"/>
      <c r="L141" s="904"/>
      <c r="M141" s="904"/>
      <c r="N141" s="904"/>
      <c r="O141" s="834"/>
      <c r="P141" s="834"/>
      <c r="Q141" s="834"/>
      <c r="R141" s="834"/>
      <c r="S141" s="834"/>
      <c r="T141" s="834"/>
      <c r="U141" s="834"/>
      <c r="V141" s="834"/>
      <c r="W141" s="834"/>
      <c r="X141" s="834"/>
      <c r="Y141" s="834"/>
      <c r="Z141" s="834"/>
      <c r="AA141" s="834"/>
      <c r="AB141" s="834"/>
      <c r="AC141" s="834"/>
      <c r="AD141" s="834"/>
      <c r="AE141" s="834"/>
      <c r="AF141" s="834"/>
      <c r="AG141" s="834"/>
      <c r="AH141" s="834"/>
      <c r="AI141" s="825"/>
    </row>
    <row r="142" spans="2:35" ht="25.9" customHeight="1">
      <c r="B142" s="824"/>
      <c r="C142" s="834"/>
      <c r="D142" s="834"/>
      <c r="E142" s="834"/>
      <c r="F142" s="834"/>
      <c r="G142" s="834"/>
      <c r="H142" s="834"/>
      <c r="I142" s="834"/>
      <c r="J142" s="834"/>
      <c r="K142" s="834"/>
      <c r="L142" s="834"/>
      <c r="M142" s="834"/>
      <c r="N142" s="834"/>
      <c r="O142" s="834"/>
      <c r="P142" s="834"/>
      <c r="Q142" s="834"/>
      <c r="R142" s="1584" t="s">
        <v>1550</v>
      </c>
      <c r="S142" s="1624"/>
      <c r="T142" s="1624"/>
      <c r="U142" s="1584" t="s">
        <v>1551</v>
      </c>
      <c r="V142" s="1584"/>
      <c r="W142" s="1625" t="str">
        <f>請負者詳細!$C$4</f>
        <v>一宮市尾西町木曽川1-1-1</v>
      </c>
      <c r="X142" s="1626"/>
      <c r="Y142" s="1626"/>
      <c r="Z142" s="1626"/>
      <c r="AA142" s="1626"/>
      <c r="AB142" s="1626"/>
      <c r="AC142" s="1626"/>
      <c r="AD142" s="1626"/>
      <c r="AE142" s="1626"/>
      <c r="AF142" s="1626"/>
      <c r="AG142" s="1626"/>
      <c r="AH142" s="1626"/>
      <c r="AI142" s="1627"/>
    </row>
    <row r="143" spans="2:35" ht="20.100000000000001" customHeight="1">
      <c r="B143" s="824"/>
      <c r="C143" s="834"/>
      <c r="D143" s="834"/>
      <c r="E143" s="834"/>
      <c r="F143" s="834"/>
      <c r="G143" s="834"/>
      <c r="H143" s="834"/>
      <c r="I143" s="834"/>
      <c r="J143" s="834"/>
      <c r="K143" s="834"/>
      <c r="L143" s="834"/>
      <c r="M143" s="834"/>
      <c r="N143" s="834"/>
      <c r="O143" s="834"/>
      <c r="P143" s="834"/>
      <c r="Q143" s="834"/>
      <c r="R143" s="843"/>
      <c r="S143" s="843"/>
      <c r="T143" s="843"/>
      <c r="U143" s="1584" t="s">
        <v>1552</v>
      </c>
      <c r="V143" s="1584"/>
      <c r="W143" s="1672" t="str">
        <f>請負者詳細!$C$2</f>
        <v>△△△△建設株式会社</v>
      </c>
      <c r="X143" s="1673"/>
      <c r="Y143" s="1673"/>
      <c r="Z143" s="1673"/>
      <c r="AA143" s="1673"/>
      <c r="AB143" s="1673"/>
      <c r="AC143" s="1673"/>
      <c r="AD143" s="1673"/>
      <c r="AE143" s="1673"/>
      <c r="AF143" s="1673"/>
      <c r="AG143" s="1673"/>
      <c r="AH143" s="1673"/>
      <c r="AI143" s="947"/>
    </row>
    <row r="144" spans="2:35" ht="15" customHeight="1">
      <c r="B144" s="824"/>
      <c r="C144" s="834"/>
      <c r="D144" s="834"/>
      <c r="E144" s="834"/>
      <c r="F144" s="834"/>
      <c r="G144" s="834"/>
      <c r="H144" s="834"/>
      <c r="I144" s="834"/>
      <c r="J144" s="834"/>
      <c r="K144" s="834"/>
      <c r="L144" s="834"/>
      <c r="M144" s="834"/>
      <c r="N144" s="834"/>
      <c r="O144" s="834"/>
      <c r="P144" s="834"/>
      <c r="Q144" s="834"/>
      <c r="R144" s="944"/>
      <c r="S144" s="1612" t="s">
        <v>1697</v>
      </c>
      <c r="T144" s="1613"/>
      <c r="U144" s="1613"/>
      <c r="V144" s="1613"/>
      <c r="W144" s="1625" t="str">
        <f>請負者詳細!$C$5</f>
        <v>代表取締役　○○　××</v>
      </c>
      <c r="X144" s="1626"/>
      <c r="Y144" s="1626"/>
      <c r="Z144" s="1626"/>
      <c r="AA144" s="1626"/>
      <c r="AB144" s="1626"/>
      <c r="AC144" s="1626"/>
      <c r="AD144" s="1626"/>
      <c r="AE144" s="1626"/>
      <c r="AF144" s="1626"/>
      <c r="AG144" s="1626"/>
      <c r="AH144" s="1626"/>
      <c r="AI144" s="1627"/>
    </row>
    <row r="145" spans="2:37" ht="15" customHeight="1">
      <c r="B145" s="824"/>
      <c r="C145" s="834"/>
      <c r="D145" s="834"/>
      <c r="E145" s="834"/>
      <c r="F145" s="834"/>
      <c r="G145" s="834"/>
      <c r="H145" s="834"/>
      <c r="I145" s="834"/>
      <c r="J145" s="834"/>
      <c r="K145" s="834"/>
      <c r="L145" s="834"/>
      <c r="M145" s="834"/>
      <c r="N145" s="834"/>
      <c r="O145" s="834"/>
      <c r="P145" s="834"/>
      <c r="Q145" s="834"/>
      <c r="R145" s="944"/>
      <c r="S145" s="1612" t="s">
        <v>26</v>
      </c>
      <c r="T145" s="1613"/>
      <c r="U145" s="1613"/>
      <c r="V145" s="1613"/>
      <c r="W145" s="1626"/>
      <c r="X145" s="1626"/>
      <c r="Y145" s="1626"/>
      <c r="Z145" s="1626"/>
      <c r="AA145" s="1626"/>
      <c r="AB145" s="1626"/>
      <c r="AC145" s="1626"/>
      <c r="AD145" s="1626"/>
      <c r="AE145" s="1626"/>
      <c r="AF145" s="1626"/>
      <c r="AG145" s="1626"/>
      <c r="AH145" s="1626"/>
      <c r="AI145" s="1627"/>
    </row>
    <row r="146" spans="2:37" ht="21">
      <c r="B146" s="824"/>
      <c r="C146" s="834"/>
      <c r="D146" s="834"/>
      <c r="E146" s="834"/>
      <c r="F146" s="834"/>
      <c r="G146" s="834"/>
      <c r="H146" s="834"/>
      <c r="I146" s="834"/>
      <c r="J146" s="834"/>
      <c r="K146" s="834"/>
      <c r="L146" s="834"/>
      <c r="M146" s="834"/>
      <c r="N146" s="834"/>
      <c r="O146" s="834"/>
      <c r="P146" s="834"/>
      <c r="Q146" s="834"/>
      <c r="R146" s="834"/>
      <c r="S146" s="923"/>
      <c r="T146" s="834"/>
      <c r="U146" s="834"/>
      <c r="V146" s="834"/>
      <c r="W146" s="834"/>
      <c r="X146" s="923"/>
      <c r="Y146" s="834"/>
      <c r="Z146" s="834"/>
      <c r="AA146" s="834"/>
      <c r="AB146" s="834"/>
      <c r="AC146" s="834"/>
      <c r="AD146" s="834"/>
      <c r="AE146" s="834"/>
      <c r="AF146" s="834"/>
      <c r="AG146" s="834"/>
      <c r="AH146" s="834"/>
      <c r="AI146" s="825"/>
    </row>
    <row r="147" spans="2:37" ht="18.75">
      <c r="B147" s="824"/>
      <c r="C147" s="834"/>
      <c r="F147" s="926"/>
      <c r="G147" s="926"/>
      <c r="H147" s="926"/>
      <c r="I147" s="926"/>
      <c r="J147" s="926"/>
      <c r="K147" s="926"/>
      <c r="L147" s="926"/>
      <c r="M147" s="926"/>
      <c r="N147" s="926"/>
      <c r="O147" s="926"/>
      <c r="P147" s="926"/>
      <c r="Q147" s="926"/>
      <c r="R147" s="926"/>
      <c r="S147" s="926"/>
      <c r="T147" s="926"/>
      <c r="U147" s="926"/>
      <c r="V147" s="926"/>
      <c r="W147" s="926"/>
      <c r="X147" s="926"/>
      <c r="Y147" s="926"/>
      <c r="Z147" s="926"/>
      <c r="AA147" s="926"/>
      <c r="AB147" s="926"/>
      <c r="AC147" s="926"/>
      <c r="AD147" s="926"/>
      <c r="AE147" s="926"/>
      <c r="AF147" s="926"/>
      <c r="AG147" s="802"/>
      <c r="AI147" s="825"/>
    </row>
    <row r="148" spans="2:37" ht="13.5">
      <c r="B148" s="824"/>
      <c r="C148" s="834"/>
      <c r="AG148" s="802"/>
      <c r="AI148" s="825"/>
    </row>
    <row r="149" spans="2:37" ht="25.9" customHeight="1">
      <c r="B149" s="824"/>
      <c r="C149" s="834"/>
      <c r="F149" s="1607" t="s">
        <v>1633</v>
      </c>
      <c r="G149" s="1608"/>
      <c r="H149" s="1608"/>
      <c r="I149" s="1607" t="s">
        <v>1634</v>
      </c>
      <c r="J149" s="1608"/>
      <c r="K149" s="1608"/>
      <c r="L149" s="1607" t="s">
        <v>1635</v>
      </c>
      <c r="M149" s="1608"/>
      <c r="N149" s="1608"/>
      <c r="O149" s="1607" t="s">
        <v>1636</v>
      </c>
      <c r="P149" s="1608"/>
      <c r="Q149" s="1608"/>
      <c r="R149" s="1607" t="s">
        <v>1637</v>
      </c>
      <c r="S149" s="1608"/>
      <c r="T149" s="1608"/>
      <c r="U149" s="1607" t="s">
        <v>1638</v>
      </c>
      <c r="V149" s="1608"/>
      <c r="W149" s="1608"/>
      <c r="X149" s="1607" t="s">
        <v>1639</v>
      </c>
      <c r="Y149" s="1608"/>
      <c r="Z149" s="1608"/>
      <c r="AA149" s="1607" t="s">
        <v>1640</v>
      </c>
      <c r="AB149" s="1608"/>
      <c r="AC149" s="1608"/>
      <c r="AD149" s="1607" t="s">
        <v>45</v>
      </c>
      <c r="AE149" s="1608"/>
      <c r="AF149" s="1608"/>
      <c r="AG149" s="834"/>
      <c r="AH149" s="834"/>
      <c r="AI149" s="825"/>
      <c r="AK149" s="835" t="s">
        <v>1710</v>
      </c>
    </row>
    <row r="150" spans="2:37" ht="40.15" customHeight="1">
      <c r="B150" s="824"/>
      <c r="C150" s="834"/>
      <c r="F150" s="1606" t="str">
        <f>IF(LEN(AK150)&lt;9,"",LEFT(RIGHT(AK150,9),1))</f>
        <v/>
      </c>
      <c r="G150" s="1606"/>
      <c r="H150" s="1606"/>
      <c r="I150" s="1606" t="str">
        <f>IF(LEN(AK150)&lt;8,"",LEFT(RIGHT(AK150,8),1))</f>
        <v/>
      </c>
      <c r="J150" s="1606"/>
      <c r="K150" s="1606"/>
      <c r="L150" s="1606" t="str">
        <f>LEFT(RIGHT(AK150,7),1)</f>
        <v/>
      </c>
      <c r="M150" s="1606"/>
      <c r="N150" s="1606"/>
      <c r="O150" s="1606" t="str">
        <f>LEFT(RIGHT(AK150,6),1)</f>
        <v/>
      </c>
      <c r="P150" s="1606"/>
      <c r="Q150" s="1606"/>
      <c r="R150" s="1606" t="str">
        <f>LEFT(RIGHT(AK150,5),1)</f>
        <v/>
      </c>
      <c r="S150" s="1606"/>
      <c r="T150" s="1606"/>
      <c r="U150" s="1606" t="str">
        <f>LEFT(RIGHT(AK150,4),1)</f>
        <v/>
      </c>
      <c r="V150" s="1606"/>
      <c r="W150" s="1606"/>
      <c r="X150" s="1606" t="str">
        <f>LEFT(RIGHT(AK150,3),1)</f>
        <v/>
      </c>
      <c r="Y150" s="1606"/>
      <c r="Z150" s="1606"/>
      <c r="AA150" s="1606" t="str">
        <f>LEFT(RIGHT(AK150,2),1)</f>
        <v/>
      </c>
      <c r="AB150" s="1606"/>
      <c r="AC150" s="1606"/>
      <c r="AD150" s="1606" t="str">
        <f>RIGHT(AK150,1)</f>
        <v/>
      </c>
      <c r="AE150" s="1606"/>
      <c r="AF150" s="1606"/>
      <c r="AG150" s="834"/>
      <c r="AH150" s="834"/>
      <c r="AI150" s="825"/>
      <c r="AK150" s="1355"/>
    </row>
    <row r="151" spans="2:37" ht="12.75" customHeight="1">
      <c r="B151" s="824"/>
      <c r="C151" s="834"/>
      <c r="D151" s="834"/>
      <c r="E151" s="834"/>
      <c r="AG151" s="834"/>
      <c r="AH151" s="834"/>
      <c r="AI151" s="825"/>
    </row>
    <row r="152" spans="2:37">
      <c r="B152" s="824"/>
      <c r="C152" s="834"/>
      <c r="D152" s="834"/>
      <c r="E152" s="834"/>
      <c r="F152" s="1586" t="s">
        <v>1652</v>
      </c>
      <c r="G152" s="1586"/>
      <c r="H152" s="1586"/>
      <c r="I152" s="1586"/>
      <c r="J152" s="1586"/>
      <c r="K152" s="1586"/>
      <c r="L152" s="1586"/>
      <c r="M152" s="1586"/>
      <c r="N152" s="1586"/>
      <c r="O152" s="1586"/>
      <c r="P152" s="1586"/>
      <c r="Q152" s="1586"/>
      <c r="R152" s="1586"/>
      <c r="S152" s="1586"/>
      <c r="T152" s="1586"/>
      <c r="U152" s="1586"/>
      <c r="V152" s="1586"/>
      <c r="W152" s="1586"/>
      <c r="X152" s="1586"/>
      <c r="Y152" s="1586"/>
      <c r="Z152" s="1586"/>
      <c r="AA152" s="1586"/>
      <c r="AB152" s="1586"/>
      <c r="AC152" s="1586"/>
      <c r="AD152" s="1586"/>
      <c r="AE152" s="1586"/>
      <c r="AF152" s="1586"/>
      <c r="AI152" s="825"/>
      <c r="AK152" s="1096"/>
    </row>
    <row r="153" spans="2:37">
      <c r="B153" s="824"/>
      <c r="C153" s="834"/>
      <c r="D153" s="834"/>
      <c r="E153" s="834"/>
      <c r="F153" s="1586"/>
      <c r="G153" s="1586"/>
      <c r="H153" s="1586"/>
      <c r="I153" s="1586"/>
      <c r="J153" s="1586"/>
      <c r="K153" s="1586"/>
      <c r="L153" s="1586"/>
      <c r="M153" s="1586"/>
      <c r="N153" s="1586"/>
      <c r="O153" s="1586"/>
      <c r="P153" s="1586"/>
      <c r="Q153" s="1586"/>
      <c r="R153" s="1586"/>
      <c r="S153" s="1586"/>
      <c r="T153" s="1586"/>
      <c r="U153" s="1586"/>
      <c r="V153" s="1586"/>
      <c r="W153" s="1586"/>
      <c r="X153" s="1586"/>
      <c r="Y153" s="1586"/>
      <c r="Z153" s="1586"/>
      <c r="AA153" s="1586"/>
      <c r="AB153" s="1586"/>
      <c r="AC153" s="1586"/>
      <c r="AD153" s="1586"/>
      <c r="AE153" s="1586"/>
      <c r="AF153" s="1586"/>
      <c r="AI153" s="825"/>
      <c r="AK153" s="1096"/>
    </row>
    <row r="154" spans="2:37">
      <c r="B154" s="824"/>
      <c r="C154" s="834"/>
      <c r="D154" s="834"/>
      <c r="E154" s="834"/>
      <c r="O154" s="834"/>
      <c r="AI154" s="825"/>
    </row>
    <row r="155" spans="2:37" ht="25.9" customHeight="1">
      <c r="B155" s="824"/>
      <c r="C155" s="834"/>
      <c r="D155" s="834"/>
      <c r="E155" s="834"/>
      <c r="F155" s="945">
        <v>1</v>
      </c>
      <c r="G155" s="876"/>
      <c r="H155" s="1602" t="s">
        <v>1730</v>
      </c>
      <c r="I155" s="1603"/>
      <c r="J155" s="1603"/>
      <c r="K155" s="1603"/>
      <c r="L155" s="1603"/>
      <c r="M155" s="1603"/>
      <c r="N155" s="1580"/>
      <c r="O155" s="834"/>
      <c r="P155" s="1668" t="str">
        <f>本工事内容!$C$5&amp;本工事内容!$D$5&amp;本工事内容!$E$5</f>
        <v>都計第100号</v>
      </c>
      <c r="Q155" s="1668"/>
      <c r="R155" s="1674"/>
      <c r="S155" s="1674"/>
      <c r="T155" s="1674"/>
      <c r="U155" s="1674"/>
      <c r="V155" s="1674"/>
      <c r="W155" s="1674"/>
      <c r="X155" s="1674"/>
      <c r="AI155" s="825"/>
    </row>
    <row r="156" spans="2:37">
      <c r="B156" s="824"/>
      <c r="C156" s="834"/>
      <c r="D156" s="834"/>
      <c r="E156" s="834"/>
      <c r="F156" s="960"/>
      <c r="O156" s="834"/>
      <c r="AI156" s="825"/>
    </row>
    <row r="157" spans="2:37" ht="25.9" customHeight="1">
      <c r="B157" s="824"/>
      <c r="C157" s="834"/>
      <c r="D157" s="834"/>
      <c r="E157" s="834"/>
      <c r="F157" s="945">
        <v>2</v>
      </c>
      <c r="G157" s="876"/>
      <c r="H157" s="1602" t="s">
        <v>1733</v>
      </c>
      <c r="I157" s="1603"/>
      <c r="J157" s="1603"/>
      <c r="K157" s="1603"/>
      <c r="L157" s="1603"/>
      <c r="M157" s="1603"/>
      <c r="N157" s="1580"/>
      <c r="O157" s="834"/>
      <c r="P157" s="1669" t="str">
        <f>本工事内容!$C$8</f>
        <v>○○○道路修繕工事2</v>
      </c>
      <c r="Q157" s="1669"/>
      <c r="R157" s="1669"/>
      <c r="S157" s="1669"/>
      <c r="T157" s="1669"/>
      <c r="U157" s="1669"/>
      <c r="V157" s="1669"/>
      <c r="W157" s="1669"/>
      <c r="X157" s="1669"/>
      <c r="Y157" s="1669"/>
      <c r="Z157" s="1669"/>
      <c r="AA157" s="1669"/>
      <c r="AB157" s="1669"/>
      <c r="AC157" s="1669"/>
      <c r="AD157" s="1669"/>
      <c r="AE157" s="1669"/>
      <c r="AF157" s="1669"/>
      <c r="AI157" s="825"/>
    </row>
    <row r="158" spans="2:37">
      <c r="B158" s="824"/>
      <c r="C158" s="834"/>
      <c r="D158" s="834"/>
      <c r="E158" s="834"/>
      <c r="F158" s="960"/>
      <c r="AI158" s="825"/>
    </row>
    <row r="159" spans="2:37" ht="25.9" customHeight="1">
      <c r="B159" s="824"/>
      <c r="C159" s="834"/>
      <c r="D159" s="834"/>
      <c r="E159" s="834"/>
      <c r="F159" s="945">
        <v>3</v>
      </c>
      <c r="G159" s="876"/>
      <c r="H159" s="1602" t="s">
        <v>1731</v>
      </c>
      <c r="I159" s="1603"/>
      <c r="J159" s="1603"/>
      <c r="K159" s="1603"/>
      <c r="L159" s="1603"/>
      <c r="M159" s="1603"/>
      <c r="N159" s="1580"/>
      <c r="P159" s="1655" t="str">
        <f>本工事内容!$C$9</f>
        <v>一宮市本町二丁目5番６号2</v>
      </c>
      <c r="Q159" s="1655"/>
      <c r="R159" s="1655"/>
      <c r="S159" s="1655"/>
      <c r="T159" s="1655"/>
      <c r="U159" s="1655"/>
      <c r="V159" s="1655"/>
      <c r="W159" s="1655"/>
      <c r="X159" s="1655"/>
      <c r="Y159" s="1655"/>
      <c r="Z159" s="1655"/>
      <c r="AA159" s="1655"/>
      <c r="AB159" s="1655"/>
      <c r="AC159" s="1655"/>
      <c r="AD159" s="1655"/>
      <c r="AE159" s="1656"/>
      <c r="AF159" s="1656"/>
      <c r="AI159" s="825"/>
    </row>
    <row r="160" spans="2:37">
      <c r="B160" s="824"/>
      <c r="C160" s="834"/>
      <c r="D160" s="834"/>
      <c r="E160" s="834"/>
      <c r="F160" s="960"/>
      <c r="AG160" s="834"/>
      <c r="AH160" s="834"/>
      <c r="AI160" s="825"/>
    </row>
    <row r="161" spans="2:35" ht="25.9" customHeight="1">
      <c r="B161" s="824"/>
      <c r="C161" s="834"/>
      <c r="D161" s="834"/>
      <c r="E161" s="834"/>
      <c r="F161" s="945">
        <v>4</v>
      </c>
      <c r="G161" s="876"/>
      <c r="H161" s="1602" t="s">
        <v>1734</v>
      </c>
      <c r="I161" s="1603"/>
      <c r="J161" s="1603"/>
      <c r="K161" s="1603"/>
      <c r="L161" s="1603"/>
      <c r="M161" s="1603"/>
      <c r="N161" s="1580"/>
      <c r="O161" s="834"/>
      <c r="P161" s="1675">
        <f>本工事内容!$C$11</f>
        <v>44866</v>
      </c>
      <c r="Q161" s="1676"/>
      <c r="R161" s="1676"/>
      <c r="S161" s="1676"/>
      <c r="T161" s="1676"/>
      <c r="U161" s="1676"/>
      <c r="V161" s="1676"/>
      <c r="W161" s="1676"/>
      <c r="X161" s="1676"/>
      <c r="Y161" s="932"/>
      <c r="Z161" s="932"/>
      <c r="AA161" s="932"/>
      <c r="AB161" s="932"/>
      <c r="AC161" s="932"/>
      <c r="AD161" s="932"/>
      <c r="AG161" s="834"/>
      <c r="AH161" s="834"/>
      <c r="AI161" s="825"/>
    </row>
    <row r="162" spans="2:35">
      <c r="B162" s="824"/>
      <c r="C162" s="834"/>
      <c r="D162" s="834"/>
      <c r="E162" s="834"/>
      <c r="F162" s="960"/>
      <c r="AG162" s="834"/>
      <c r="AH162" s="834"/>
      <c r="AI162" s="825"/>
    </row>
    <row r="163" spans="2:35" ht="25.9" customHeight="1">
      <c r="B163" s="824"/>
      <c r="C163" s="834"/>
      <c r="D163" s="834"/>
      <c r="E163" s="834"/>
      <c r="F163" s="945">
        <v>5</v>
      </c>
      <c r="G163" s="876"/>
      <c r="H163" s="1602" t="s">
        <v>1735</v>
      </c>
      <c r="I163" s="1603"/>
      <c r="J163" s="1603"/>
      <c r="K163" s="1603"/>
      <c r="L163" s="1603"/>
      <c r="M163" s="1603"/>
      <c r="N163" s="1580"/>
      <c r="O163" s="834"/>
      <c r="P163" s="1604">
        <f>本工事内容!$C$16</f>
        <v>2000000</v>
      </c>
      <c r="Q163" s="1604"/>
      <c r="R163" s="1604"/>
      <c r="S163" s="1604"/>
      <c r="T163" s="1604"/>
      <c r="U163" s="1604"/>
      <c r="V163" s="1604"/>
      <c r="W163" s="1604"/>
      <c r="X163" s="1604"/>
      <c r="Y163" s="1604"/>
      <c r="Z163" s="1604"/>
      <c r="AA163" s="1604"/>
      <c r="AB163" s="1604"/>
      <c r="AC163" s="1604"/>
      <c r="AD163" s="1604"/>
      <c r="AE163" s="834"/>
      <c r="AF163" s="834"/>
      <c r="AG163" s="834"/>
      <c r="AH163" s="834"/>
      <c r="AI163" s="825"/>
    </row>
    <row r="164" spans="2:35">
      <c r="B164" s="824"/>
      <c r="C164" s="834"/>
      <c r="D164" s="834"/>
      <c r="E164" s="834"/>
      <c r="AG164" s="834"/>
      <c r="AH164" s="834"/>
      <c r="AI164" s="825"/>
    </row>
    <row r="165" spans="2:35" ht="25.9" customHeight="1">
      <c r="B165" s="824"/>
      <c r="C165" s="834"/>
      <c r="D165" s="834"/>
      <c r="E165" s="834"/>
      <c r="F165" s="945">
        <v>6</v>
      </c>
      <c r="G165" s="876"/>
      <c r="H165" s="1602" t="s">
        <v>1736</v>
      </c>
      <c r="I165" s="1603"/>
      <c r="J165" s="1603"/>
      <c r="K165" s="1603"/>
      <c r="L165" s="1603"/>
      <c r="M165" s="1603"/>
      <c r="N165" s="1603"/>
      <c r="P165" s="1677" t="s">
        <v>1653</v>
      </c>
      <c r="Q165" s="1677"/>
      <c r="R165" s="1677"/>
      <c r="S165" s="1677"/>
      <c r="T165" s="1677"/>
      <c r="U165" s="1677"/>
      <c r="V165" s="1677"/>
      <c r="W165" s="1677"/>
      <c r="X165" s="1677"/>
      <c r="Y165" s="1677"/>
      <c r="Z165" s="1677"/>
      <c r="AA165" s="1677"/>
      <c r="AB165" s="1677"/>
      <c r="AC165" s="1677"/>
      <c r="AD165" s="1677"/>
      <c r="AG165" s="834"/>
      <c r="AH165" s="834"/>
      <c r="AI165" s="825"/>
    </row>
    <row r="166" spans="2:35">
      <c r="B166" s="824"/>
      <c r="C166" s="834"/>
      <c r="D166" s="834"/>
      <c r="E166" s="834"/>
      <c r="AG166" s="834"/>
      <c r="AH166" s="834"/>
      <c r="AI166" s="825"/>
    </row>
    <row r="167" spans="2:35" ht="25.9" customHeight="1">
      <c r="B167" s="824"/>
      <c r="C167" s="834"/>
      <c r="D167" s="834"/>
      <c r="E167" s="834"/>
      <c r="F167" s="945">
        <v>7</v>
      </c>
      <c r="G167" s="876"/>
      <c r="H167" s="1602" t="s">
        <v>1732</v>
      </c>
      <c r="I167" s="1603"/>
      <c r="J167" s="1603"/>
      <c r="K167" s="1603"/>
      <c r="L167" s="1603"/>
      <c r="M167" s="1603"/>
      <c r="N167" s="1580"/>
      <c r="AF167" s="928"/>
      <c r="AG167" s="834"/>
      <c r="AH167" s="834"/>
      <c r="AI167" s="825"/>
    </row>
    <row r="168" spans="2:35" ht="25.9" customHeight="1">
      <c r="B168" s="824"/>
      <c r="C168" s="834"/>
      <c r="D168" s="834"/>
      <c r="E168" s="834"/>
      <c r="F168" s="876"/>
      <c r="G168" s="876"/>
      <c r="H168" s="876"/>
      <c r="I168" s="876"/>
      <c r="J168" s="876"/>
      <c r="K168" s="876"/>
      <c r="L168" s="876"/>
      <c r="M168" s="876"/>
      <c r="N168" s="876"/>
      <c r="AF168" s="928"/>
      <c r="AG168" s="834"/>
      <c r="AH168" s="834"/>
      <c r="AI168" s="825"/>
    </row>
    <row r="169" spans="2:35" ht="31.9" customHeight="1">
      <c r="B169" s="824"/>
      <c r="C169" s="834"/>
      <c r="D169" s="834"/>
      <c r="E169" s="834"/>
      <c r="O169" s="834"/>
      <c r="P169" s="1658" t="s">
        <v>1649</v>
      </c>
      <c r="Q169" s="1659"/>
      <c r="R169" s="1662" t="str">
        <f>請負者詳細!$H$15</f>
        <v>○○銀行</v>
      </c>
      <c r="S169" s="1663"/>
      <c r="T169" s="1663"/>
      <c r="U169" s="1663"/>
      <c r="V169" s="1663"/>
      <c r="W169" s="1663"/>
      <c r="X169" s="1663"/>
      <c r="Y169" s="1663"/>
      <c r="Z169" s="1664" t="str">
        <f>請負者詳細!$H$16</f>
        <v>××支店</v>
      </c>
      <c r="AA169" s="1663"/>
      <c r="AB169" s="1663"/>
      <c r="AC169" s="1663"/>
      <c r="AD169" s="1663"/>
      <c r="AE169" s="1665"/>
      <c r="AF169" s="834"/>
      <c r="AG169" s="834"/>
      <c r="AH169" s="834"/>
      <c r="AI169" s="825"/>
    </row>
    <row r="170" spans="2:35" ht="31.9" customHeight="1">
      <c r="B170" s="824"/>
      <c r="C170" s="834"/>
      <c r="D170" s="834"/>
      <c r="E170" s="834"/>
      <c r="F170" s="834"/>
      <c r="G170" s="834"/>
      <c r="H170" s="834"/>
      <c r="I170" s="834"/>
      <c r="J170" s="834"/>
      <c r="K170" s="834"/>
      <c r="L170" s="834"/>
      <c r="M170" s="834"/>
      <c r="N170" s="834"/>
      <c r="O170" s="834"/>
      <c r="P170" s="1660"/>
      <c r="Q170" s="1661"/>
      <c r="R170" s="1666" t="s">
        <v>1708</v>
      </c>
      <c r="S170" s="1667"/>
      <c r="T170" s="1667"/>
      <c r="U170" s="1667" t="str">
        <f>請負者詳細!$H$17</f>
        <v>普通</v>
      </c>
      <c r="V170" s="1667"/>
      <c r="W170" s="1667"/>
      <c r="X170" s="1652" t="str">
        <f>請負者詳細!$H$18</f>
        <v>第138000番</v>
      </c>
      <c r="Y170" s="1652"/>
      <c r="Z170" s="1652"/>
      <c r="AA170" s="1652"/>
      <c r="AB170" s="1652"/>
      <c r="AC170" s="1652"/>
      <c r="AD170" s="1652"/>
      <c r="AE170" s="1653"/>
      <c r="AF170" s="834"/>
      <c r="AG170" s="834"/>
      <c r="AH170" s="834"/>
      <c r="AI170" s="825"/>
    </row>
    <row r="171" spans="2:35">
      <c r="B171" s="824"/>
      <c r="C171" s="834"/>
      <c r="D171" s="806"/>
      <c r="E171" s="806"/>
      <c r="F171" s="806"/>
      <c r="G171" s="806"/>
      <c r="H171" s="806"/>
      <c r="I171" s="806"/>
      <c r="J171" s="806"/>
      <c r="K171" s="806"/>
      <c r="L171" s="806"/>
      <c r="M171" s="806"/>
      <c r="N171" s="806"/>
      <c r="O171" s="806"/>
      <c r="P171" s="806"/>
      <c r="Q171" s="806"/>
      <c r="R171" s="806"/>
      <c r="S171" s="806"/>
      <c r="T171" s="806"/>
      <c r="U171" s="806"/>
      <c r="V171" s="806"/>
      <c r="W171" s="806"/>
      <c r="X171" s="806"/>
      <c r="Y171" s="806"/>
      <c r="Z171" s="806"/>
      <c r="AA171" s="806"/>
      <c r="AB171" s="806"/>
      <c r="AC171" s="806"/>
      <c r="AD171" s="806"/>
      <c r="AE171" s="806"/>
      <c r="AF171" s="806"/>
      <c r="AG171" s="806"/>
      <c r="AH171" s="834"/>
      <c r="AI171" s="825"/>
    </row>
    <row r="172" spans="2:35" ht="13.5" thickBot="1">
      <c r="B172" s="848"/>
      <c r="C172" s="849"/>
      <c r="D172" s="849"/>
      <c r="E172" s="849"/>
      <c r="F172" s="849"/>
      <c r="G172" s="849"/>
      <c r="H172" s="849"/>
      <c r="I172" s="849"/>
      <c r="J172" s="849"/>
      <c r="K172" s="849"/>
      <c r="L172" s="849"/>
      <c r="M172" s="849"/>
      <c r="N172" s="849"/>
      <c r="O172" s="849"/>
      <c r="P172" s="849"/>
      <c r="Q172" s="849"/>
      <c r="R172" s="849"/>
      <c r="S172" s="849"/>
      <c r="T172" s="849"/>
      <c r="U172" s="849"/>
      <c r="V172" s="849"/>
      <c r="W172" s="849"/>
      <c r="X172" s="849"/>
      <c r="Y172" s="849"/>
      <c r="Z172" s="849"/>
      <c r="AA172" s="849"/>
      <c r="AB172" s="849"/>
      <c r="AC172" s="849"/>
      <c r="AD172" s="849"/>
      <c r="AE172" s="849"/>
      <c r="AF172" s="849"/>
      <c r="AG172" s="849"/>
      <c r="AH172" s="849"/>
      <c r="AI172" s="850"/>
    </row>
    <row r="173" spans="2:35">
      <c r="P173" s="1742"/>
      <c r="Q173" s="1742"/>
      <c r="R173" s="1584"/>
      <c r="S173" s="1584"/>
      <c r="T173" s="1584"/>
      <c r="U173" s="1584"/>
    </row>
    <row r="174" spans="2:35" ht="14.45" customHeight="1">
      <c r="B174" s="1594" t="s">
        <v>1654</v>
      </c>
      <c r="C174" s="1594"/>
      <c r="D174" s="1594"/>
      <c r="E174" s="1594"/>
      <c r="F174" s="1594"/>
      <c r="G174" s="1594"/>
      <c r="H174" s="1594"/>
      <c r="N174" s="834"/>
      <c r="O174" s="834"/>
      <c r="P174" s="834"/>
      <c r="Q174" s="834"/>
      <c r="R174" s="834"/>
      <c r="S174" s="834"/>
    </row>
    <row r="175" spans="2:35" ht="6" customHeight="1" thickBot="1"/>
    <row r="176" spans="2:35">
      <c r="B176" s="821"/>
      <c r="C176" s="822"/>
      <c r="D176" s="822"/>
      <c r="E176" s="822"/>
      <c r="F176" s="822"/>
      <c r="G176" s="822"/>
      <c r="H176" s="822"/>
      <c r="I176" s="822"/>
      <c r="J176" s="822"/>
      <c r="K176" s="822"/>
      <c r="L176" s="822"/>
      <c r="M176" s="822"/>
      <c r="N176" s="822"/>
      <c r="O176" s="822"/>
      <c r="P176" s="822"/>
      <c r="Q176" s="822"/>
      <c r="R176" s="822"/>
      <c r="S176" s="822"/>
      <c r="T176" s="822"/>
      <c r="U176" s="822"/>
      <c r="V176" s="822"/>
      <c r="W176" s="822"/>
      <c r="X176" s="822"/>
      <c r="Y176" s="822"/>
      <c r="Z176" s="822"/>
      <c r="AA176" s="822"/>
      <c r="AB176" s="822"/>
      <c r="AC176" s="822"/>
      <c r="AD176" s="822"/>
      <c r="AE176" s="822"/>
      <c r="AF176" s="822"/>
      <c r="AG176" s="822"/>
      <c r="AH176" s="822"/>
      <c r="AI176" s="823"/>
    </row>
    <row r="177" spans="2:35" ht="12.75" customHeight="1">
      <c r="B177" s="824"/>
      <c r="C177" s="834"/>
      <c r="AH177" s="834"/>
      <c r="AI177" s="825"/>
    </row>
    <row r="178" spans="2:35" ht="30" customHeight="1">
      <c r="B178" s="864"/>
      <c r="C178" s="865"/>
      <c r="D178" s="950"/>
      <c r="E178" s="1609" t="s">
        <v>1720</v>
      </c>
      <c r="F178" s="1610"/>
      <c r="G178" s="1610"/>
      <c r="H178" s="1610"/>
      <c r="I178" s="1610"/>
      <c r="J178" s="1610"/>
      <c r="K178" s="1610"/>
      <c r="L178" s="1610"/>
      <c r="M178" s="796"/>
      <c r="N178" s="1718" t="s">
        <v>1655</v>
      </c>
      <c r="O178" s="1647"/>
      <c r="P178" s="1719" t="s">
        <v>977</v>
      </c>
      <c r="Q178" s="1719"/>
      <c r="R178" s="1719"/>
      <c r="S178" s="1719"/>
      <c r="T178" s="1719"/>
      <c r="U178" s="1719"/>
      <c r="V178" s="1651" t="s">
        <v>45</v>
      </c>
      <c r="W178" s="1648"/>
      <c r="X178" s="1739" t="s">
        <v>1709</v>
      </c>
      <c r="Y178" s="1740"/>
      <c r="Z178" s="1740"/>
      <c r="AA178" s="1740"/>
      <c r="AB178" s="1740"/>
      <c r="AC178" s="1740"/>
      <c r="AD178" s="1740"/>
      <c r="AE178" s="1740"/>
      <c r="AF178" s="1740"/>
      <c r="AG178" s="1741"/>
      <c r="AH178" s="865"/>
      <c r="AI178" s="866"/>
    </row>
    <row r="179" spans="2:35" ht="30" customHeight="1">
      <c r="B179" s="824"/>
      <c r="C179" s="834"/>
      <c r="D179" s="950"/>
      <c r="E179" s="1609" t="s">
        <v>1719</v>
      </c>
      <c r="F179" s="1610"/>
      <c r="G179" s="1610"/>
      <c r="H179" s="1610"/>
      <c r="I179" s="1610"/>
      <c r="J179" s="1610"/>
      <c r="K179" s="1610"/>
      <c r="L179" s="1610"/>
      <c r="M179" s="796"/>
      <c r="N179" s="1718" t="s">
        <v>1656</v>
      </c>
      <c r="O179" s="1647"/>
      <c r="P179" s="1719" t="s">
        <v>977</v>
      </c>
      <c r="Q179" s="1719"/>
      <c r="R179" s="1719"/>
      <c r="S179" s="1719"/>
      <c r="T179" s="1719"/>
      <c r="U179" s="1719"/>
      <c r="V179" s="1651" t="s">
        <v>45</v>
      </c>
      <c r="W179" s="1648"/>
      <c r="X179" s="1739" t="s">
        <v>1709</v>
      </c>
      <c r="Y179" s="1740"/>
      <c r="Z179" s="1740"/>
      <c r="AA179" s="1740"/>
      <c r="AB179" s="1740"/>
      <c r="AC179" s="1740"/>
      <c r="AD179" s="1740"/>
      <c r="AE179" s="1740"/>
      <c r="AF179" s="1740"/>
      <c r="AG179" s="1741"/>
      <c r="AH179" s="834"/>
      <c r="AI179" s="825"/>
    </row>
    <row r="180" spans="2:35" ht="30" customHeight="1">
      <c r="B180" s="830"/>
      <c r="C180" s="843"/>
      <c r="D180" s="950"/>
      <c r="E180" s="1609" t="s">
        <v>1722</v>
      </c>
      <c r="F180" s="1610"/>
      <c r="G180" s="1610"/>
      <c r="H180" s="1610" t="s">
        <v>1723</v>
      </c>
      <c r="I180" s="1610"/>
      <c r="J180" s="1610"/>
      <c r="K180" s="1610"/>
      <c r="L180" s="1610"/>
      <c r="M180" s="796"/>
      <c r="N180" s="1718" t="s">
        <v>1657</v>
      </c>
      <c r="O180" s="1647"/>
      <c r="P180" s="1719" t="s">
        <v>977</v>
      </c>
      <c r="Q180" s="1719"/>
      <c r="R180" s="1719"/>
      <c r="S180" s="1719"/>
      <c r="T180" s="1719"/>
      <c r="U180" s="1719"/>
      <c r="V180" s="1651" t="s">
        <v>45</v>
      </c>
      <c r="W180" s="1648"/>
      <c r="X180" s="1739" t="s">
        <v>1709</v>
      </c>
      <c r="Y180" s="1740"/>
      <c r="Z180" s="1740"/>
      <c r="AA180" s="1740"/>
      <c r="AB180" s="1740"/>
      <c r="AC180" s="1740"/>
      <c r="AD180" s="1740"/>
      <c r="AE180" s="1740"/>
      <c r="AF180" s="1740"/>
      <c r="AG180" s="1741"/>
      <c r="AH180" s="843"/>
      <c r="AI180" s="832"/>
    </row>
    <row r="181" spans="2:35" ht="30" customHeight="1">
      <c r="B181" s="824"/>
      <c r="C181" s="838"/>
      <c r="D181" s="950"/>
      <c r="E181" s="1609" t="s">
        <v>1724</v>
      </c>
      <c r="F181" s="1610"/>
      <c r="G181" s="1610"/>
      <c r="H181" s="1611" t="s">
        <v>1725</v>
      </c>
      <c r="I181" s="1611"/>
      <c r="J181" s="1611"/>
      <c r="K181" s="1611"/>
      <c r="L181" s="1611"/>
      <c r="M181" s="796"/>
      <c r="N181" s="1718" t="s">
        <v>1658</v>
      </c>
      <c r="O181" s="1647"/>
      <c r="P181" s="1719" t="s">
        <v>977</v>
      </c>
      <c r="Q181" s="1719"/>
      <c r="R181" s="1719"/>
      <c r="S181" s="1719"/>
      <c r="T181" s="1719"/>
      <c r="U181" s="1719"/>
      <c r="V181" s="1651" t="s">
        <v>45</v>
      </c>
      <c r="W181" s="1648"/>
      <c r="X181" s="1739" t="s">
        <v>1709</v>
      </c>
      <c r="Y181" s="1740"/>
      <c r="Z181" s="1740"/>
      <c r="AA181" s="1740"/>
      <c r="AB181" s="1740"/>
      <c r="AC181" s="1740"/>
      <c r="AD181" s="1740"/>
      <c r="AE181" s="1740"/>
      <c r="AF181" s="1740"/>
      <c r="AG181" s="1741"/>
      <c r="AH181" s="834"/>
      <c r="AI181" s="825"/>
    </row>
    <row r="182" spans="2:35" ht="30" customHeight="1">
      <c r="B182" s="824"/>
      <c r="C182" s="834"/>
      <c r="D182" s="950"/>
      <c r="E182" s="1609" t="s">
        <v>1726</v>
      </c>
      <c r="F182" s="1610"/>
      <c r="G182" s="1610"/>
      <c r="H182" s="1611" t="s">
        <v>1725</v>
      </c>
      <c r="I182" s="1611"/>
      <c r="J182" s="1611"/>
      <c r="K182" s="1611"/>
      <c r="L182" s="1611"/>
      <c r="M182" s="796"/>
      <c r="N182" s="1718" t="s">
        <v>1659</v>
      </c>
      <c r="O182" s="1647"/>
      <c r="P182" s="1719" t="s">
        <v>977</v>
      </c>
      <c r="Q182" s="1719"/>
      <c r="R182" s="1719"/>
      <c r="S182" s="1719"/>
      <c r="T182" s="1719"/>
      <c r="U182" s="1719"/>
      <c r="V182" s="1651" t="s">
        <v>45</v>
      </c>
      <c r="W182" s="1648"/>
      <c r="X182" s="1739" t="s">
        <v>1709</v>
      </c>
      <c r="Y182" s="1740"/>
      <c r="Z182" s="1740"/>
      <c r="AA182" s="1740"/>
      <c r="AB182" s="1740"/>
      <c r="AC182" s="1740"/>
      <c r="AD182" s="1740"/>
      <c r="AE182" s="1740"/>
      <c r="AF182" s="1740"/>
      <c r="AG182" s="1741"/>
      <c r="AH182" s="929"/>
      <c r="AI182" s="930"/>
    </row>
    <row r="183" spans="2:35" ht="30" customHeight="1">
      <c r="B183" s="824"/>
      <c r="C183" s="834"/>
      <c r="D183" s="950"/>
      <c r="E183" s="1609" t="s">
        <v>1727</v>
      </c>
      <c r="F183" s="1610"/>
      <c r="G183" s="1610"/>
      <c r="H183" s="1611" t="s">
        <v>1725</v>
      </c>
      <c r="I183" s="1611"/>
      <c r="J183" s="1611"/>
      <c r="K183" s="1611"/>
      <c r="L183" s="1611"/>
      <c r="M183" s="796"/>
      <c r="N183" s="1718" t="s">
        <v>1658</v>
      </c>
      <c r="O183" s="1647"/>
      <c r="P183" s="1719" t="s">
        <v>977</v>
      </c>
      <c r="Q183" s="1719"/>
      <c r="R183" s="1719"/>
      <c r="S183" s="1719"/>
      <c r="T183" s="1719"/>
      <c r="U183" s="1719"/>
      <c r="V183" s="1651" t="s">
        <v>45</v>
      </c>
      <c r="W183" s="1648"/>
      <c r="X183" s="1739" t="s">
        <v>1709</v>
      </c>
      <c r="Y183" s="1740"/>
      <c r="Z183" s="1740"/>
      <c r="AA183" s="1740"/>
      <c r="AB183" s="1740"/>
      <c r="AC183" s="1740"/>
      <c r="AD183" s="1740"/>
      <c r="AE183" s="1740"/>
      <c r="AF183" s="1740"/>
      <c r="AG183" s="1741"/>
      <c r="AH183" s="834"/>
      <c r="AI183" s="825"/>
    </row>
    <row r="184" spans="2:35" ht="30" customHeight="1">
      <c r="B184" s="824"/>
      <c r="C184" s="834"/>
      <c r="D184" s="950"/>
      <c r="E184" s="1609" t="s">
        <v>1728</v>
      </c>
      <c r="F184" s="1610"/>
      <c r="G184" s="1610"/>
      <c r="H184" s="1611" t="s">
        <v>1725</v>
      </c>
      <c r="I184" s="1611"/>
      <c r="J184" s="1611"/>
      <c r="K184" s="1611"/>
      <c r="L184" s="1611"/>
      <c r="M184" s="796"/>
      <c r="N184" s="1718" t="s">
        <v>1660</v>
      </c>
      <c r="O184" s="1647"/>
      <c r="P184" s="1719" t="s">
        <v>977</v>
      </c>
      <c r="Q184" s="1719"/>
      <c r="R184" s="1719"/>
      <c r="S184" s="1719"/>
      <c r="T184" s="1719"/>
      <c r="U184" s="1719"/>
      <c r="V184" s="1651" t="s">
        <v>45</v>
      </c>
      <c r="W184" s="1648"/>
      <c r="X184" s="1739" t="s">
        <v>1709</v>
      </c>
      <c r="Y184" s="1740"/>
      <c r="Z184" s="1740"/>
      <c r="AA184" s="1740"/>
      <c r="AB184" s="1740"/>
      <c r="AC184" s="1740"/>
      <c r="AD184" s="1740"/>
      <c r="AE184" s="1740"/>
      <c r="AF184" s="1740"/>
      <c r="AG184" s="1741"/>
      <c r="AH184" s="834"/>
      <c r="AI184" s="825"/>
    </row>
    <row r="185" spans="2:35" ht="30" customHeight="1">
      <c r="B185" s="824"/>
      <c r="C185" s="834"/>
      <c r="D185" s="950"/>
      <c r="E185" s="1609" t="s">
        <v>1729</v>
      </c>
      <c r="F185" s="1610"/>
      <c r="G185" s="1610"/>
      <c r="H185" s="1611" t="s">
        <v>1725</v>
      </c>
      <c r="I185" s="1611"/>
      <c r="J185" s="1611"/>
      <c r="K185" s="1611"/>
      <c r="L185" s="1611"/>
      <c r="M185" s="796"/>
      <c r="N185" s="1718" t="s">
        <v>1658</v>
      </c>
      <c r="O185" s="1647"/>
      <c r="P185" s="1719" t="s">
        <v>977</v>
      </c>
      <c r="Q185" s="1719"/>
      <c r="R185" s="1719"/>
      <c r="S185" s="1719"/>
      <c r="T185" s="1719"/>
      <c r="U185" s="1719"/>
      <c r="V185" s="1651" t="s">
        <v>45</v>
      </c>
      <c r="W185" s="1648"/>
      <c r="X185" s="1739" t="s">
        <v>1709</v>
      </c>
      <c r="Y185" s="1740"/>
      <c r="Z185" s="1740"/>
      <c r="AA185" s="1740"/>
      <c r="AB185" s="1740"/>
      <c r="AC185" s="1740"/>
      <c r="AD185" s="1740"/>
      <c r="AE185" s="1740"/>
      <c r="AF185" s="1740"/>
      <c r="AG185" s="1741"/>
      <c r="AH185" s="834"/>
      <c r="AI185" s="825"/>
    </row>
    <row r="186" spans="2:35" ht="30" customHeight="1">
      <c r="B186" s="824"/>
      <c r="C186" s="834"/>
      <c r="D186" s="950"/>
      <c r="E186" s="1609" t="s">
        <v>1721</v>
      </c>
      <c r="F186" s="1610"/>
      <c r="G186" s="1610"/>
      <c r="H186" s="1610"/>
      <c r="I186" s="1610"/>
      <c r="J186" s="1610"/>
      <c r="K186" s="1610"/>
      <c r="L186" s="1610"/>
      <c r="M186" s="796"/>
      <c r="N186" s="1666" t="s">
        <v>1661</v>
      </c>
      <c r="O186" s="1611"/>
      <c r="P186" s="1736">
        <f>SUM(P178:U185)</f>
        <v>0</v>
      </c>
      <c r="Q186" s="1736"/>
      <c r="R186" s="1736"/>
      <c r="S186" s="1736"/>
      <c r="T186" s="1736"/>
      <c r="U186" s="1736"/>
      <c r="V186" s="1667" t="s">
        <v>45</v>
      </c>
      <c r="W186" s="1680"/>
      <c r="X186" s="1737"/>
      <c r="Y186" s="1737"/>
      <c r="Z186" s="1737"/>
      <c r="AA186" s="1737"/>
      <c r="AB186" s="1737"/>
      <c r="AC186" s="1737"/>
      <c r="AD186" s="1737"/>
      <c r="AE186" s="1737"/>
      <c r="AF186" s="1737"/>
      <c r="AG186" s="1738"/>
      <c r="AI186" s="825"/>
    </row>
    <row r="187" spans="2:35" ht="12.75" customHeight="1">
      <c r="B187" s="824"/>
      <c r="C187" s="834"/>
      <c r="D187" s="834"/>
      <c r="E187" s="834"/>
      <c r="F187" s="834"/>
      <c r="G187" s="834"/>
      <c r="H187" s="834"/>
      <c r="I187" s="834"/>
      <c r="J187" s="834"/>
      <c r="K187" s="834"/>
      <c r="L187" s="834"/>
      <c r="M187" s="834"/>
      <c r="N187" s="834"/>
      <c r="O187" s="834"/>
      <c r="P187" s="834"/>
      <c r="Q187" s="834"/>
      <c r="R187" s="834"/>
      <c r="S187" s="834"/>
      <c r="T187" s="834"/>
      <c r="U187" s="834"/>
      <c r="V187" s="834"/>
      <c r="W187" s="834"/>
      <c r="X187" s="834"/>
      <c r="Y187" s="834"/>
      <c r="Z187" s="834"/>
      <c r="AA187" s="834"/>
      <c r="AB187" s="834"/>
      <c r="AC187" s="834"/>
      <c r="AD187" s="834"/>
      <c r="AE187" s="834"/>
      <c r="AF187" s="834"/>
      <c r="AG187" s="800"/>
      <c r="AI187" s="825"/>
    </row>
    <row r="188" spans="2:35" ht="12.75" customHeight="1">
      <c r="B188" s="824"/>
      <c r="C188" s="834"/>
      <c r="D188" s="834"/>
      <c r="E188" s="834"/>
      <c r="F188" s="925"/>
      <c r="G188" s="800"/>
      <c r="H188" s="800"/>
      <c r="I188" s="925"/>
      <c r="J188" s="800"/>
      <c r="K188" s="800"/>
      <c r="L188" s="925"/>
      <c r="M188" s="800"/>
      <c r="N188" s="800"/>
      <c r="O188" s="925"/>
      <c r="P188" s="800"/>
      <c r="Q188" s="800"/>
      <c r="R188" s="925"/>
      <c r="S188" s="800"/>
      <c r="T188" s="800"/>
      <c r="U188" s="925"/>
      <c r="V188" s="800"/>
      <c r="W188" s="800"/>
      <c r="X188" s="925"/>
      <c r="Y188" s="800"/>
      <c r="Z188" s="800"/>
      <c r="AA188" s="925"/>
      <c r="AB188" s="800"/>
      <c r="AC188" s="800"/>
      <c r="AD188" s="925"/>
      <c r="AE188" s="800"/>
      <c r="AF188" s="800"/>
      <c r="AG188" s="834"/>
      <c r="AH188" s="834"/>
      <c r="AI188" s="825"/>
    </row>
    <row r="189" spans="2:35" ht="12.75" customHeight="1">
      <c r="B189" s="824"/>
      <c r="C189" s="834"/>
      <c r="D189" s="1594" t="s">
        <v>1662</v>
      </c>
      <c r="E189" s="1594"/>
      <c r="F189" s="1594"/>
      <c r="G189" s="1594"/>
      <c r="H189" s="1594"/>
      <c r="I189" s="1594"/>
      <c r="J189" s="1594"/>
      <c r="K189" s="1594"/>
      <c r="L189" s="1594"/>
      <c r="M189" s="1594"/>
      <c r="N189" s="1594"/>
      <c r="O189" s="1594"/>
      <c r="P189" s="1594"/>
      <c r="Q189" s="1594"/>
      <c r="R189" s="1594"/>
      <c r="S189" s="1594"/>
      <c r="T189" s="1594"/>
      <c r="U189" s="1594"/>
      <c r="V189" s="1594"/>
      <c r="W189" s="1594"/>
      <c r="X189" s="1594"/>
      <c r="Y189" s="1594"/>
      <c r="Z189" s="1594"/>
      <c r="AA189" s="1594"/>
      <c r="AB189" s="1594"/>
      <c r="AC189" s="1594"/>
      <c r="AD189" s="1594"/>
      <c r="AE189" s="1594"/>
      <c r="AF189" s="1594"/>
      <c r="AG189" s="1594"/>
      <c r="AH189" s="834"/>
      <c r="AI189" s="825"/>
    </row>
    <row r="190" spans="2:35" ht="12.75" customHeight="1">
      <c r="B190" s="824"/>
      <c r="C190" s="834"/>
      <c r="D190" s="1594"/>
      <c r="E190" s="1594"/>
      <c r="F190" s="1594"/>
      <c r="G190" s="1594"/>
      <c r="H190" s="1594"/>
      <c r="I190" s="1594"/>
      <c r="J190" s="1594"/>
      <c r="K190" s="1594"/>
      <c r="L190" s="1594"/>
      <c r="M190" s="1594"/>
      <c r="N190" s="1594"/>
      <c r="O190" s="1594"/>
      <c r="P190" s="1594"/>
      <c r="Q190" s="1594"/>
      <c r="R190" s="1594"/>
      <c r="S190" s="1594"/>
      <c r="T190" s="1594"/>
      <c r="U190" s="1594"/>
      <c r="V190" s="1594"/>
      <c r="W190" s="1594"/>
      <c r="X190" s="1594"/>
      <c r="Y190" s="1594"/>
      <c r="Z190" s="1594"/>
      <c r="AA190" s="1594"/>
      <c r="AB190" s="1594"/>
      <c r="AC190" s="1594"/>
      <c r="AD190" s="1594"/>
      <c r="AE190" s="1594"/>
      <c r="AF190" s="1594"/>
      <c r="AG190" s="1594"/>
      <c r="AH190" s="834"/>
      <c r="AI190" s="825"/>
    </row>
    <row r="191" spans="2:35" ht="12.75" customHeight="1">
      <c r="B191" s="824"/>
      <c r="C191" s="834"/>
      <c r="D191" s="1594" t="s">
        <v>1663</v>
      </c>
      <c r="E191" s="1594"/>
      <c r="F191" s="1594"/>
      <c r="G191" s="1594"/>
      <c r="H191" s="1594"/>
      <c r="I191" s="1594"/>
      <c r="J191" s="1594"/>
      <c r="K191" s="1594"/>
      <c r="L191" s="1594"/>
      <c r="M191" s="1594"/>
      <c r="N191" s="1594"/>
      <c r="O191" s="1594"/>
      <c r="P191" s="1594"/>
      <c r="Q191" s="1594"/>
      <c r="R191" s="1594"/>
      <c r="S191" s="1594"/>
      <c r="T191" s="1594"/>
      <c r="U191" s="1594"/>
      <c r="V191" s="1594"/>
      <c r="W191" s="1594"/>
      <c r="X191" s="1594"/>
      <c r="Y191" s="1594"/>
      <c r="Z191" s="1594"/>
      <c r="AA191" s="1594"/>
      <c r="AB191" s="1594"/>
      <c r="AC191" s="1594"/>
      <c r="AD191" s="1594"/>
      <c r="AE191" s="1594"/>
      <c r="AF191" s="1594"/>
      <c r="AG191" s="1594"/>
      <c r="AH191" s="834"/>
      <c r="AI191" s="825"/>
    </row>
    <row r="192" spans="2:35" ht="12.75" customHeight="1">
      <c r="B192" s="824"/>
      <c r="C192" s="834"/>
      <c r="D192" s="834"/>
      <c r="E192" s="834"/>
      <c r="F192" s="926"/>
      <c r="G192" s="926"/>
      <c r="H192" s="926"/>
      <c r="I192" s="926"/>
      <c r="J192" s="926"/>
      <c r="K192" s="926"/>
      <c r="L192" s="926"/>
      <c r="M192" s="926"/>
      <c r="N192" s="926"/>
      <c r="O192" s="926"/>
      <c r="P192" s="926"/>
      <c r="Q192" s="926"/>
      <c r="R192" s="926"/>
      <c r="S192" s="926"/>
      <c r="T192" s="926"/>
      <c r="U192" s="926"/>
      <c r="V192" s="926"/>
      <c r="W192" s="926"/>
      <c r="X192" s="926"/>
      <c r="Y192" s="926"/>
      <c r="Z192" s="926"/>
      <c r="AA192" s="926"/>
      <c r="AB192" s="926"/>
      <c r="AC192" s="926"/>
      <c r="AD192" s="926"/>
      <c r="AE192" s="926"/>
      <c r="AF192" s="926"/>
      <c r="AG192" s="834"/>
      <c r="AH192" s="834"/>
      <c r="AI192" s="825"/>
    </row>
    <row r="193" spans="2:35" ht="12.75" customHeight="1">
      <c r="B193" s="824"/>
      <c r="C193" s="834"/>
      <c r="AH193" s="834"/>
      <c r="AI193" s="825"/>
    </row>
    <row r="194" spans="2:35">
      <c r="B194" s="824"/>
      <c r="C194" s="834"/>
      <c r="AI194" s="825"/>
    </row>
    <row r="195" spans="2:35">
      <c r="B195" s="824"/>
      <c r="C195" s="834"/>
      <c r="D195" s="834"/>
      <c r="E195" s="834"/>
      <c r="F195" s="834"/>
      <c r="G195" s="834"/>
      <c r="H195" s="834"/>
      <c r="I195" s="834"/>
      <c r="J195" s="834"/>
      <c r="K195" s="834"/>
      <c r="L195" s="834"/>
      <c r="M195" s="834"/>
      <c r="N195" s="834"/>
      <c r="O195" s="834"/>
      <c r="P195" s="834"/>
      <c r="Q195" s="834"/>
      <c r="R195" s="834"/>
      <c r="S195" s="834"/>
      <c r="T195" s="834"/>
      <c r="U195" s="834"/>
      <c r="V195" s="834"/>
      <c r="W195" s="834"/>
      <c r="X195" s="834"/>
      <c r="Y195" s="834"/>
      <c r="Z195" s="834"/>
      <c r="AA195" s="834"/>
      <c r="AB195" s="834"/>
      <c r="AC195" s="834"/>
      <c r="AD195" s="834"/>
      <c r="AE195" s="834"/>
      <c r="AF195" s="834"/>
      <c r="AG195" s="834"/>
      <c r="AI195" s="825"/>
    </row>
    <row r="196" spans="2:35">
      <c r="B196" s="824"/>
      <c r="C196" s="834"/>
      <c r="D196" s="834"/>
      <c r="E196" s="834"/>
      <c r="F196" s="834"/>
      <c r="G196" s="834"/>
      <c r="H196" s="834"/>
      <c r="I196" s="834"/>
      <c r="J196" s="834"/>
      <c r="K196" s="834"/>
      <c r="L196" s="834"/>
      <c r="M196" s="834"/>
      <c r="N196" s="834"/>
      <c r="O196" s="834"/>
      <c r="P196" s="834"/>
      <c r="Q196" s="834"/>
      <c r="R196" s="834"/>
      <c r="S196" s="834"/>
      <c r="T196" s="834"/>
      <c r="U196" s="834"/>
      <c r="V196" s="834"/>
      <c r="W196" s="834"/>
      <c r="X196" s="834"/>
      <c r="Y196" s="834"/>
      <c r="Z196" s="834"/>
      <c r="AA196" s="834"/>
      <c r="AB196" s="834"/>
      <c r="AC196" s="834"/>
      <c r="AD196" s="834"/>
      <c r="AE196" s="834"/>
      <c r="AF196" s="834"/>
      <c r="AG196" s="834"/>
      <c r="AI196" s="825"/>
    </row>
    <row r="197" spans="2:35" ht="13.5">
      <c r="B197" s="824"/>
      <c r="C197" s="834"/>
      <c r="D197" s="834"/>
      <c r="E197" s="834"/>
      <c r="F197" s="876"/>
      <c r="G197" s="876"/>
      <c r="H197" s="876"/>
      <c r="I197" s="876"/>
      <c r="J197" s="876"/>
      <c r="K197" s="876"/>
      <c r="L197" s="876"/>
      <c r="M197" s="876"/>
      <c r="N197" s="876"/>
      <c r="O197" s="834"/>
      <c r="P197" s="843"/>
      <c r="Q197" s="843"/>
      <c r="R197" s="800"/>
      <c r="S197" s="875"/>
      <c r="T197" s="875"/>
      <c r="U197" s="875"/>
      <c r="V197" s="875"/>
      <c r="W197" s="876"/>
      <c r="X197" s="876"/>
      <c r="Y197" s="834"/>
      <c r="Z197" s="834"/>
      <c r="AA197" s="834"/>
      <c r="AB197" s="834"/>
      <c r="AC197" s="834"/>
      <c r="AD197" s="834"/>
      <c r="AE197" s="834"/>
      <c r="AF197" s="834"/>
      <c r="AG197" s="834"/>
      <c r="AI197" s="825"/>
    </row>
    <row r="198" spans="2:35" ht="13.5">
      <c r="B198" s="824"/>
      <c r="C198" s="834"/>
      <c r="D198" s="834"/>
      <c r="E198" s="834"/>
      <c r="F198" s="876"/>
      <c r="G198" s="876"/>
      <c r="H198" s="876"/>
      <c r="I198" s="876"/>
      <c r="J198" s="876"/>
      <c r="K198" s="876"/>
      <c r="L198" s="876"/>
      <c r="M198" s="876"/>
      <c r="N198" s="876"/>
      <c r="O198" s="834"/>
      <c r="P198" s="843"/>
      <c r="Q198" s="843"/>
      <c r="R198" s="800"/>
      <c r="S198" s="875"/>
      <c r="T198" s="875"/>
      <c r="U198" s="875"/>
      <c r="V198" s="875"/>
      <c r="W198" s="876"/>
      <c r="X198" s="876"/>
      <c r="Y198" s="834"/>
      <c r="Z198" s="834"/>
      <c r="AA198" s="834"/>
      <c r="AB198" s="834"/>
      <c r="AC198" s="834"/>
      <c r="AD198" s="834"/>
      <c r="AE198" s="834"/>
      <c r="AF198" s="834"/>
      <c r="AG198" s="834"/>
      <c r="AI198" s="825"/>
    </row>
    <row r="199" spans="2:35">
      <c r="B199" s="824"/>
      <c r="C199" s="834"/>
      <c r="D199" s="834"/>
      <c r="E199" s="834"/>
      <c r="F199" s="834"/>
      <c r="G199" s="834"/>
      <c r="H199" s="834"/>
      <c r="I199" s="834"/>
      <c r="J199" s="834"/>
      <c r="K199" s="834"/>
      <c r="L199" s="834"/>
      <c r="M199" s="834"/>
      <c r="N199" s="834"/>
      <c r="O199" s="834"/>
      <c r="P199" s="834"/>
      <c r="Q199" s="834"/>
      <c r="R199" s="834"/>
      <c r="S199" s="834"/>
      <c r="T199" s="834"/>
      <c r="U199" s="834"/>
      <c r="V199" s="834"/>
      <c r="W199" s="834"/>
      <c r="X199" s="834"/>
      <c r="Y199" s="834"/>
      <c r="Z199" s="834"/>
      <c r="AA199" s="834"/>
      <c r="AB199" s="834"/>
      <c r="AC199" s="834"/>
      <c r="AD199" s="834"/>
      <c r="AE199" s="834"/>
      <c r="AF199" s="834"/>
      <c r="AG199" s="834"/>
      <c r="AI199" s="825"/>
    </row>
    <row r="200" spans="2:35">
      <c r="B200" s="824"/>
      <c r="C200" s="834"/>
      <c r="D200" s="834"/>
      <c r="E200" s="834"/>
      <c r="F200" s="876"/>
      <c r="G200" s="876"/>
      <c r="H200" s="876"/>
      <c r="I200" s="876"/>
      <c r="J200" s="876"/>
      <c r="K200" s="876"/>
      <c r="L200" s="876"/>
      <c r="M200" s="876"/>
      <c r="N200" s="876"/>
      <c r="O200" s="834"/>
      <c r="P200" s="931"/>
      <c r="Q200" s="931"/>
      <c r="R200" s="931"/>
      <c r="S200" s="931"/>
      <c r="T200" s="931"/>
      <c r="U200" s="931"/>
      <c r="V200" s="931"/>
      <c r="W200" s="931"/>
      <c r="X200" s="931"/>
      <c r="Y200" s="931"/>
      <c r="Z200" s="931"/>
      <c r="AA200" s="931"/>
      <c r="AB200" s="931"/>
      <c r="AC200" s="931"/>
      <c r="AD200" s="931"/>
      <c r="AE200" s="931"/>
      <c r="AF200" s="931"/>
      <c r="AG200" s="834"/>
      <c r="AI200" s="825"/>
    </row>
    <row r="201" spans="2:35">
      <c r="B201" s="824"/>
      <c r="C201" s="834"/>
      <c r="D201" s="834"/>
      <c r="E201" s="834"/>
      <c r="F201" s="876"/>
      <c r="G201" s="876"/>
      <c r="H201" s="876"/>
      <c r="I201" s="876"/>
      <c r="J201" s="876"/>
      <c r="K201" s="876"/>
      <c r="L201" s="876"/>
      <c r="M201" s="876"/>
      <c r="N201" s="876"/>
      <c r="O201" s="834"/>
      <c r="P201" s="931"/>
      <c r="Q201" s="931"/>
      <c r="R201" s="931"/>
      <c r="S201" s="931"/>
      <c r="T201" s="931"/>
      <c r="U201" s="931"/>
      <c r="V201" s="931"/>
      <c r="W201" s="931"/>
      <c r="X201" s="931"/>
      <c r="Y201" s="931"/>
      <c r="Z201" s="931"/>
      <c r="AA201" s="931"/>
      <c r="AB201" s="931"/>
      <c r="AC201" s="931"/>
      <c r="AD201" s="931"/>
      <c r="AE201" s="931"/>
      <c r="AF201" s="931"/>
      <c r="AG201" s="834"/>
      <c r="AI201" s="825"/>
    </row>
    <row r="202" spans="2:35">
      <c r="B202" s="824"/>
      <c r="C202" s="834"/>
      <c r="D202" s="834"/>
      <c r="E202" s="834"/>
      <c r="F202" s="834"/>
      <c r="G202" s="834"/>
      <c r="H202" s="834"/>
      <c r="I202" s="834"/>
      <c r="J202" s="834"/>
      <c r="K202" s="834"/>
      <c r="L202" s="834"/>
      <c r="M202" s="834"/>
      <c r="N202" s="834"/>
      <c r="O202" s="834"/>
      <c r="P202" s="834"/>
      <c r="Q202" s="834"/>
      <c r="R202" s="834"/>
      <c r="S202" s="834"/>
      <c r="T202" s="834"/>
      <c r="U202" s="834"/>
      <c r="V202" s="834"/>
      <c r="W202" s="834"/>
      <c r="X202" s="834"/>
      <c r="Y202" s="834"/>
      <c r="Z202" s="834"/>
      <c r="AA202" s="834"/>
      <c r="AB202" s="834"/>
      <c r="AC202" s="834"/>
      <c r="AD202" s="834"/>
      <c r="AE202" s="834"/>
      <c r="AF202" s="834"/>
      <c r="AG202" s="834"/>
      <c r="AI202" s="825"/>
    </row>
    <row r="203" spans="2:35">
      <c r="B203" s="824"/>
      <c r="C203" s="834"/>
      <c r="D203" s="834"/>
      <c r="E203" s="834"/>
      <c r="F203" s="876"/>
      <c r="G203" s="876"/>
      <c r="H203" s="876"/>
      <c r="I203" s="876"/>
      <c r="J203" s="876"/>
      <c r="K203" s="876"/>
      <c r="L203" s="876"/>
      <c r="M203" s="876"/>
      <c r="N203" s="876"/>
      <c r="O203" s="834"/>
      <c r="P203" s="876"/>
      <c r="Q203" s="876"/>
      <c r="R203" s="876"/>
      <c r="S203" s="876"/>
      <c r="T203" s="876"/>
      <c r="U203" s="876"/>
      <c r="V203" s="876"/>
      <c r="W203" s="876"/>
      <c r="X203" s="876"/>
      <c r="Y203" s="876"/>
      <c r="Z203" s="876"/>
      <c r="AA203" s="876"/>
      <c r="AB203" s="876"/>
      <c r="AC203" s="876"/>
      <c r="AD203" s="876"/>
      <c r="AE203" s="834"/>
      <c r="AF203" s="834"/>
      <c r="AG203" s="834"/>
      <c r="AI203" s="825"/>
    </row>
    <row r="204" spans="2:35">
      <c r="B204" s="824"/>
      <c r="C204" s="834"/>
      <c r="D204" s="834"/>
      <c r="E204" s="834"/>
      <c r="F204" s="876"/>
      <c r="G204" s="876"/>
      <c r="H204" s="876"/>
      <c r="I204" s="876"/>
      <c r="J204" s="876"/>
      <c r="K204" s="876"/>
      <c r="L204" s="876"/>
      <c r="M204" s="876"/>
      <c r="N204" s="876"/>
      <c r="O204" s="834"/>
      <c r="P204" s="876"/>
      <c r="Q204" s="876"/>
      <c r="R204" s="876"/>
      <c r="S204" s="876"/>
      <c r="T204" s="876"/>
      <c r="U204" s="876"/>
      <c r="V204" s="876"/>
      <c r="W204" s="876"/>
      <c r="X204" s="876"/>
      <c r="Y204" s="876"/>
      <c r="Z204" s="876"/>
      <c r="AA204" s="876"/>
      <c r="AB204" s="876"/>
      <c r="AC204" s="876"/>
      <c r="AD204" s="876"/>
      <c r="AE204" s="834"/>
      <c r="AF204" s="834"/>
      <c r="AG204" s="834"/>
      <c r="AH204" s="834"/>
      <c r="AI204" s="825"/>
    </row>
    <row r="205" spans="2:35">
      <c r="B205" s="824"/>
      <c r="C205" s="834"/>
      <c r="D205" s="834"/>
      <c r="E205" s="834"/>
      <c r="F205" s="834"/>
      <c r="G205" s="834"/>
      <c r="H205" s="834"/>
      <c r="I205" s="834"/>
      <c r="J205" s="834"/>
      <c r="K205" s="834"/>
      <c r="L205" s="834"/>
      <c r="M205" s="834"/>
      <c r="N205" s="834"/>
      <c r="O205" s="834"/>
      <c r="P205" s="834"/>
      <c r="Q205" s="834"/>
      <c r="R205" s="834"/>
      <c r="S205" s="834"/>
      <c r="T205" s="834"/>
      <c r="U205" s="834"/>
      <c r="V205" s="834"/>
      <c r="W205" s="834"/>
      <c r="X205" s="834"/>
      <c r="Y205" s="834"/>
      <c r="Z205" s="834"/>
      <c r="AA205" s="834"/>
      <c r="AB205" s="834"/>
      <c r="AC205" s="834"/>
      <c r="AD205" s="834"/>
      <c r="AE205" s="834"/>
      <c r="AF205" s="834"/>
      <c r="AG205" s="834"/>
      <c r="AH205" s="834"/>
      <c r="AI205" s="825"/>
    </row>
    <row r="206" spans="2:35">
      <c r="B206" s="824"/>
      <c r="C206" s="834"/>
      <c r="D206" s="834"/>
      <c r="E206" s="834"/>
      <c r="F206" s="876"/>
      <c r="G206" s="876"/>
      <c r="H206" s="876"/>
      <c r="I206" s="876"/>
      <c r="J206" s="876"/>
      <c r="K206" s="876"/>
      <c r="L206" s="876"/>
      <c r="M206" s="876"/>
      <c r="N206" s="876"/>
      <c r="O206" s="834"/>
      <c r="P206" s="932"/>
      <c r="Q206" s="932"/>
      <c r="R206" s="932"/>
      <c r="S206" s="932"/>
      <c r="T206" s="932"/>
      <c r="U206" s="932"/>
      <c r="V206" s="932"/>
      <c r="W206" s="932"/>
      <c r="X206" s="932"/>
      <c r="Y206" s="932"/>
      <c r="Z206" s="932"/>
      <c r="AA206" s="932"/>
      <c r="AB206" s="932"/>
      <c r="AC206" s="932"/>
      <c r="AD206" s="932"/>
      <c r="AE206" s="834"/>
      <c r="AF206" s="834"/>
      <c r="AG206" s="834"/>
      <c r="AH206" s="834"/>
      <c r="AI206" s="825"/>
    </row>
    <row r="207" spans="2:35">
      <c r="B207" s="824"/>
      <c r="C207" s="834"/>
      <c r="D207" s="834"/>
      <c r="E207" s="834"/>
      <c r="F207" s="876"/>
      <c r="G207" s="876"/>
      <c r="H207" s="876"/>
      <c r="I207" s="876"/>
      <c r="J207" s="876"/>
      <c r="K207" s="876"/>
      <c r="L207" s="876"/>
      <c r="M207" s="876"/>
      <c r="N207" s="876"/>
      <c r="O207" s="834"/>
      <c r="P207" s="932"/>
      <c r="Q207" s="932"/>
      <c r="R207" s="932"/>
      <c r="S207" s="932"/>
      <c r="T207" s="932"/>
      <c r="U207" s="932"/>
      <c r="V207" s="932"/>
      <c r="W207" s="932"/>
      <c r="X207" s="932"/>
      <c r="Y207" s="932"/>
      <c r="Z207" s="932"/>
      <c r="AA207" s="932"/>
      <c r="AB207" s="932"/>
      <c r="AC207" s="932"/>
      <c r="AD207" s="932"/>
      <c r="AE207" s="834"/>
      <c r="AF207" s="834"/>
      <c r="AG207" s="834"/>
      <c r="AH207" s="834"/>
      <c r="AI207" s="825"/>
    </row>
    <row r="208" spans="2:35">
      <c r="B208" s="824"/>
      <c r="C208" s="834"/>
      <c r="D208" s="834"/>
      <c r="E208" s="834"/>
      <c r="F208" s="834"/>
      <c r="G208" s="834"/>
      <c r="H208" s="834"/>
      <c r="I208" s="834"/>
      <c r="J208" s="834"/>
      <c r="K208" s="834"/>
      <c r="L208" s="834"/>
      <c r="M208" s="834"/>
      <c r="N208" s="834"/>
      <c r="O208" s="834"/>
      <c r="P208" s="834"/>
      <c r="Q208" s="834"/>
      <c r="R208" s="834"/>
      <c r="S208" s="834"/>
      <c r="T208" s="834"/>
      <c r="U208" s="834"/>
      <c r="V208" s="834"/>
      <c r="W208" s="834"/>
      <c r="X208" s="834"/>
      <c r="Y208" s="834"/>
      <c r="Z208" s="834"/>
      <c r="AA208" s="834"/>
      <c r="AB208" s="834"/>
      <c r="AC208" s="834"/>
      <c r="AD208" s="834"/>
      <c r="AE208" s="834"/>
      <c r="AF208" s="834"/>
      <c r="AG208" s="834"/>
      <c r="AH208" s="834"/>
      <c r="AI208" s="825"/>
    </row>
    <row r="209" spans="2:35">
      <c r="B209" s="824"/>
      <c r="C209" s="834"/>
      <c r="D209" s="834"/>
      <c r="E209" s="834"/>
      <c r="F209" s="876"/>
      <c r="G209" s="876"/>
      <c r="H209" s="876"/>
      <c r="I209" s="876"/>
      <c r="J209" s="876"/>
      <c r="K209" s="876"/>
      <c r="L209" s="876"/>
      <c r="M209" s="876"/>
      <c r="N209" s="876"/>
      <c r="O209" s="834"/>
      <c r="P209" s="933"/>
      <c r="Q209" s="933"/>
      <c r="R209" s="933"/>
      <c r="S209" s="933"/>
      <c r="T209" s="933"/>
      <c r="U209" s="933"/>
      <c r="V209" s="933"/>
      <c r="W209" s="933"/>
      <c r="X209" s="933"/>
      <c r="Y209" s="933"/>
      <c r="Z209" s="933"/>
      <c r="AA209" s="933"/>
      <c r="AB209" s="933"/>
      <c r="AC209" s="933"/>
      <c r="AD209" s="933"/>
      <c r="AE209" s="834"/>
      <c r="AF209" s="834"/>
      <c r="AG209" s="834"/>
      <c r="AH209" s="834"/>
      <c r="AI209" s="825"/>
    </row>
    <row r="210" spans="2:35">
      <c r="B210" s="824"/>
      <c r="C210" s="834"/>
      <c r="D210" s="834"/>
      <c r="E210" s="834"/>
      <c r="F210" s="876"/>
      <c r="G210" s="876"/>
      <c r="H210" s="876"/>
      <c r="I210" s="876"/>
      <c r="J210" s="876"/>
      <c r="K210" s="876"/>
      <c r="L210" s="876"/>
      <c r="M210" s="876"/>
      <c r="N210" s="876"/>
      <c r="O210" s="834"/>
      <c r="P210" s="933"/>
      <c r="Q210" s="933"/>
      <c r="R210" s="933"/>
      <c r="S210" s="933"/>
      <c r="T210" s="933"/>
      <c r="U210" s="933"/>
      <c r="V210" s="933"/>
      <c r="W210" s="933"/>
      <c r="X210" s="933"/>
      <c r="Y210" s="933"/>
      <c r="Z210" s="933"/>
      <c r="AA210" s="933"/>
      <c r="AB210" s="933"/>
      <c r="AC210" s="933"/>
      <c r="AD210" s="933"/>
      <c r="AE210" s="834"/>
      <c r="AF210" s="834"/>
      <c r="AG210" s="834"/>
      <c r="AH210" s="834"/>
      <c r="AI210" s="825"/>
    </row>
    <row r="211" spans="2:35">
      <c r="B211" s="824"/>
      <c r="C211" s="834"/>
      <c r="D211" s="834"/>
      <c r="E211" s="834"/>
      <c r="F211" s="834"/>
      <c r="G211" s="834"/>
      <c r="H211" s="834"/>
      <c r="I211" s="834"/>
      <c r="J211" s="834"/>
      <c r="K211" s="834"/>
      <c r="L211" s="834"/>
      <c r="M211" s="834"/>
      <c r="N211" s="834"/>
      <c r="O211" s="834"/>
      <c r="P211" s="834"/>
      <c r="Q211" s="834"/>
      <c r="R211" s="834"/>
      <c r="S211" s="834"/>
      <c r="T211" s="834"/>
      <c r="U211" s="834"/>
      <c r="V211" s="834"/>
      <c r="W211" s="834"/>
      <c r="X211" s="834"/>
      <c r="Y211" s="834"/>
      <c r="Z211" s="834"/>
      <c r="AA211" s="834"/>
      <c r="AB211" s="834"/>
      <c r="AC211" s="834"/>
      <c r="AD211" s="834"/>
      <c r="AE211" s="834"/>
      <c r="AF211" s="834"/>
      <c r="AG211" s="834"/>
      <c r="AH211" s="834"/>
      <c r="AI211" s="825"/>
    </row>
    <row r="212" spans="2:35">
      <c r="B212" s="824"/>
      <c r="C212" s="834"/>
      <c r="D212" s="834"/>
      <c r="E212" s="834"/>
      <c r="F212" s="876"/>
      <c r="G212" s="876"/>
      <c r="H212" s="876"/>
      <c r="I212" s="876"/>
      <c r="J212" s="876"/>
      <c r="K212" s="876"/>
      <c r="L212" s="876"/>
      <c r="M212" s="876"/>
      <c r="N212" s="876"/>
      <c r="O212" s="834"/>
      <c r="P212" s="933"/>
      <c r="Q212" s="933"/>
      <c r="R212" s="933"/>
      <c r="S212" s="933"/>
      <c r="T212" s="933"/>
      <c r="U212" s="933"/>
      <c r="V212" s="933"/>
      <c r="W212" s="933"/>
      <c r="X212" s="933"/>
      <c r="Y212" s="933"/>
      <c r="Z212" s="933"/>
      <c r="AA212" s="933"/>
      <c r="AB212" s="933"/>
      <c r="AC212" s="933"/>
      <c r="AD212" s="933"/>
      <c r="AE212" s="834"/>
      <c r="AF212" s="834"/>
      <c r="AG212" s="834"/>
      <c r="AH212" s="834"/>
      <c r="AI212" s="825"/>
    </row>
    <row r="213" spans="2:35">
      <c r="B213" s="824"/>
      <c r="C213" s="834"/>
      <c r="D213" s="834"/>
      <c r="E213" s="834"/>
      <c r="F213" s="876"/>
      <c r="G213" s="876"/>
      <c r="H213" s="876"/>
      <c r="I213" s="876"/>
      <c r="J213" s="876"/>
      <c r="K213" s="876"/>
      <c r="L213" s="876"/>
      <c r="M213" s="876"/>
      <c r="N213" s="876"/>
      <c r="O213" s="834"/>
      <c r="P213" s="933"/>
      <c r="Q213" s="933"/>
      <c r="R213" s="933"/>
      <c r="S213" s="933"/>
      <c r="T213" s="933"/>
      <c r="U213" s="933"/>
      <c r="V213" s="933"/>
      <c r="W213" s="933"/>
      <c r="X213" s="933"/>
      <c r="Y213" s="933"/>
      <c r="Z213" s="933"/>
      <c r="AA213" s="933"/>
      <c r="AB213" s="933"/>
      <c r="AC213" s="933"/>
      <c r="AD213" s="933"/>
      <c r="AE213" s="834"/>
      <c r="AF213" s="834"/>
      <c r="AG213" s="834"/>
      <c r="AH213" s="834"/>
      <c r="AI213" s="825"/>
    </row>
    <row r="214" spans="2:35">
      <c r="B214" s="824"/>
      <c r="C214" s="834"/>
      <c r="D214" s="834"/>
      <c r="E214" s="834"/>
      <c r="F214" s="876"/>
      <c r="G214" s="876"/>
      <c r="H214" s="876"/>
      <c r="I214" s="876"/>
      <c r="J214" s="876"/>
      <c r="K214" s="876"/>
      <c r="L214" s="876"/>
      <c r="M214" s="876"/>
      <c r="N214" s="876"/>
      <c r="O214" s="834"/>
      <c r="P214" s="933"/>
      <c r="Q214" s="933"/>
      <c r="R214" s="933"/>
      <c r="S214" s="933"/>
      <c r="T214" s="933"/>
      <c r="U214" s="933"/>
      <c r="V214" s="933"/>
      <c r="W214" s="933"/>
      <c r="X214" s="933"/>
      <c r="Y214" s="933"/>
      <c r="Z214" s="933"/>
      <c r="AA214" s="933"/>
      <c r="AB214" s="933"/>
      <c r="AC214" s="933"/>
      <c r="AD214" s="933"/>
      <c r="AE214" s="834"/>
      <c r="AF214" s="834"/>
      <c r="AG214" s="834"/>
      <c r="AH214" s="834"/>
      <c r="AI214" s="825"/>
    </row>
    <row r="215" spans="2:35">
      <c r="B215" s="824"/>
      <c r="C215" s="834"/>
      <c r="D215" s="834"/>
      <c r="E215" s="834"/>
      <c r="F215" s="876"/>
      <c r="G215" s="876"/>
      <c r="H215" s="876"/>
      <c r="I215" s="876"/>
      <c r="J215" s="876"/>
      <c r="K215" s="876"/>
      <c r="L215" s="876"/>
      <c r="M215" s="876"/>
      <c r="N215" s="876"/>
      <c r="O215" s="834"/>
      <c r="P215" s="933"/>
      <c r="Q215" s="933"/>
      <c r="R215" s="933"/>
      <c r="S215" s="933"/>
      <c r="T215" s="933"/>
      <c r="U215" s="933"/>
      <c r="V215" s="933"/>
      <c r="W215" s="933"/>
      <c r="X215" s="933"/>
      <c r="Y215" s="933"/>
      <c r="Z215" s="933"/>
      <c r="AA215" s="933"/>
      <c r="AB215" s="933"/>
      <c r="AC215" s="933"/>
      <c r="AD215" s="933"/>
      <c r="AE215" s="834"/>
      <c r="AF215" s="834"/>
      <c r="AG215" s="834"/>
      <c r="AH215" s="834"/>
      <c r="AI215" s="825"/>
    </row>
    <row r="216" spans="2:35">
      <c r="B216" s="824"/>
      <c r="C216" s="834"/>
      <c r="D216" s="834"/>
      <c r="E216" s="834"/>
      <c r="F216" s="876"/>
      <c r="G216" s="876"/>
      <c r="H216" s="876"/>
      <c r="I216" s="876"/>
      <c r="J216" s="876"/>
      <c r="K216" s="876"/>
      <c r="L216" s="876"/>
      <c r="M216" s="876"/>
      <c r="N216" s="876"/>
      <c r="O216" s="834"/>
      <c r="P216" s="933"/>
      <c r="Q216" s="933"/>
      <c r="R216" s="933"/>
      <c r="S216" s="933"/>
      <c r="T216" s="933"/>
      <c r="U216" s="933"/>
      <c r="V216" s="933"/>
      <c r="W216" s="933"/>
      <c r="X216" s="933"/>
      <c r="Y216" s="933"/>
      <c r="Z216" s="933"/>
      <c r="AA216" s="933"/>
      <c r="AB216" s="933"/>
      <c r="AC216" s="933"/>
      <c r="AD216" s="933"/>
      <c r="AE216" s="834"/>
      <c r="AF216" s="834"/>
      <c r="AG216" s="834"/>
      <c r="AH216" s="834"/>
      <c r="AI216" s="825"/>
    </row>
    <row r="217" spans="2:35">
      <c r="B217" s="824"/>
      <c r="C217" s="834"/>
      <c r="D217" s="834"/>
      <c r="E217" s="834"/>
      <c r="F217" s="876"/>
      <c r="G217" s="876"/>
      <c r="H217" s="876"/>
      <c r="I217" s="876"/>
      <c r="J217" s="876"/>
      <c r="K217" s="876"/>
      <c r="L217" s="876"/>
      <c r="M217" s="876"/>
      <c r="N217" s="876"/>
      <c r="O217" s="834"/>
      <c r="P217" s="933"/>
      <c r="Q217" s="933"/>
      <c r="R217" s="933"/>
      <c r="S217" s="933"/>
      <c r="T217" s="933"/>
      <c r="U217" s="933"/>
      <c r="V217" s="933"/>
      <c r="W217" s="933"/>
      <c r="X217" s="933"/>
      <c r="Y217" s="933"/>
      <c r="Z217" s="933"/>
      <c r="AA217" s="933"/>
      <c r="AB217" s="933"/>
      <c r="AC217" s="933"/>
      <c r="AD217" s="933"/>
      <c r="AE217" s="834"/>
      <c r="AF217" s="834"/>
      <c r="AG217" s="834"/>
      <c r="AH217" s="834"/>
      <c r="AI217" s="825"/>
    </row>
    <row r="218" spans="2:35">
      <c r="B218" s="824"/>
      <c r="C218" s="834"/>
      <c r="D218" s="834"/>
      <c r="E218" s="834"/>
      <c r="F218" s="876"/>
      <c r="G218" s="876"/>
      <c r="H218" s="876"/>
      <c r="I218" s="876"/>
      <c r="J218" s="876"/>
      <c r="K218" s="876"/>
      <c r="L218" s="876"/>
      <c r="M218" s="876"/>
      <c r="N218" s="876"/>
      <c r="O218" s="834"/>
      <c r="P218" s="933"/>
      <c r="Q218" s="933"/>
      <c r="R218" s="933"/>
      <c r="S218" s="933"/>
      <c r="T218" s="933"/>
      <c r="U218" s="933"/>
      <c r="V218" s="933"/>
      <c r="W218" s="933"/>
      <c r="X218" s="933"/>
      <c r="Y218" s="933"/>
      <c r="Z218" s="933"/>
      <c r="AA218" s="933"/>
      <c r="AB218" s="933"/>
      <c r="AC218" s="933"/>
      <c r="AD218" s="933"/>
      <c r="AE218" s="834"/>
      <c r="AF218" s="834"/>
      <c r="AG218" s="834"/>
      <c r="AH218" s="834"/>
      <c r="AI218" s="825"/>
    </row>
    <row r="219" spans="2:35">
      <c r="B219" s="824"/>
      <c r="C219" s="834"/>
      <c r="D219" s="834"/>
      <c r="E219" s="834"/>
      <c r="F219" s="876"/>
      <c r="G219" s="876"/>
      <c r="H219" s="876"/>
      <c r="I219" s="876"/>
      <c r="J219" s="876"/>
      <c r="K219" s="876"/>
      <c r="L219" s="876"/>
      <c r="M219" s="876"/>
      <c r="N219" s="876"/>
      <c r="O219" s="834"/>
      <c r="P219" s="933"/>
      <c r="Q219" s="933"/>
      <c r="R219" s="933"/>
      <c r="S219" s="933"/>
      <c r="T219" s="933"/>
      <c r="U219" s="933"/>
      <c r="V219" s="933"/>
      <c r="W219" s="933"/>
      <c r="X219" s="933"/>
      <c r="Y219" s="933"/>
      <c r="Z219" s="933"/>
      <c r="AA219" s="933"/>
      <c r="AB219" s="933"/>
      <c r="AC219" s="933"/>
      <c r="AD219" s="933"/>
      <c r="AE219" s="834"/>
      <c r="AF219" s="834"/>
      <c r="AG219" s="834"/>
      <c r="AH219" s="834"/>
      <c r="AI219" s="825"/>
    </row>
    <row r="220" spans="2:35">
      <c r="B220" s="824"/>
      <c r="C220" s="834"/>
      <c r="D220" s="834"/>
      <c r="E220" s="834"/>
      <c r="F220" s="834"/>
      <c r="G220" s="834"/>
      <c r="H220" s="834"/>
      <c r="I220" s="834"/>
      <c r="J220" s="834"/>
      <c r="K220" s="834"/>
      <c r="L220" s="834"/>
      <c r="M220" s="834"/>
      <c r="N220" s="834"/>
      <c r="O220" s="834"/>
      <c r="P220" s="834"/>
      <c r="Q220" s="834"/>
      <c r="R220" s="834"/>
      <c r="S220" s="834"/>
      <c r="T220" s="834"/>
      <c r="U220" s="834"/>
      <c r="V220" s="834"/>
      <c r="W220" s="834"/>
      <c r="X220" s="834"/>
      <c r="Y220" s="834"/>
      <c r="Z220" s="834"/>
      <c r="AA220" s="834"/>
      <c r="AB220" s="834"/>
      <c r="AC220" s="834"/>
      <c r="AD220" s="834"/>
      <c r="AE220" s="834"/>
      <c r="AF220" s="834"/>
      <c r="AG220" s="834"/>
      <c r="AH220" s="834"/>
      <c r="AI220" s="825"/>
    </row>
    <row r="221" spans="2:35">
      <c r="B221" s="824"/>
      <c r="C221" s="834"/>
      <c r="D221" s="834"/>
      <c r="E221" s="834"/>
      <c r="F221" s="834"/>
      <c r="G221" s="834"/>
      <c r="H221" s="834"/>
      <c r="I221" s="834"/>
      <c r="J221" s="834"/>
      <c r="K221" s="834"/>
      <c r="L221" s="834"/>
      <c r="M221" s="834"/>
      <c r="N221" s="834"/>
      <c r="O221" s="834"/>
      <c r="P221" s="834"/>
      <c r="Q221" s="834"/>
      <c r="R221" s="834"/>
      <c r="S221" s="834"/>
      <c r="T221" s="834"/>
      <c r="U221" s="834"/>
      <c r="V221" s="834"/>
      <c r="W221" s="834"/>
      <c r="X221" s="834"/>
      <c r="Y221" s="834"/>
      <c r="Z221" s="834"/>
      <c r="AA221" s="834"/>
      <c r="AB221" s="834"/>
      <c r="AC221" s="834"/>
      <c r="AD221" s="834"/>
      <c r="AE221" s="834"/>
      <c r="AF221" s="834"/>
      <c r="AG221" s="834"/>
      <c r="AH221" s="834"/>
      <c r="AI221" s="825"/>
    </row>
    <row r="222" spans="2:35">
      <c r="B222" s="824"/>
      <c r="C222" s="834"/>
      <c r="D222" s="834"/>
      <c r="E222" s="834"/>
      <c r="F222" s="876"/>
      <c r="G222" s="876"/>
      <c r="H222" s="876"/>
      <c r="I222" s="876"/>
      <c r="J222" s="876"/>
      <c r="K222" s="876"/>
      <c r="L222" s="876"/>
      <c r="M222" s="876"/>
      <c r="N222" s="876"/>
      <c r="O222" s="834"/>
      <c r="P222" s="834"/>
      <c r="Q222" s="834"/>
      <c r="R222" s="834"/>
      <c r="S222" s="834"/>
      <c r="T222" s="834"/>
      <c r="U222" s="834"/>
      <c r="V222" s="834"/>
      <c r="W222" s="834"/>
      <c r="X222" s="834"/>
      <c r="Y222" s="834"/>
      <c r="Z222" s="834"/>
      <c r="AA222" s="834"/>
      <c r="AB222" s="834"/>
      <c r="AC222" s="834"/>
      <c r="AD222" s="834"/>
      <c r="AE222" s="834"/>
      <c r="AF222" s="928"/>
      <c r="AG222" s="834"/>
      <c r="AH222" s="834"/>
      <c r="AI222" s="825"/>
    </row>
    <row r="223" spans="2:35" ht="12" customHeight="1">
      <c r="B223" s="824"/>
      <c r="C223" s="834"/>
      <c r="D223" s="834"/>
      <c r="E223" s="834"/>
      <c r="F223" s="876"/>
      <c r="G223" s="876"/>
      <c r="H223" s="876"/>
      <c r="I223" s="876"/>
      <c r="J223" s="876"/>
      <c r="K223" s="876"/>
      <c r="L223" s="876"/>
      <c r="M223" s="876"/>
      <c r="N223" s="876"/>
      <c r="O223" s="834"/>
      <c r="P223" s="834"/>
      <c r="Q223" s="834"/>
      <c r="R223" s="834"/>
      <c r="S223" s="834"/>
      <c r="T223" s="834"/>
      <c r="U223" s="834"/>
      <c r="V223" s="834"/>
      <c r="W223" s="834"/>
      <c r="X223" s="834"/>
      <c r="Y223" s="834"/>
      <c r="Z223" s="834"/>
      <c r="AA223" s="834"/>
      <c r="AB223" s="834"/>
      <c r="AC223" s="834"/>
      <c r="AD223" s="834"/>
      <c r="AE223" s="834"/>
      <c r="AF223" s="834"/>
      <c r="AG223" s="834"/>
      <c r="AH223" s="834"/>
      <c r="AI223" s="825"/>
    </row>
    <row r="224" spans="2:35" ht="12" customHeight="1">
      <c r="B224" s="824"/>
      <c r="C224" s="834"/>
      <c r="D224" s="834"/>
      <c r="E224" s="834"/>
      <c r="F224" s="834"/>
      <c r="G224" s="834"/>
      <c r="H224" s="834"/>
      <c r="I224" s="834"/>
      <c r="J224" s="834"/>
      <c r="K224" s="834"/>
      <c r="L224" s="834"/>
      <c r="M224" s="834"/>
      <c r="N224" s="834"/>
      <c r="O224" s="834"/>
      <c r="P224" s="934"/>
      <c r="Q224" s="935"/>
      <c r="R224" s="843"/>
      <c r="S224" s="800"/>
      <c r="T224" s="800"/>
      <c r="U224" s="800"/>
      <c r="V224" s="800"/>
      <c r="W224" s="928"/>
      <c r="X224" s="800"/>
      <c r="Y224" s="800"/>
      <c r="Z224" s="928"/>
      <c r="AA224" s="800"/>
      <c r="AB224" s="800"/>
      <c r="AC224" s="800"/>
      <c r="AD224" s="928"/>
      <c r="AE224" s="800"/>
      <c r="AF224" s="834"/>
      <c r="AG224" s="834"/>
      <c r="AH224" s="834"/>
      <c r="AI224" s="825"/>
    </row>
    <row r="225" spans="2:35" ht="12" customHeight="1">
      <c r="B225" s="824"/>
      <c r="C225" s="834"/>
      <c r="D225" s="834"/>
      <c r="E225" s="834"/>
      <c r="F225" s="834"/>
      <c r="G225" s="834"/>
      <c r="H225" s="834"/>
      <c r="I225" s="834"/>
      <c r="J225" s="834"/>
      <c r="K225" s="834"/>
      <c r="L225" s="834"/>
      <c r="M225" s="834"/>
      <c r="N225" s="834"/>
      <c r="O225" s="834"/>
      <c r="P225" s="935"/>
      <c r="Q225" s="935"/>
      <c r="R225" s="843"/>
      <c r="S225" s="843"/>
      <c r="T225" s="843"/>
      <c r="U225" s="843"/>
      <c r="V225" s="843"/>
      <c r="W225" s="843"/>
      <c r="X225" s="936"/>
      <c r="Y225" s="936"/>
      <c r="Z225" s="936"/>
      <c r="AA225" s="936"/>
      <c r="AB225" s="936"/>
      <c r="AC225" s="936"/>
      <c r="AD225" s="936"/>
      <c r="AE225" s="936"/>
      <c r="AF225" s="834"/>
      <c r="AG225" s="834"/>
      <c r="AH225" s="834"/>
      <c r="AI225" s="825"/>
    </row>
    <row r="226" spans="2:35" ht="13.5">
      <c r="B226" s="824"/>
      <c r="C226" s="834"/>
      <c r="D226" s="806"/>
      <c r="E226" s="806"/>
      <c r="F226" s="806"/>
      <c r="G226" s="806"/>
      <c r="H226" s="806"/>
      <c r="I226" s="806"/>
      <c r="J226" s="806"/>
      <c r="K226" s="806"/>
      <c r="L226" s="806"/>
      <c r="M226" s="806"/>
      <c r="N226" s="806"/>
      <c r="O226" s="806"/>
      <c r="P226" s="935"/>
      <c r="Q226" s="935"/>
      <c r="R226" s="843"/>
      <c r="S226" s="843"/>
      <c r="T226" s="843"/>
      <c r="U226" s="843"/>
      <c r="V226" s="843"/>
      <c r="W226" s="843"/>
      <c r="X226" s="936"/>
      <c r="Y226" s="936"/>
      <c r="Z226" s="936"/>
      <c r="AA226" s="936"/>
      <c r="AB226" s="936"/>
      <c r="AC226" s="936"/>
      <c r="AD226" s="936"/>
      <c r="AE226" s="936"/>
      <c r="AF226" s="806"/>
      <c r="AG226" s="806"/>
      <c r="AH226" s="834"/>
      <c r="AI226" s="825"/>
    </row>
    <row r="227" spans="2:35">
      <c r="B227" s="824"/>
      <c r="C227" s="834"/>
      <c r="D227" s="806"/>
      <c r="E227" s="806"/>
      <c r="F227" s="806"/>
      <c r="G227" s="806"/>
      <c r="H227" s="806"/>
      <c r="I227" s="806"/>
      <c r="J227" s="806"/>
      <c r="K227" s="806"/>
      <c r="L227" s="806"/>
      <c r="M227" s="806"/>
      <c r="N227" s="806"/>
      <c r="O227" s="806"/>
      <c r="P227" s="806"/>
      <c r="Q227" s="806"/>
      <c r="R227" s="806"/>
      <c r="S227" s="806"/>
      <c r="T227" s="806"/>
      <c r="U227" s="806"/>
      <c r="V227" s="806"/>
      <c r="W227" s="806"/>
      <c r="X227" s="806"/>
      <c r="Y227" s="806"/>
      <c r="Z227" s="806"/>
      <c r="AA227" s="806"/>
      <c r="AB227" s="806"/>
      <c r="AC227" s="806"/>
      <c r="AD227" s="806"/>
      <c r="AE227" s="806"/>
      <c r="AF227" s="806"/>
      <c r="AG227" s="806"/>
      <c r="AH227" s="834"/>
      <c r="AI227" s="825"/>
    </row>
    <row r="228" spans="2:35" ht="13.5" thickBot="1">
      <c r="B228" s="848"/>
      <c r="C228" s="849"/>
      <c r="D228" s="849"/>
      <c r="E228" s="849"/>
      <c r="F228" s="849"/>
      <c r="G228" s="849"/>
      <c r="H228" s="849"/>
      <c r="I228" s="849"/>
      <c r="J228" s="849"/>
      <c r="K228" s="849"/>
      <c r="L228" s="849"/>
      <c r="M228" s="849"/>
      <c r="N228" s="849"/>
      <c r="O228" s="849"/>
      <c r="P228" s="849"/>
      <c r="Q228" s="849"/>
      <c r="R228" s="849"/>
      <c r="S228" s="849"/>
      <c r="T228" s="849"/>
      <c r="U228" s="849"/>
      <c r="V228" s="849"/>
      <c r="W228" s="849"/>
      <c r="X228" s="849"/>
      <c r="Y228" s="849"/>
      <c r="Z228" s="849"/>
      <c r="AA228" s="849"/>
      <c r="AB228" s="849"/>
      <c r="AC228" s="849"/>
      <c r="AD228" s="849"/>
      <c r="AE228" s="849"/>
      <c r="AF228" s="849"/>
      <c r="AG228" s="849"/>
      <c r="AH228" s="849"/>
      <c r="AI228" s="850"/>
    </row>
    <row r="230" spans="2:35" ht="13.5">
      <c r="B230" s="1631" t="s">
        <v>1695</v>
      </c>
      <c r="C230" s="1594"/>
      <c r="D230" s="1594"/>
      <c r="E230" s="1594"/>
      <c r="F230" s="1594"/>
      <c r="G230" s="1594"/>
      <c r="H230" s="1594"/>
      <c r="N230" s="834"/>
      <c r="O230" s="834"/>
      <c r="P230" s="834"/>
      <c r="Q230" s="834"/>
      <c r="R230" s="834"/>
      <c r="S230" s="834"/>
    </row>
    <row r="231" spans="2:35" ht="6" customHeight="1" thickBot="1"/>
    <row r="232" spans="2:35">
      <c r="B232" s="821"/>
      <c r="C232" s="822"/>
      <c r="D232" s="822"/>
      <c r="E232" s="822"/>
      <c r="F232" s="822"/>
      <c r="G232" s="822"/>
      <c r="H232" s="822"/>
      <c r="I232" s="822"/>
      <c r="J232" s="822"/>
      <c r="K232" s="822"/>
      <c r="L232" s="822"/>
      <c r="M232" s="822"/>
      <c r="N232" s="822"/>
      <c r="O232" s="822"/>
      <c r="P232" s="822"/>
      <c r="Q232" s="822"/>
      <c r="R232" s="822"/>
      <c r="S232" s="822"/>
      <c r="T232" s="822"/>
      <c r="U232" s="822"/>
      <c r="V232" s="822"/>
      <c r="W232" s="822"/>
      <c r="X232" s="822"/>
      <c r="Y232" s="822"/>
      <c r="Z232" s="822"/>
      <c r="AA232" s="822"/>
      <c r="AB232" s="822"/>
      <c r="AC232" s="822"/>
      <c r="AD232" s="822"/>
      <c r="AE232" s="822"/>
      <c r="AF232" s="822"/>
      <c r="AG232" s="822"/>
      <c r="AH232" s="822"/>
      <c r="AI232" s="823"/>
    </row>
    <row r="233" spans="2:35">
      <c r="B233" s="824"/>
      <c r="C233" s="834"/>
      <c r="D233" s="834"/>
      <c r="E233" s="834"/>
      <c r="F233" s="834"/>
      <c r="G233" s="834"/>
      <c r="H233" s="834"/>
      <c r="I233" s="834"/>
      <c r="J233" s="834"/>
      <c r="K233" s="834"/>
      <c r="L233" s="834"/>
      <c r="M233" s="834"/>
      <c r="N233" s="834"/>
      <c r="O233" s="834"/>
      <c r="P233" s="834"/>
      <c r="Q233" s="834"/>
      <c r="R233" s="834"/>
      <c r="S233" s="834"/>
      <c r="T233" s="834"/>
      <c r="U233" s="834"/>
      <c r="V233" s="834"/>
      <c r="W233" s="834"/>
      <c r="X233" s="834"/>
      <c r="Y233" s="834"/>
      <c r="Z233" s="834"/>
      <c r="AA233" s="834"/>
      <c r="AB233" s="834"/>
      <c r="AC233" s="834"/>
      <c r="AD233" s="834"/>
      <c r="AE233" s="834"/>
      <c r="AF233" s="834"/>
      <c r="AG233" s="834"/>
      <c r="AH233" s="834"/>
      <c r="AI233" s="825"/>
    </row>
    <row r="234" spans="2:35">
      <c r="B234" s="1595" t="s">
        <v>1689</v>
      </c>
      <c r="C234" s="1596"/>
      <c r="D234" s="1596"/>
      <c r="E234" s="1596"/>
      <c r="F234" s="1596"/>
      <c r="G234" s="1596"/>
      <c r="H234" s="1596"/>
      <c r="I234" s="1596"/>
      <c r="J234" s="1596"/>
      <c r="K234" s="1596"/>
      <c r="L234" s="1596"/>
      <c r="M234" s="1596"/>
      <c r="N234" s="1596"/>
      <c r="O234" s="1596"/>
      <c r="P234" s="1596"/>
      <c r="Q234" s="1596"/>
      <c r="R234" s="1596"/>
      <c r="S234" s="1596"/>
      <c r="T234" s="1596"/>
      <c r="U234" s="1596"/>
      <c r="V234" s="1596"/>
      <c r="W234" s="1596"/>
      <c r="X234" s="1596"/>
      <c r="Y234" s="1596"/>
      <c r="Z234" s="1596"/>
      <c r="AA234" s="1596"/>
      <c r="AB234" s="1596"/>
      <c r="AC234" s="1596"/>
      <c r="AD234" s="1596"/>
      <c r="AE234" s="1596"/>
      <c r="AF234" s="1596"/>
      <c r="AG234" s="1596"/>
      <c r="AH234" s="1596"/>
      <c r="AI234" s="1598"/>
    </row>
    <row r="235" spans="2:35">
      <c r="B235" s="1595"/>
      <c r="C235" s="1596"/>
      <c r="D235" s="1596"/>
      <c r="E235" s="1596"/>
      <c r="F235" s="1596"/>
      <c r="G235" s="1596"/>
      <c r="H235" s="1596"/>
      <c r="I235" s="1596"/>
      <c r="J235" s="1596"/>
      <c r="K235" s="1596"/>
      <c r="L235" s="1596"/>
      <c r="M235" s="1596"/>
      <c r="N235" s="1596"/>
      <c r="O235" s="1596"/>
      <c r="P235" s="1596"/>
      <c r="Q235" s="1596"/>
      <c r="R235" s="1596"/>
      <c r="S235" s="1596"/>
      <c r="T235" s="1596"/>
      <c r="U235" s="1596"/>
      <c r="V235" s="1596"/>
      <c r="W235" s="1596"/>
      <c r="X235" s="1596"/>
      <c r="Y235" s="1596"/>
      <c r="Z235" s="1596"/>
      <c r="AA235" s="1596"/>
      <c r="AB235" s="1596"/>
      <c r="AC235" s="1596"/>
      <c r="AD235" s="1596"/>
      <c r="AE235" s="1596"/>
      <c r="AF235" s="1596"/>
      <c r="AG235" s="1596"/>
      <c r="AH235" s="1596"/>
      <c r="AI235" s="1598"/>
    </row>
    <row r="236" spans="2:35">
      <c r="B236" s="830"/>
      <c r="C236" s="843"/>
      <c r="D236" s="843"/>
      <c r="E236" s="843"/>
      <c r="F236" s="843"/>
      <c r="G236" s="843"/>
      <c r="H236" s="843"/>
      <c r="I236" s="843"/>
      <c r="J236" s="843"/>
      <c r="K236" s="843"/>
      <c r="L236" s="843"/>
      <c r="M236" s="843"/>
      <c r="N236" s="843"/>
      <c r="O236" s="843"/>
      <c r="P236" s="843"/>
      <c r="Q236" s="843"/>
      <c r="R236" s="843"/>
      <c r="S236" s="843"/>
      <c r="T236" s="843"/>
      <c r="U236" s="843"/>
      <c r="V236" s="843"/>
      <c r="W236" s="843"/>
      <c r="X236" s="843"/>
      <c r="Y236" s="843"/>
      <c r="Z236" s="843"/>
      <c r="AA236" s="843"/>
      <c r="AB236" s="843"/>
      <c r="AC236" s="843"/>
      <c r="AD236" s="843"/>
      <c r="AE236" s="843"/>
      <c r="AF236" s="843"/>
      <c r="AG236" s="843"/>
      <c r="AH236" s="843"/>
      <c r="AI236" s="832"/>
    </row>
    <row r="237" spans="2:35">
      <c r="B237" s="824"/>
      <c r="C237" s="834"/>
      <c r="D237" s="834"/>
      <c r="E237" s="834"/>
      <c r="F237" s="876"/>
      <c r="G237" s="876"/>
      <c r="H237" s="876"/>
      <c r="I237" s="834"/>
      <c r="J237" s="834"/>
      <c r="K237" s="834"/>
      <c r="L237" s="834"/>
      <c r="M237" s="834"/>
      <c r="N237" s="834"/>
      <c r="O237" s="834"/>
      <c r="P237" s="834"/>
      <c r="Q237" s="834"/>
      <c r="R237" s="834"/>
      <c r="S237" s="834"/>
      <c r="T237" s="834"/>
      <c r="U237" s="834"/>
      <c r="V237" s="834"/>
      <c r="W237" s="834"/>
      <c r="X237" s="834"/>
      <c r="Y237" s="834"/>
      <c r="AI237" s="825"/>
    </row>
    <row r="238" spans="2:35" ht="14.25">
      <c r="B238" s="824"/>
      <c r="C238" s="833"/>
      <c r="O238" s="834"/>
      <c r="P238" s="834"/>
      <c r="Q238" s="834"/>
      <c r="R238" s="834"/>
      <c r="S238" s="834"/>
      <c r="T238" s="834"/>
      <c r="U238" s="834"/>
      <c r="V238" s="834"/>
      <c r="W238" s="834"/>
      <c r="X238" s="834"/>
      <c r="Y238" s="1622" t="s">
        <v>921</v>
      </c>
      <c r="Z238" s="1623"/>
      <c r="AA238" s="1623"/>
      <c r="AB238" s="1623"/>
      <c r="AC238" s="1623"/>
      <c r="AD238" s="1623"/>
      <c r="AE238" s="1623"/>
      <c r="AF238" s="1623"/>
      <c r="AG238" s="1623"/>
      <c r="AH238" s="1623"/>
      <c r="AI238" s="825"/>
    </row>
    <row r="239" spans="2:35" ht="14.25">
      <c r="B239" s="824"/>
      <c r="C239" s="833"/>
      <c r="O239" s="834"/>
      <c r="P239" s="834"/>
      <c r="Q239" s="834"/>
      <c r="R239" s="834"/>
      <c r="S239" s="834"/>
      <c r="T239" s="834"/>
      <c r="U239" s="834"/>
      <c r="V239" s="834"/>
      <c r="W239" s="834"/>
      <c r="X239" s="834"/>
      <c r="Y239" s="948"/>
      <c r="Z239" s="311"/>
      <c r="AA239" s="311"/>
      <c r="AB239" s="311"/>
      <c r="AC239" s="311"/>
      <c r="AD239" s="311"/>
      <c r="AE239" s="311"/>
      <c r="AF239" s="311"/>
      <c r="AG239" s="311"/>
      <c r="AH239" s="311"/>
      <c r="AI239" s="825"/>
    </row>
    <row r="240" spans="2:35" ht="19.899999999999999" customHeight="1">
      <c r="B240" s="824"/>
      <c r="C240" s="1543" t="str">
        <f>本工事内容!$C$2</f>
        <v>一宮市長　中野　正康</v>
      </c>
      <c r="D240" s="1543"/>
      <c r="E240" s="1543"/>
      <c r="F240" s="1543"/>
      <c r="G240" s="1543"/>
      <c r="H240" s="1543"/>
      <c r="I240" s="1543"/>
      <c r="J240" s="1543"/>
      <c r="K240" s="1543"/>
      <c r="L240" s="1543"/>
      <c r="M240" s="1543"/>
      <c r="N240" s="1543"/>
      <c r="O240" s="834"/>
      <c r="P240" s="834"/>
      <c r="Q240" s="834"/>
      <c r="R240" s="834"/>
      <c r="S240" s="834"/>
      <c r="T240" s="834"/>
      <c r="U240" s="834"/>
      <c r="V240" s="834"/>
      <c r="W240" s="834"/>
      <c r="X240" s="834"/>
      <c r="Y240" s="834"/>
      <c r="Z240" s="834"/>
      <c r="AA240" s="834"/>
      <c r="AB240" s="834"/>
      <c r="AC240" s="834"/>
      <c r="AD240" s="834"/>
      <c r="AE240" s="834"/>
      <c r="AF240" s="834"/>
      <c r="AG240" s="834"/>
      <c r="AH240" s="834"/>
      <c r="AI240" s="825"/>
    </row>
    <row r="241" spans="2:35" ht="19.899999999999999" customHeight="1">
      <c r="B241" s="824"/>
      <c r="C241" s="904"/>
      <c r="D241" s="904"/>
      <c r="E241" s="904"/>
      <c r="F241" s="904"/>
      <c r="G241" s="904"/>
      <c r="H241" s="904"/>
      <c r="I241" s="904"/>
      <c r="J241" s="904"/>
      <c r="K241" s="904"/>
      <c r="L241" s="904"/>
      <c r="M241" s="904"/>
      <c r="N241" s="904"/>
      <c r="O241" s="834"/>
      <c r="P241" s="834"/>
      <c r="Q241" s="834"/>
      <c r="R241" s="834"/>
      <c r="S241" s="834"/>
      <c r="T241" s="834"/>
      <c r="U241" s="834"/>
      <c r="V241" s="834"/>
      <c r="W241" s="834"/>
      <c r="X241" s="834"/>
      <c r="Y241" s="834"/>
      <c r="Z241" s="834"/>
      <c r="AA241" s="834"/>
      <c r="AB241" s="834"/>
      <c r="AC241" s="834"/>
      <c r="AD241" s="834"/>
      <c r="AE241" s="834"/>
      <c r="AF241" s="834"/>
      <c r="AG241" s="834"/>
      <c r="AH241" s="834"/>
      <c r="AI241" s="825"/>
    </row>
    <row r="242" spans="2:35" ht="25.9" customHeight="1">
      <c r="B242" s="824"/>
      <c r="C242" s="834"/>
      <c r="D242" s="834"/>
      <c r="E242" s="834"/>
      <c r="F242" s="834"/>
      <c r="G242" s="834"/>
      <c r="H242" s="834"/>
      <c r="I242" s="834"/>
      <c r="J242" s="834"/>
      <c r="K242" s="834"/>
      <c r="L242" s="834"/>
      <c r="M242" s="834"/>
      <c r="N242" s="834"/>
      <c r="O242" s="834"/>
      <c r="P242" s="834"/>
      <c r="Q242" s="834"/>
      <c r="R242" s="1584" t="s">
        <v>1550</v>
      </c>
      <c r="S242" s="1624"/>
      <c r="T242" s="1624"/>
      <c r="U242" s="1584" t="s">
        <v>1551</v>
      </c>
      <c r="V242" s="1584"/>
      <c r="W242" s="1625" t="str">
        <f>請負者詳細!$C$4</f>
        <v>一宮市尾西町木曽川1-1-1</v>
      </c>
      <c r="X242" s="1626"/>
      <c r="Y242" s="1626"/>
      <c r="Z242" s="1626"/>
      <c r="AA242" s="1626"/>
      <c r="AB242" s="1626"/>
      <c r="AC242" s="1626"/>
      <c r="AD242" s="1626"/>
      <c r="AE242" s="1626"/>
      <c r="AF242" s="1626"/>
      <c r="AG242" s="1626"/>
      <c r="AH242" s="1626"/>
      <c r="AI242" s="1627"/>
    </row>
    <row r="243" spans="2:35" ht="20.100000000000001" customHeight="1">
      <c r="B243" s="824"/>
      <c r="C243" s="834"/>
      <c r="D243" s="834"/>
      <c r="E243" s="834"/>
      <c r="F243" s="834"/>
      <c r="G243" s="834"/>
      <c r="H243" s="834"/>
      <c r="I243" s="834"/>
      <c r="J243" s="834"/>
      <c r="K243" s="834"/>
      <c r="L243" s="834"/>
      <c r="M243" s="834"/>
      <c r="N243" s="834"/>
      <c r="O243" s="834"/>
      <c r="P243" s="834"/>
      <c r="Q243" s="834"/>
      <c r="R243" s="843"/>
      <c r="S243" s="843"/>
      <c r="T243" s="843"/>
      <c r="U243" s="1584" t="s">
        <v>1552</v>
      </c>
      <c r="V243" s="1584"/>
      <c r="W243" s="1672" t="str">
        <f>請負者詳細!$C$2</f>
        <v>△△△△建設株式会社</v>
      </c>
      <c r="X243" s="1673"/>
      <c r="Y243" s="1673"/>
      <c r="Z243" s="1673"/>
      <c r="AA243" s="1673"/>
      <c r="AB243" s="1673"/>
      <c r="AC243" s="1673"/>
      <c r="AD243" s="1673"/>
      <c r="AE243" s="1673"/>
      <c r="AF243" s="1673"/>
      <c r="AG243" s="1673"/>
      <c r="AH243" s="1673"/>
      <c r="AI243" s="947"/>
    </row>
    <row r="244" spans="2:35" ht="15" customHeight="1">
      <c r="B244" s="824"/>
      <c r="C244" s="834"/>
      <c r="D244" s="834"/>
      <c r="E244" s="834"/>
      <c r="F244" s="834"/>
      <c r="G244" s="834"/>
      <c r="H244" s="834"/>
      <c r="I244" s="834"/>
      <c r="J244" s="834"/>
      <c r="K244" s="834"/>
      <c r="L244" s="834"/>
      <c r="M244" s="834"/>
      <c r="N244" s="834"/>
      <c r="O244" s="834"/>
      <c r="P244" s="834"/>
      <c r="Q244" s="834"/>
      <c r="R244" s="944"/>
      <c r="S244" s="1612" t="s">
        <v>1697</v>
      </c>
      <c r="T244" s="1613"/>
      <c r="U244" s="1613"/>
      <c r="V244" s="1613"/>
      <c r="W244" s="1625" t="str">
        <f>請負者詳細!$C$5</f>
        <v>代表取締役　○○　××</v>
      </c>
      <c r="X244" s="1626"/>
      <c r="Y244" s="1626"/>
      <c r="Z244" s="1626"/>
      <c r="AA244" s="1626"/>
      <c r="AB244" s="1626"/>
      <c r="AC244" s="1626"/>
      <c r="AD244" s="1626"/>
      <c r="AE244" s="1626"/>
      <c r="AF244" s="1626"/>
      <c r="AG244" s="1626"/>
      <c r="AH244" s="1626"/>
      <c r="AI244" s="1627"/>
    </row>
    <row r="245" spans="2:35" ht="15" customHeight="1">
      <c r="B245" s="824"/>
      <c r="C245" s="834"/>
      <c r="D245" s="834"/>
      <c r="E245" s="834"/>
      <c r="F245" s="834"/>
      <c r="G245" s="834"/>
      <c r="H245" s="834"/>
      <c r="I245" s="834"/>
      <c r="J245" s="834"/>
      <c r="K245" s="834"/>
      <c r="L245" s="834"/>
      <c r="M245" s="834"/>
      <c r="N245" s="834"/>
      <c r="O245" s="834"/>
      <c r="P245" s="834"/>
      <c r="Q245" s="834"/>
      <c r="R245" s="944"/>
      <c r="S245" s="1612" t="s">
        <v>26</v>
      </c>
      <c r="T245" s="1613"/>
      <c r="U245" s="1613"/>
      <c r="V245" s="1613"/>
      <c r="W245" s="1626"/>
      <c r="X245" s="1626"/>
      <c r="Y245" s="1626"/>
      <c r="Z245" s="1626"/>
      <c r="AA245" s="1626"/>
      <c r="AB245" s="1626"/>
      <c r="AC245" s="1626"/>
      <c r="AD245" s="1626"/>
      <c r="AE245" s="1626"/>
      <c r="AF245" s="1626"/>
      <c r="AG245" s="1626"/>
      <c r="AH245" s="1626"/>
      <c r="AI245" s="1627"/>
    </row>
    <row r="246" spans="2:35" ht="21">
      <c r="B246" s="824"/>
      <c r="C246" s="834"/>
      <c r="D246" s="834"/>
      <c r="E246" s="834"/>
      <c r="F246" s="834"/>
      <c r="G246" s="834"/>
      <c r="H246" s="834"/>
      <c r="I246" s="834"/>
      <c r="J246" s="834"/>
      <c r="K246" s="834"/>
      <c r="L246" s="834"/>
      <c r="M246" s="834"/>
      <c r="N246" s="834"/>
      <c r="O246" s="834"/>
      <c r="P246" s="834"/>
      <c r="Q246" s="834"/>
      <c r="R246" s="834"/>
      <c r="S246" s="923"/>
      <c r="T246" s="834"/>
      <c r="U246" s="834"/>
      <c r="V246" s="834"/>
      <c r="W246" s="834"/>
      <c r="X246" s="923"/>
      <c r="Y246" s="834"/>
      <c r="Z246" s="834"/>
      <c r="AA246" s="834"/>
      <c r="AB246" s="834"/>
      <c r="AC246" s="834"/>
      <c r="AD246" s="834"/>
      <c r="AE246" s="834"/>
      <c r="AF246" s="834"/>
      <c r="AG246" s="834"/>
      <c r="AH246" s="834"/>
      <c r="AI246" s="825"/>
    </row>
    <row r="247" spans="2:35" ht="13.5">
      <c r="B247" s="824"/>
      <c r="C247" s="834"/>
      <c r="D247" s="924"/>
      <c r="E247" s="924"/>
      <c r="F247" s="834"/>
      <c r="G247" s="834"/>
      <c r="H247" s="834"/>
      <c r="I247" s="834"/>
      <c r="J247" s="834"/>
      <c r="K247" s="834"/>
      <c r="L247" s="834"/>
      <c r="M247" s="834"/>
      <c r="N247" s="834"/>
      <c r="O247" s="834"/>
      <c r="P247" s="800"/>
      <c r="Q247" s="800"/>
      <c r="R247" s="834"/>
      <c r="S247" s="800"/>
      <c r="T247" s="800"/>
      <c r="U247" s="834"/>
      <c r="V247" s="800"/>
      <c r="W247" s="800"/>
      <c r="X247" s="834"/>
      <c r="Y247" s="800"/>
      <c r="Z247" s="800"/>
      <c r="AA247" s="834"/>
      <c r="AB247" s="800"/>
      <c r="AC247" s="800"/>
      <c r="AD247" s="834"/>
      <c r="AE247" s="800"/>
      <c r="AF247" s="800"/>
      <c r="AG247" s="834"/>
      <c r="AH247" s="834"/>
      <c r="AI247" s="825"/>
    </row>
    <row r="248" spans="2:35" ht="13.5">
      <c r="B248" s="824"/>
      <c r="C248" s="834"/>
      <c r="D248" s="924"/>
      <c r="E248" s="924"/>
      <c r="F248" s="834"/>
      <c r="G248" s="834"/>
      <c r="H248" s="834"/>
      <c r="I248" s="834"/>
      <c r="J248" s="834"/>
      <c r="K248" s="834"/>
      <c r="L248" s="834"/>
      <c r="M248" s="834"/>
      <c r="N248" s="834"/>
      <c r="O248" s="834"/>
      <c r="P248" s="800"/>
      <c r="Q248" s="800"/>
      <c r="R248" s="834"/>
      <c r="S248" s="800"/>
      <c r="T248" s="800"/>
      <c r="U248" s="834"/>
      <c r="V248" s="800"/>
      <c r="W248" s="800"/>
      <c r="X248" s="834"/>
      <c r="Y248" s="800"/>
      <c r="Z248" s="800"/>
      <c r="AA248" s="834"/>
      <c r="AB248" s="800"/>
      <c r="AC248" s="800"/>
      <c r="AD248" s="834"/>
      <c r="AE248" s="800"/>
      <c r="AF248" s="800"/>
      <c r="AG248" s="834"/>
      <c r="AH248" s="834"/>
      <c r="AI248" s="825"/>
    </row>
    <row r="249" spans="2:35" ht="13.5">
      <c r="B249" s="824"/>
      <c r="C249" s="834"/>
      <c r="D249" s="924"/>
      <c r="E249" s="924"/>
      <c r="F249" s="1691" t="s">
        <v>1688</v>
      </c>
      <c r="G249" s="1691"/>
      <c r="H249" s="1691"/>
      <c r="I249" s="1691"/>
      <c r="J249" s="1691"/>
      <c r="K249" s="1691"/>
      <c r="L249" s="1691"/>
      <c r="M249" s="1691"/>
      <c r="N249" s="1691"/>
      <c r="O249" s="1691"/>
      <c r="P249" s="1691"/>
      <c r="Q249" s="1691"/>
      <c r="R249" s="1691"/>
      <c r="S249" s="1691"/>
      <c r="T249" s="1691"/>
      <c r="U249" s="1691"/>
      <c r="V249" s="1691"/>
      <c r="W249" s="1691"/>
      <c r="X249" s="1691"/>
      <c r="Y249" s="1691"/>
      <c r="Z249" s="1691"/>
      <c r="AA249" s="1691"/>
      <c r="AB249" s="1691"/>
      <c r="AC249" s="1691"/>
      <c r="AD249" s="1691"/>
      <c r="AE249" s="1691"/>
      <c r="AF249" s="1691"/>
      <c r="AG249" s="834"/>
      <c r="AH249" s="834"/>
      <c r="AI249" s="825"/>
    </row>
    <row r="250" spans="2:35" ht="18.75">
      <c r="B250" s="824"/>
      <c r="C250" s="834"/>
      <c r="D250" s="925"/>
      <c r="E250" s="834"/>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834"/>
      <c r="AH250" s="834"/>
      <c r="AI250" s="825"/>
    </row>
    <row r="251" spans="2:35" ht="18.75">
      <c r="B251" s="939"/>
      <c r="C251" s="940"/>
      <c r="D251" s="940"/>
      <c r="E251" s="940"/>
      <c r="F251" s="954"/>
      <c r="G251" s="954"/>
      <c r="H251" s="954"/>
      <c r="I251" s="954"/>
      <c r="J251" s="954"/>
      <c r="K251" s="954"/>
      <c r="L251" s="954"/>
      <c r="M251" s="954"/>
      <c r="N251" s="954"/>
      <c r="O251" s="954"/>
      <c r="P251" s="954"/>
      <c r="Q251" s="954"/>
      <c r="R251" s="954"/>
      <c r="S251" s="955" t="s">
        <v>1555</v>
      </c>
      <c r="T251" s="954"/>
      <c r="U251" s="954"/>
      <c r="V251" s="954"/>
      <c r="W251" s="954"/>
      <c r="X251" s="954"/>
      <c r="Y251" s="954"/>
      <c r="Z251" s="954"/>
      <c r="AA251" s="954"/>
      <c r="AB251" s="954"/>
      <c r="AC251" s="954"/>
      <c r="AD251" s="954"/>
      <c r="AE251" s="954"/>
      <c r="AF251" s="954"/>
      <c r="AG251" s="801"/>
      <c r="AH251" s="940"/>
      <c r="AI251" s="941"/>
    </row>
    <row r="252" spans="2:35" ht="49.9" customHeight="1">
      <c r="B252" s="1679" t="s">
        <v>1687</v>
      </c>
      <c r="C252" s="1611"/>
      <c r="D252" s="1611"/>
      <c r="E252" s="1611"/>
      <c r="F252" s="1611"/>
      <c r="G252" s="1611"/>
      <c r="H252" s="1680"/>
      <c r="I252" s="1614" t="str">
        <f>本工事内容!$C$5&amp;本工事内容!$D$5&amp;本工事内容!$E$5&amp;"　"&amp;本工事内容!$C$8</f>
        <v>都計第100号　○○○道路修繕工事2</v>
      </c>
      <c r="J252" s="1615"/>
      <c r="K252" s="1616"/>
      <c r="L252" s="1616"/>
      <c r="M252" s="1616"/>
      <c r="N252" s="1616"/>
      <c r="O252" s="1616"/>
      <c r="P252" s="1616"/>
      <c r="Q252" s="1616"/>
      <c r="R252" s="1616"/>
      <c r="S252" s="1616"/>
      <c r="T252" s="1616"/>
      <c r="U252" s="1616"/>
      <c r="V252" s="1616"/>
      <c r="W252" s="1616"/>
      <c r="X252" s="1616"/>
      <c r="Y252" s="1616"/>
      <c r="Z252" s="1616"/>
      <c r="AA252" s="1616"/>
      <c r="AB252" s="1616"/>
      <c r="AC252" s="1616"/>
      <c r="AD252" s="1616"/>
      <c r="AE252" s="1616"/>
      <c r="AF252" s="1616"/>
      <c r="AG252" s="1616"/>
      <c r="AH252" s="1616"/>
      <c r="AI252" s="1617"/>
    </row>
    <row r="253" spans="2:35" ht="49.9" customHeight="1">
      <c r="B253" s="1679" t="s">
        <v>1686</v>
      </c>
      <c r="C253" s="1611"/>
      <c r="D253" s="1611"/>
      <c r="E253" s="1611"/>
      <c r="F253" s="1611"/>
      <c r="G253" s="1611"/>
      <c r="H253" s="1680"/>
      <c r="I253" s="1687" t="str">
        <f>本工事内容!$C$9</f>
        <v>一宮市本町二丁目5番６号2</v>
      </c>
      <c r="J253" s="1687"/>
      <c r="K253" s="1687"/>
      <c r="L253" s="1687"/>
      <c r="M253" s="1687"/>
      <c r="N253" s="1687"/>
      <c r="O253" s="1687"/>
      <c r="P253" s="1687"/>
      <c r="Q253" s="1687"/>
      <c r="R253" s="1687"/>
      <c r="S253" s="1687"/>
      <c r="T253" s="1687"/>
      <c r="U253" s="1687"/>
      <c r="V253" s="1687"/>
      <c r="W253" s="1687"/>
      <c r="X253" s="1688"/>
      <c r="Y253" s="1688"/>
      <c r="Z253" s="1688"/>
      <c r="AA253" s="1688"/>
      <c r="AB253" s="1688"/>
      <c r="AC253" s="1688"/>
      <c r="AD253" s="1688"/>
      <c r="AE253" s="1688"/>
      <c r="AF253" s="1688"/>
      <c r="AG253" s="1688"/>
      <c r="AH253" s="1688"/>
      <c r="AI253" s="1689"/>
    </row>
    <row r="254" spans="2:35" ht="49.9" customHeight="1">
      <c r="B254" s="1679" t="s">
        <v>1685</v>
      </c>
      <c r="C254" s="1611"/>
      <c r="D254" s="1611"/>
      <c r="E254" s="1611"/>
      <c r="F254" s="1611"/>
      <c r="G254" s="1611"/>
      <c r="H254" s="1680"/>
      <c r="I254" s="1634">
        <f>本工事内容!$C$11</f>
        <v>44866</v>
      </c>
      <c r="J254" s="1634"/>
      <c r="K254" s="1634"/>
      <c r="L254" s="1634"/>
      <c r="M254" s="1634"/>
      <c r="N254" s="1634"/>
      <c r="O254" s="1634"/>
      <c r="P254" s="1634"/>
      <c r="Q254" s="1634"/>
      <c r="R254" s="1634"/>
      <c r="S254" s="1634"/>
      <c r="T254" s="1634"/>
      <c r="U254" s="1634"/>
      <c r="V254" s="1634"/>
      <c r="W254" s="1634"/>
      <c r="X254" s="1635"/>
      <c r="Y254" s="1635"/>
      <c r="Z254" s="1635"/>
      <c r="AA254" s="1635"/>
      <c r="AB254" s="1635"/>
      <c r="AC254" s="1635"/>
      <c r="AD254" s="1635"/>
      <c r="AE254" s="1635"/>
      <c r="AF254" s="1635"/>
      <c r="AG254" s="1635"/>
      <c r="AH254" s="1635"/>
      <c r="AI254" s="1636"/>
    </row>
    <row r="255" spans="2:35" ht="49.9" customHeight="1">
      <c r="B255" s="1679" t="s">
        <v>1684</v>
      </c>
      <c r="C255" s="1611"/>
      <c r="D255" s="1611"/>
      <c r="E255" s="1611"/>
      <c r="F255" s="1611"/>
      <c r="G255" s="1611"/>
      <c r="H255" s="1680"/>
      <c r="I255" s="1618">
        <f>本工事内容!$C$16</f>
        <v>2000000</v>
      </c>
      <c r="J255" s="1619"/>
      <c r="K255" s="1619"/>
      <c r="L255" s="1619"/>
      <c r="M255" s="1619"/>
      <c r="N255" s="1619"/>
      <c r="O255" s="1619"/>
      <c r="P255" s="1619"/>
      <c r="Q255" s="1619"/>
      <c r="R255" s="1619"/>
      <c r="S255" s="1619"/>
      <c r="T255" s="1619"/>
      <c r="U255" s="1619"/>
      <c r="V255" s="1619"/>
      <c r="W255" s="1619"/>
      <c r="X255" s="807"/>
      <c r="Y255" s="807"/>
      <c r="Z255" s="807"/>
      <c r="AA255" s="807"/>
      <c r="AB255" s="807"/>
      <c r="AC255" s="807"/>
      <c r="AD255" s="807"/>
      <c r="AE255" s="807"/>
      <c r="AF255" s="807"/>
      <c r="AG255" s="807"/>
      <c r="AH255" s="807"/>
      <c r="AI255" s="956"/>
    </row>
    <row r="256" spans="2:35" ht="39" customHeight="1">
      <c r="B256" s="1646" t="s">
        <v>1683</v>
      </c>
      <c r="C256" s="1647"/>
      <c r="D256" s="1647"/>
      <c r="E256" s="1647"/>
      <c r="F256" s="1647"/>
      <c r="G256" s="1647"/>
      <c r="H256" s="1648"/>
      <c r="I256" s="937"/>
      <c r="J256" s="1647" t="s">
        <v>1682</v>
      </c>
      <c r="K256" s="1651"/>
      <c r="L256" s="1647"/>
      <c r="M256" s="1647"/>
      <c r="N256" s="937"/>
      <c r="O256" s="1620">
        <f>本工事内容!$C$12</f>
        <v>44867</v>
      </c>
      <c r="P256" s="1621"/>
      <c r="Q256" s="1621"/>
      <c r="R256" s="1621"/>
      <c r="S256" s="1621"/>
      <c r="T256" s="1621"/>
      <c r="U256" s="1621"/>
      <c r="V256" s="1621"/>
      <c r="W256" s="957"/>
      <c r="X256" s="957"/>
      <c r="Y256" s="957"/>
      <c r="Z256" s="957"/>
      <c r="AA256" s="937"/>
      <c r="AB256" s="937"/>
      <c r="AC256" s="937"/>
      <c r="AD256" s="937"/>
      <c r="AE256" s="937"/>
      <c r="AF256" s="937"/>
      <c r="AG256" s="937"/>
      <c r="AH256" s="937"/>
      <c r="AI256" s="938"/>
    </row>
    <row r="257" spans="2:35" ht="39" customHeight="1">
      <c r="B257" s="1649"/>
      <c r="C257" s="1628"/>
      <c r="D257" s="1628"/>
      <c r="E257" s="1628"/>
      <c r="F257" s="1628"/>
      <c r="G257" s="1628"/>
      <c r="H257" s="1650"/>
      <c r="I257" s="940"/>
      <c r="J257" s="1628" t="s">
        <v>1681</v>
      </c>
      <c r="K257" s="1629"/>
      <c r="L257" s="1628"/>
      <c r="M257" s="1628"/>
      <c r="N257" s="940"/>
      <c r="O257" s="1632">
        <f>本工事内容!$C$14</f>
        <v>45016</v>
      </c>
      <c r="P257" s="1633"/>
      <c r="Q257" s="1633"/>
      <c r="R257" s="1633"/>
      <c r="S257" s="1633"/>
      <c r="T257" s="1633"/>
      <c r="U257" s="1633"/>
      <c r="V257" s="1633"/>
      <c r="W257" s="958"/>
      <c r="X257" s="958"/>
      <c r="Y257" s="958"/>
      <c r="Z257" s="958"/>
      <c r="AA257" s="940"/>
      <c r="AB257" s="940"/>
      <c r="AC257" s="940"/>
      <c r="AD257" s="940"/>
      <c r="AE257" s="940"/>
      <c r="AF257" s="940"/>
      <c r="AG257" s="940"/>
      <c r="AH257" s="940"/>
      <c r="AI257" s="941"/>
    </row>
    <row r="258" spans="2:35" ht="39" customHeight="1">
      <c r="B258" s="1681" t="s">
        <v>1715</v>
      </c>
      <c r="C258" s="1647"/>
      <c r="D258" s="1647"/>
      <c r="E258" s="1647"/>
      <c r="F258" s="1647"/>
      <c r="G258" s="1647"/>
      <c r="H258" s="1648"/>
      <c r="I258" s="962"/>
      <c r="J258" s="1630" t="s">
        <v>1680</v>
      </c>
      <c r="K258" s="1630"/>
      <c r="L258" s="1630"/>
      <c r="M258" s="1630"/>
      <c r="N258" s="1630"/>
      <c r="O258" s="1630"/>
      <c r="P258" s="1630"/>
      <c r="Q258" s="1630"/>
      <c r="R258" s="1630"/>
      <c r="S258" s="1630"/>
      <c r="T258" s="1630"/>
      <c r="U258" s="1630"/>
      <c r="V258" s="1630"/>
      <c r="W258" s="1630"/>
      <c r="X258" s="1630"/>
      <c r="Y258" s="1630"/>
      <c r="Z258" s="1630"/>
      <c r="AA258" s="1630"/>
      <c r="AB258" s="1630"/>
      <c r="AC258" s="963"/>
      <c r="AD258" s="1685"/>
      <c r="AE258" s="1685"/>
      <c r="AF258" s="1685"/>
      <c r="AG258" s="963" t="s">
        <v>1718</v>
      </c>
      <c r="AH258" s="964"/>
      <c r="AI258" s="965"/>
    </row>
    <row r="259" spans="2:35" ht="39" customHeight="1">
      <c r="B259" s="1682" t="s">
        <v>1716</v>
      </c>
      <c r="C259" s="1683"/>
      <c r="D259" s="1683"/>
      <c r="E259" s="1683"/>
      <c r="F259" s="1683"/>
      <c r="G259" s="1683"/>
      <c r="H259" s="1684"/>
      <c r="I259" s="940"/>
      <c r="J259" s="1690" t="s">
        <v>1679</v>
      </c>
      <c r="K259" s="1690"/>
      <c r="L259" s="1690"/>
      <c r="M259" s="1690"/>
      <c r="N259" s="1690"/>
      <c r="O259" s="1690"/>
      <c r="P259" s="1690"/>
      <c r="Q259" s="1690"/>
      <c r="R259" s="1690"/>
      <c r="S259" s="1690"/>
      <c r="T259" s="1690"/>
      <c r="U259" s="1690"/>
      <c r="V259" s="1690"/>
      <c r="W259" s="1690"/>
      <c r="X259" s="1690"/>
      <c r="Y259" s="1690"/>
      <c r="Z259" s="1690"/>
      <c r="AA259" s="1690"/>
      <c r="AB259" s="1690"/>
      <c r="AC259" s="959"/>
      <c r="AD259" s="1686"/>
      <c r="AE259" s="1686"/>
      <c r="AF259" s="1686"/>
      <c r="AG259" s="959" t="s">
        <v>1718</v>
      </c>
      <c r="AH259" s="940"/>
      <c r="AI259" s="941"/>
    </row>
    <row r="260" spans="2:35">
      <c r="B260" s="1637" t="s">
        <v>1678</v>
      </c>
      <c r="C260" s="1638"/>
      <c r="D260" s="1638"/>
      <c r="E260" s="1638"/>
      <c r="F260" s="1638"/>
      <c r="G260" s="1638"/>
      <c r="H260" s="876"/>
      <c r="I260" s="876"/>
      <c r="J260" s="834"/>
      <c r="K260" s="834"/>
      <c r="L260" s="834"/>
      <c r="M260" s="834"/>
      <c r="N260" s="834"/>
      <c r="O260" s="834"/>
      <c r="P260" s="834"/>
      <c r="Q260" s="834"/>
      <c r="R260" s="834"/>
      <c r="S260" s="834"/>
      <c r="T260" s="834"/>
      <c r="U260" s="834"/>
      <c r="V260" s="834"/>
      <c r="W260" s="834"/>
      <c r="X260" s="834"/>
      <c r="Y260" s="834"/>
      <c r="Z260" s="834"/>
      <c r="AA260" s="1641" t="s">
        <v>1677</v>
      </c>
      <c r="AB260" s="1642"/>
      <c r="AC260" s="1642"/>
      <c r="AD260" s="1642"/>
      <c r="AE260" s="1642"/>
      <c r="AF260" s="1642"/>
      <c r="AG260" s="1642"/>
      <c r="AH260" s="1642"/>
      <c r="AI260" s="1643"/>
    </row>
    <row r="261" spans="2:35">
      <c r="B261" s="1637"/>
      <c r="C261" s="1639"/>
      <c r="D261" s="1639"/>
      <c r="E261" s="1639"/>
      <c r="F261" s="1639"/>
      <c r="G261" s="1639"/>
      <c r="H261" s="834"/>
      <c r="I261" s="834"/>
      <c r="J261" s="834"/>
      <c r="K261" s="834"/>
      <c r="L261" s="834"/>
      <c r="M261" s="834"/>
      <c r="N261" s="834"/>
      <c r="O261" s="834"/>
      <c r="P261" s="834"/>
      <c r="Q261" s="834"/>
      <c r="R261" s="834"/>
      <c r="S261" s="834"/>
      <c r="T261" s="834"/>
      <c r="U261" s="834"/>
      <c r="V261" s="834"/>
      <c r="W261" s="834"/>
      <c r="X261" s="834"/>
      <c r="Y261" s="834"/>
      <c r="Z261" s="834"/>
      <c r="AA261" s="1644"/>
      <c r="AB261" s="1628"/>
      <c r="AC261" s="1628"/>
      <c r="AD261" s="1628"/>
      <c r="AE261" s="1628"/>
      <c r="AF261" s="1628"/>
      <c r="AG261" s="1628"/>
      <c r="AH261" s="1628"/>
      <c r="AI261" s="1645"/>
    </row>
    <row r="262" spans="2:35" ht="25.9" customHeight="1">
      <c r="B262" s="824"/>
      <c r="C262" s="1640" t="s">
        <v>1717</v>
      </c>
      <c r="D262" s="1549"/>
      <c r="E262" s="1549"/>
      <c r="F262" s="1549"/>
      <c r="G262" s="1549"/>
      <c r="H262" s="1549"/>
      <c r="I262" s="1549"/>
      <c r="J262" s="1549"/>
      <c r="K262" s="1549"/>
      <c r="L262" s="1549"/>
      <c r="M262" s="1549"/>
      <c r="N262" s="1549"/>
      <c r="O262" s="1549"/>
      <c r="P262" s="1549"/>
      <c r="Q262" s="1549"/>
      <c r="R262" s="1549"/>
      <c r="S262" s="1549"/>
      <c r="T262" s="1549"/>
      <c r="U262" s="834"/>
      <c r="V262" s="834"/>
      <c r="W262" s="834"/>
      <c r="X262" s="834"/>
      <c r="Y262" s="834"/>
      <c r="Z262" s="834"/>
      <c r="AA262" s="942"/>
      <c r="AB262" s="834"/>
      <c r="AC262" s="834"/>
      <c r="AD262" s="834"/>
      <c r="AE262" s="834"/>
      <c r="AF262" s="834"/>
      <c r="AG262" s="834"/>
      <c r="AH262" s="834"/>
      <c r="AI262" s="825"/>
    </row>
    <row r="263" spans="2:35" ht="49.9" customHeight="1">
      <c r="B263" s="824"/>
      <c r="C263" s="834"/>
      <c r="D263" s="834"/>
      <c r="E263" s="834"/>
      <c r="F263" s="834"/>
      <c r="G263" s="834"/>
      <c r="H263" s="834"/>
      <c r="I263" s="834"/>
      <c r="J263" s="834"/>
      <c r="K263" s="834"/>
      <c r="L263" s="834"/>
      <c r="M263" s="834"/>
      <c r="N263" s="834"/>
      <c r="O263" s="834"/>
      <c r="P263" s="834"/>
      <c r="Q263" s="834"/>
      <c r="R263" s="834"/>
      <c r="S263" s="834"/>
      <c r="T263" s="834"/>
      <c r="U263" s="834"/>
      <c r="V263" s="834"/>
      <c r="W263" s="834"/>
      <c r="X263" s="834"/>
      <c r="Y263" s="834"/>
      <c r="Z263" s="834"/>
      <c r="AA263" s="942"/>
      <c r="AB263" s="834"/>
      <c r="AC263" s="834"/>
      <c r="AD263" s="834"/>
      <c r="AE263" s="834"/>
      <c r="AF263" s="834"/>
      <c r="AG263" s="834"/>
      <c r="AH263" s="834"/>
      <c r="AI263" s="825"/>
    </row>
    <row r="264" spans="2:35" ht="13.5" thickBot="1">
      <c r="B264" s="848"/>
      <c r="C264" s="849"/>
      <c r="D264" s="849"/>
      <c r="E264" s="849"/>
      <c r="F264" s="849"/>
      <c r="G264" s="849"/>
      <c r="H264" s="849"/>
      <c r="I264" s="849"/>
      <c r="J264" s="849"/>
      <c r="K264" s="849"/>
      <c r="L264" s="849"/>
      <c r="M264" s="849"/>
      <c r="N264" s="849"/>
      <c r="O264" s="849"/>
      <c r="P264" s="849"/>
      <c r="Q264" s="849"/>
      <c r="R264" s="849"/>
      <c r="S264" s="849"/>
      <c r="T264" s="849"/>
      <c r="U264" s="849"/>
      <c r="V264" s="849"/>
      <c r="W264" s="849"/>
      <c r="X264" s="849"/>
      <c r="Y264" s="849"/>
      <c r="Z264" s="849"/>
      <c r="AA264" s="943"/>
      <c r="AB264" s="849"/>
      <c r="AC264" s="849"/>
      <c r="AD264" s="849"/>
      <c r="AE264" s="849"/>
      <c r="AF264" s="849"/>
      <c r="AG264" s="849"/>
      <c r="AH264" s="849"/>
      <c r="AI264" s="850"/>
    </row>
    <row r="265" spans="2:35">
      <c r="B265" s="834"/>
      <c r="C265" s="834"/>
      <c r="D265" s="834"/>
      <c r="E265" s="834"/>
      <c r="F265" s="834"/>
      <c r="G265" s="834"/>
      <c r="H265" s="834"/>
      <c r="I265" s="834"/>
      <c r="J265" s="834"/>
      <c r="K265" s="834"/>
      <c r="L265" s="834"/>
      <c r="M265" s="834"/>
      <c r="N265" s="834"/>
      <c r="O265" s="834"/>
      <c r="P265" s="834"/>
      <c r="Q265" s="834"/>
      <c r="R265" s="834"/>
      <c r="S265" s="834"/>
      <c r="T265" s="834"/>
      <c r="U265" s="834"/>
      <c r="V265" s="834"/>
      <c r="W265" s="834"/>
      <c r="X265" s="834"/>
      <c r="Y265" s="834"/>
      <c r="Z265" s="834"/>
      <c r="AA265" s="834"/>
      <c r="AB265" s="834"/>
      <c r="AC265" s="834"/>
      <c r="AD265" s="834"/>
      <c r="AE265" s="834"/>
      <c r="AF265" s="834"/>
      <c r="AG265" s="834"/>
      <c r="AH265" s="834"/>
      <c r="AI265" s="834"/>
    </row>
    <row r="266" spans="2:35" ht="13.5">
      <c r="B266" s="1631" t="s">
        <v>1696</v>
      </c>
      <c r="C266" s="1594"/>
      <c r="D266" s="1594"/>
      <c r="E266" s="1594"/>
      <c r="F266" s="1594"/>
      <c r="G266" s="1594"/>
      <c r="H266" s="1594"/>
      <c r="N266" s="834"/>
      <c r="O266" s="834"/>
      <c r="P266" s="834"/>
      <c r="Q266" s="834"/>
      <c r="R266" s="834"/>
      <c r="S266" s="834"/>
    </row>
    <row r="267" spans="2:35" ht="6" customHeight="1" thickBot="1"/>
    <row r="268" spans="2:35">
      <c r="B268" s="821"/>
      <c r="C268" s="822"/>
      <c r="D268" s="822"/>
      <c r="E268" s="822"/>
      <c r="F268" s="822"/>
      <c r="G268" s="822"/>
      <c r="H268" s="822"/>
      <c r="I268" s="822"/>
      <c r="J268" s="822"/>
      <c r="K268" s="822"/>
      <c r="L268" s="822"/>
      <c r="M268" s="822"/>
      <c r="N268" s="822"/>
      <c r="O268" s="822"/>
      <c r="P268" s="822"/>
      <c r="Q268" s="822"/>
      <c r="R268" s="822"/>
      <c r="S268" s="822"/>
      <c r="T268" s="822"/>
      <c r="U268" s="822"/>
      <c r="V268" s="822"/>
      <c r="W268" s="822"/>
      <c r="X268" s="822"/>
      <c r="Y268" s="822"/>
      <c r="Z268" s="822"/>
      <c r="AA268" s="822"/>
      <c r="AB268" s="822"/>
      <c r="AC268" s="822"/>
      <c r="AD268" s="822"/>
      <c r="AE268" s="822"/>
      <c r="AF268" s="822"/>
      <c r="AG268" s="822"/>
      <c r="AH268" s="822"/>
      <c r="AI268" s="823"/>
    </row>
    <row r="269" spans="2:35">
      <c r="B269" s="824"/>
      <c r="C269" s="834"/>
      <c r="D269" s="834"/>
      <c r="E269" s="834"/>
      <c r="F269" s="834"/>
      <c r="G269" s="834"/>
      <c r="H269" s="834"/>
      <c r="I269" s="834"/>
      <c r="J269" s="834"/>
      <c r="K269" s="834"/>
      <c r="L269" s="834"/>
      <c r="M269" s="834"/>
      <c r="N269" s="834"/>
      <c r="O269" s="834"/>
      <c r="P269" s="834"/>
      <c r="Q269" s="834"/>
      <c r="R269" s="834"/>
      <c r="S269" s="834"/>
      <c r="T269" s="834"/>
      <c r="U269" s="834"/>
      <c r="V269" s="834"/>
      <c r="W269" s="834"/>
      <c r="X269" s="834"/>
      <c r="Y269" s="834"/>
      <c r="Z269" s="834"/>
      <c r="AA269" s="834"/>
      <c r="AB269" s="834"/>
      <c r="AC269" s="834"/>
      <c r="AD269" s="834"/>
      <c r="AE269" s="834"/>
      <c r="AF269" s="834"/>
      <c r="AG269" s="834"/>
      <c r="AH269" s="834"/>
      <c r="AI269" s="825"/>
    </row>
    <row r="270" spans="2:35">
      <c r="B270" s="1595" t="s">
        <v>1690</v>
      </c>
      <c r="C270" s="1596"/>
      <c r="D270" s="1596"/>
      <c r="E270" s="1596"/>
      <c r="F270" s="1596"/>
      <c r="G270" s="1596"/>
      <c r="H270" s="1596"/>
      <c r="I270" s="1596"/>
      <c r="J270" s="1596"/>
      <c r="K270" s="1596"/>
      <c r="L270" s="1596"/>
      <c r="M270" s="1596"/>
      <c r="N270" s="1596"/>
      <c r="O270" s="1596"/>
      <c r="P270" s="1596"/>
      <c r="Q270" s="1596"/>
      <c r="R270" s="1596"/>
      <c r="S270" s="1596"/>
      <c r="T270" s="1596"/>
      <c r="U270" s="1596"/>
      <c r="V270" s="1596"/>
      <c r="W270" s="1596"/>
      <c r="X270" s="1596"/>
      <c r="Y270" s="1596"/>
      <c r="Z270" s="1596"/>
      <c r="AA270" s="1596"/>
      <c r="AB270" s="1596"/>
      <c r="AC270" s="1596"/>
      <c r="AD270" s="1596"/>
      <c r="AE270" s="1596"/>
      <c r="AF270" s="1596"/>
      <c r="AG270" s="1596"/>
      <c r="AH270" s="1596"/>
      <c r="AI270" s="1598"/>
    </row>
    <row r="271" spans="2:35">
      <c r="B271" s="1595"/>
      <c r="C271" s="1596"/>
      <c r="D271" s="1596"/>
      <c r="E271" s="1596"/>
      <c r="F271" s="1596"/>
      <c r="G271" s="1596"/>
      <c r="H271" s="1596"/>
      <c r="I271" s="1596"/>
      <c r="J271" s="1596"/>
      <c r="K271" s="1596"/>
      <c r="L271" s="1596"/>
      <c r="M271" s="1596"/>
      <c r="N271" s="1596"/>
      <c r="O271" s="1596"/>
      <c r="P271" s="1596"/>
      <c r="Q271" s="1596"/>
      <c r="R271" s="1596"/>
      <c r="S271" s="1596"/>
      <c r="T271" s="1596"/>
      <c r="U271" s="1596"/>
      <c r="V271" s="1596"/>
      <c r="W271" s="1596"/>
      <c r="X271" s="1596"/>
      <c r="Y271" s="1596"/>
      <c r="Z271" s="1596"/>
      <c r="AA271" s="1596"/>
      <c r="AB271" s="1596"/>
      <c r="AC271" s="1596"/>
      <c r="AD271" s="1596"/>
      <c r="AE271" s="1596"/>
      <c r="AF271" s="1596"/>
      <c r="AG271" s="1596"/>
      <c r="AH271" s="1596"/>
      <c r="AI271" s="1598"/>
    </row>
    <row r="272" spans="2:35">
      <c r="B272" s="830"/>
      <c r="C272" s="843"/>
      <c r="D272" s="843"/>
      <c r="E272" s="843"/>
      <c r="F272" s="843"/>
      <c r="G272" s="843"/>
      <c r="H272" s="843"/>
      <c r="I272" s="843"/>
      <c r="J272" s="843"/>
      <c r="K272" s="843"/>
      <c r="L272" s="843" t="s">
        <v>977</v>
      </c>
      <c r="M272" s="843"/>
      <c r="N272" s="843"/>
      <c r="O272" s="843"/>
      <c r="P272" s="843"/>
      <c r="Q272" s="843"/>
      <c r="R272" s="843"/>
      <c r="S272" s="843"/>
      <c r="T272" s="843"/>
      <c r="U272" s="843"/>
      <c r="V272" s="843"/>
      <c r="W272" s="843"/>
      <c r="X272" s="843"/>
      <c r="Y272" s="843"/>
      <c r="Z272" s="843"/>
      <c r="AA272" s="843"/>
      <c r="AB272" s="843"/>
      <c r="AC272" s="843"/>
      <c r="AD272" s="843"/>
      <c r="AE272" s="843"/>
      <c r="AF272" s="843"/>
      <c r="AG272" s="843"/>
      <c r="AH272" s="843"/>
      <c r="AI272" s="832"/>
    </row>
    <row r="273" spans="2:37" ht="14.25">
      <c r="B273" s="824"/>
      <c r="C273" s="833"/>
      <c r="O273" s="834"/>
      <c r="P273" s="834"/>
      <c r="Q273" s="834"/>
      <c r="R273" s="834"/>
      <c r="S273" s="834"/>
      <c r="T273" s="834"/>
      <c r="U273" s="834"/>
      <c r="V273" s="834"/>
      <c r="W273" s="834"/>
      <c r="X273" s="834"/>
      <c r="Y273" s="1622" t="s">
        <v>921</v>
      </c>
      <c r="Z273" s="1623"/>
      <c r="AA273" s="1623"/>
      <c r="AB273" s="1623"/>
      <c r="AC273" s="1623"/>
      <c r="AD273" s="1623"/>
      <c r="AE273" s="1623"/>
      <c r="AF273" s="1623"/>
      <c r="AG273" s="1623"/>
      <c r="AH273" s="1623"/>
      <c r="AI273" s="825"/>
    </row>
    <row r="274" spans="2:37" ht="14.25">
      <c r="B274" s="824"/>
      <c r="C274" s="833"/>
      <c r="O274" s="834"/>
      <c r="P274" s="834"/>
      <c r="Q274" s="834"/>
      <c r="R274" s="834"/>
      <c r="S274" s="834"/>
      <c r="T274" s="834"/>
      <c r="U274" s="834"/>
      <c r="V274" s="834"/>
      <c r="W274" s="834"/>
      <c r="X274" s="834"/>
      <c r="Y274" s="948"/>
      <c r="Z274" s="311"/>
      <c r="AA274" s="311"/>
      <c r="AB274" s="311"/>
      <c r="AC274" s="311"/>
      <c r="AD274" s="311"/>
      <c r="AE274" s="311"/>
      <c r="AF274" s="311"/>
      <c r="AG274" s="311"/>
      <c r="AH274" s="311"/>
      <c r="AI274" s="825"/>
    </row>
    <row r="275" spans="2:37" ht="19.899999999999999" customHeight="1">
      <c r="B275" s="824"/>
      <c r="C275" s="1543" t="str">
        <f>本工事内容!$C$2</f>
        <v>一宮市長　中野　正康</v>
      </c>
      <c r="D275" s="1543"/>
      <c r="E275" s="1543"/>
      <c r="F275" s="1543"/>
      <c r="G275" s="1543"/>
      <c r="H275" s="1543"/>
      <c r="I275" s="1543"/>
      <c r="J275" s="1543"/>
      <c r="K275" s="1543"/>
      <c r="L275" s="1543"/>
      <c r="M275" s="1543"/>
      <c r="N275" s="1543"/>
      <c r="O275" s="834"/>
      <c r="P275" s="834"/>
      <c r="Q275" s="834"/>
      <c r="R275" s="834"/>
      <c r="S275" s="834"/>
      <c r="T275" s="834"/>
      <c r="U275" s="834"/>
      <c r="V275" s="834"/>
      <c r="W275" s="834"/>
      <c r="X275" s="834"/>
      <c r="Y275" s="834"/>
      <c r="Z275" s="834"/>
      <c r="AA275" s="834"/>
      <c r="AB275" s="834"/>
      <c r="AC275" s="834"/>
      <c r="AD275" s="834"/>
      <c r="AE275" s="834"/>
      <c r="AF275" s="834"/>
      <c r="AG275" s="834"/>
      <c r="AH275" s="834"/>
      <c r="AI275" s="825"/>
    </row>
    <row r="276" spans="2:37" ht="19.899999999999999" customHeight="1">
      <c r="B276" s="824"/>
      <c r="C276" s="904"/>
      <c r="D276" s="904"/>
      <c r="E276" s="904"/>
      <c r="F276" s="904"/>
      <c r="G276" s="904"/>
      <c r="H276" s="904"/>
      <c r="I276" s="904"/>
      <c r="J276" s="904"/>
      <c r="K276" s="904"/>
      <c r="L276" s="904"/>
      <c r="M276" s="904"/>
      <c r="N276" s="904"/>
      <c r="O276" s="834"/>
      <c r="P276" s="834"/>
      <c r="Q276" s="834"/>
      <c r="R276" s="834"/>
      <c r="S276" s="834"/>
      <c r="T276" s="834"/>
      <c r="U276" s="834"/>
      <c r="V276" s="834"/>
      <c r="W276" s="834"/>
      <c r="X276" s="834"/>
      <c r="Y276" s="834"/>
      <c r="Z276" s="834"/>
      <c r="AA276" s="834"/>
      <c r="AB276" s="834"/>
      <c r="AC276" s="834"/>
      <c r="AD276" s="834"/>
      <c r="AE276" s="834"/>
      <c r="AF276" s="834"/>
      <c r="AG276" s="834"/>
      <c r="AH276" s="834"/>
      <c r="AI276" s="825"/>
    </row>
    <row r="277" spans="2:37" ht="25.9" customHeight="1">
      <c r="B277" s="824"/>
      <c r="C277" s="834"/>
      <c r="D277" s="834"/>
      <c r="E277" s="834"/>
      <c r="F277" s="834"/>
      <c r="G277" s="834"/>
      <c r="H277" s="834"/>
      <c r="I277" s="834"/>
      <c r="J277" s="834"/>
      <c r="K277" s="834"/>
      <c r="L277" s="834"/>
      <c r="M277" s="834"/>
      <c r="N277" s="834"/>
      <c r="O277" s="834"/>
      <c r="P277" s="834"/>
      <c r="Q277" s="834"/>
      <c r="R277" s="1584" t="s">
        <v>1550</v>
      </c>
      <c r="S277" s="1624"/>
      <c r="T277" s="1624"/>
      <c r="U277" s="1584" t="s">
        <v>1551</v>
      </c>
      <c r="V277" s="1584"/>
      <c r="W277" s="1625" t="str">
        <f>請負者詳細!$C$4</f>
        <v>一宮市尾西町木曽川1-1-1</v>
      </c>
      <c r="X277" s="1626"/>
      <c r="Y277" s="1626"/>
      <c r="Z277" s="1626"/>
      <c r="AA277" s="1626"/>
      <c r="AB277" s="1626"/>
      <c r="AC277" s="1626"/>
      <c r="AD277" s="1626"/>
      <c r="AE277" s="1626"/>
      <c r="AF277" s="1626"/>
      <c r="AG277" s="1626"/>
      <c r="AH277" s="1626"/>
      <c r="AI277" s="1627"/>
    </row>
    <row r="278" spans="2:37" ht="20.100000000000001" customHeight="1">
      <c r="B278" s="824"/>
      <c r="C278" s="834"/>
      <c r="D278" s="834"/>
      <c r="E278" s="834"/>
      <c r="F278" s="834"/>
      <c r="G278" s="834"/>
      <c r="H278" s="834"/>
      <c r="I278" s="834"/>
      <c r="J278" s="834"/>
      <c r="K278" s="834"/>
      <c r="L278" s="834"/>
      <c r="M278" s="834"/>
      <c r="N278" s="834"/>
      <c r="O278" s="834"/>
      <c r="P278" s="834"/>
      <c r="Q278" s="834"/>
      <c r="R278" s="843"/>
      <c r="S278" s="843"/>
      <c r="T278" s="843"/>
      <c r="U278" s="1584" t="s">
        <v>1552</v>
      </c>
      <c r="V278" s="1584"/>
      <c r="W278" s="1672" t="str">
        <f>請負者詳細!$C$2</f>
        <v>△△△△建設株式会社</v>
      </c>
      <c r="X278" s="1673"/>
      <c r="Y278" s="1673"/>
      <c r="Z278" s="1673"/>
      <c r="AA278" s="1673"/>
      <c r="AB278" s="1673"/>
      <c r="AC278" s="1673"/>
      <c r="AD278" s="1673"/>
      <c r="AE278" s="1673"/>
      <c r="AF278" s="1673"/>
      <c r="AG278" s="1673"/>
      <c r="AH278" s="1673"/>
      <c r="AI278" s="947"/>
    </row>
    <row r="279" spans="2:37" ht="15" customHeight="1">
      <c r="B279" s="824"/>
      <c r="C279" s="834"/>
      <c r="D279" s="834"/>
      <c r="E279" s="834"/>
      <c r="F279" s="834"/>
      <c r="G279" s="834"/>
      <c r="H279" s="834"/>
      <c r="I279" s="834"/>
      <c r="J279" s="834"/>
      <c r="K279" s="834"/>
      <c r="L279" s="834"/>
      <c r="M279" s="834"/>
      <c r="N279" s="834"/>
      <c r="O279" s="834"/>
      <c r="P279" s="834"/>
      <c r="Q279" s="834"/>
      <c r="R279" s="944"/>
      <c r="S279" s="1612" t="s">
        <v>1697</v>
      </c>
      <c r="T279" s="1613"/>
      <c r="U279" s="1613"/>
      <c r="V279" s="1613"/>
      <c r="W279" s="1625" t="str">
        <f>請負者詳細!$C$5</f>
        <v>代表取締役　○○　××</v>
      </c>
      <c r="X279" s="1626"/>
      <c r="Y279" s="1626"/>
      <c r="Z279" s="1626"/>
      <c r="AA279" s="1626"/>
      <c r="AB279" s="1626"/>
      <c r="AC279" s="1626"/>
      <c r="AD279" s="1626"/>
      <c r="AE279" s="1626"/>
      <c r="AF279" s="1626"/>
      <c r="AG279" s="1626"/>
      <c r="AH279" s="1626"/>
      <c r="AI279" s="1627"/>
    </row>
    <row r="280" spans="2:37" ht="15" customHeight="1">
      <c r="B280" s="824"/>
      <c r="C280" s="834"/>
      <c r="D280" s="834"/>
      <c r="E280" s="834"/>
      <c r="F280" s="834"/>
      <c r="G280" s="834"/>
      <c r="H280" s="834"/>
      <c r="I280" s="834"/>
      <c r="J280" s="834"/>
      <c r="K280" s="834"/>
      <c r="L280" s="834"/>
      <c r="M280" s="834"/>
      <c r="N280" s="834"/>
      <c r="O280" s="834"/>
      <c r="P280" s="834"/>
      <c r="Q280" s="834"/>
      <c r="R280" s="944"/>
      <c r="S280" s="1612" t="s">
        <v>26</v>
      </c>
      <c r="T280" s="1613"/>
      <c r="U280" s="1613"/>
      <c r="V280" s="1613"/>
      <c r="W280" s="1626"/>
      <c r="X280" s="1626"/>
      <c r="Y280" s="1626"/>
      <c r="Z280" s="1626"/>
      <c r="AA280" s="1626"/>
      <c r="AB280" s="1626"/>
      <c r="AC280" s="1626"/>
      <c r="AD280" s="1626"/>
      <c r="AE280" s="1626"/>
      <c r="AF280" s="1626"/>
      <c r="AG280" s="1626"/>
      <c r="AH280" s="1626"/>
      <c r="AI280" s="1627"/>
    </row>
    <row r="281" spans="2:37" ht="13.5">
      <c r="B281" s="824"/>
      <c r="C281" s="834"/>
      <c r="D281" s="924"/>
      <c r="E281" s="924"/>
      <c r="P281" s="800"/>
      <c r="Q281" s="800"/>
      <c r="S281" s="800"/>
      <c r="T281" s="800"/>
      <c r="V281" s="800"/>
      <c r="W281" s="800"/>
      <c r="Y281" s="800"/>
      <c r="Z281" s="800"/>
      <c r="AB281" s="800"/>
      <c r="AC281" s="800"/>
      <c r="AE281" s="800"/>
      <c r="AF281" s="800"/>
      <c r="AH281" s="834"/>
      <c r="AI281" s="825"/>
    </row>
    <row r="282" spans="2:37" ht="13.5">
      <c r="B282" s="824"/>
      <c r="C282" s="834"/>
      <c r="D282" s="924"/>
      <c r="E282" s="924"/>
      <c r="P282" s="800"/>
      <c r="Q282" s="800"/>
      <c r="S282" s="800"/>
      <c r="T282" s="800"/>
      <c r="V282" s="800"/>
      <c r="W282" s="800"/>
      <c r="Y282" s="800"/>
      <c r="Z282" s="800"/>
      <c r="AB282" s="800"/>
      <c r="AC282" s="800"/>
      <c r="AE282" s="800"/>
      <c r="AF282" s="800"/>
      <c r="AH282" s="834"/>
      <c r="AI282" s="825"/>
    </row>
    <row r="283" spans="2:37" ht="13.5">
      <c r="B283" s="824"/>
      <c r="C283" s="834"/>
      <c r="D283" s="924"/>
      <c r="E283" s="924"/>
      <c r="F283" s="1678" t="s">
        <v>1691</v>
      </c>
      <c r="G283" s="1678"/>
      <c r="H283" s="1678"/>
      <c r="I283" s="1678"/>
      <c r="J283" s="1678"/>
      <c r="K283" s="1678"/>
      <c r="L283" s="1678"/>
      <c r="M283" s="1678"/>
      <c r="N283" s="1678"/>
      <c r="O283" s="1678"/>
      <c r="P283" s="1678"/>
      <c r="Q283" s="1678"/>
      <c r="R283" s="1678"/>
      <c r="S283" s="1678"/>
      <c r="T283" s="1678"/>
      <c r="U283" s="1678"/>
      <c r="V283" s="1678"/>
      <c r="W283" s="1678"/>
      <c r="X283" s="1678"/>
      <c r="Y283" s="1678"/>
      <c r="Z283" s="1678"/>
      <c r="AA283" s="1678"/>
      <c r="AB283" s="1678"/>
      <c r="AC283" s="1678"/>
      <c r="AD283" s="1678"/>
      <c r="AE283" s="1678"/>
      <c r="AF283" s="1678"/>
      <c r="AH283" s="834"/>
      <c r="AI283" s="825"/>
    </row>
    <row r="284" spans="2:37" ht="18.75">
      <c r="B284" s="824"/>
      <c r="C284" s="834"/>
      <c r="D284" s="925"/>
      <c r="F284" s="926"/>
      <c r="G284" s="926"/>
      <c r="H284" s="926"/>
      <c r="I284" s="926"/>
      <c r="J284" s="926"/>
      <c r="K284" s="926"/>
      <c r="L284" s="926"/>
      <c r="M284" s="926"/>
      <c r="N284" s="926"/>
      <c r="O284" s="926"/>
      <c r="P284" s="926"/>
      <c r="Q284" s="926"/>
      <c r="R284" s="926"/>
      <c r="S284" s="926"/>
      <c r="T284" s="926"/>
      <c r="U284" s="926"/>
      <c r="V284" s="926"/>
      <c r="W284" s="926"/>
      <c r="X284" s="926"/>
      <c r="Y284" s="926"/>
      <c r="Z284" s="926"/>
      <c r="AA284" s="926"/>
      <c r="AB284" s="926"/>
      <c r="AC284" s="926"/>
      <c r="AD284" s="926"/>
      <c r="AE284" s="926"/>
      <c r="AF284" s="926"/>
      <c r="AI284" s="825"/>
    </row>
    <row r="285" spans="2:37" ht="18.75">
      <c r="B285" s="824"/>
      <c r="C285" s="834"/>
      <c r="F285" s="926"/>
      <c r="G285" s="926"/>
      <c r="H285" s="926"/>
      <c r="I285" s="926"/>
      <c r="J285" s="926"/>
      <c r="K285" s="926"/>
      <c r="L285" s="926"/>
      <c r="M285" s="926"/>
      <c r="N285" s="926"/>
      <c r="O285" s="926"/>
      <c r="P285" s="926"/>
      <c r="Q285" s="926"/>
      <c r="R285" s="926"/>
      <c r="S285" s="927" t="s">
        <v>1555</v>
      </c>
      <c r="T285" s="926"/>
      <c r="U285" s="926"/>
      <c r="V285" s="926"/>
      <c r="W285" s="926"/>
      <c r="X285" s="926"/>
      <c r="Y285" s="926"/>
      <c r="Z285" s="926"/>
      <c r="AA285" s="926"/>
      <c r="AB285" s="926"/>
      <c r="AC285" s="926"/>
      <c r="AD285" s="926"/>
      <c r="AE285" s="926"/>
      <c r="AF285" s="926"/>
      <c r="AG285" s="802"/>
      <c r="AI285" s="825"/>
    </row>
    <row r="286" spans="2:37" ht="13.5">
      <c r="B286" s="824"/>
      <c r="C286" s="834"/>
      <c r="AG286" s="802"/>
      <c r="AI286" s="825"/>
    </row>
    <row r="287" spans="2:37" ht="25.9" customHeight="1">
      <c r="B287" s="824"/>
      <c r="C287" s="834"/>
      <c r="F287" s="1607" t="s">
        <v>1633</v>
      </c>
      <c r="G287" s="1608"/>
      <c r="H287" s="1608"/>
      <c r="I287" s="1607" t="s">
        <v>1634</v>
      </c>
      <c r="J287" s="1608"/>
      <c r="K287" s="1608"/>
      <c r="L287" s="1607" t="s">
        <v>1635</v>
      </c>
      <c r="M287" s="1608"/>
      <c r="N287" s="1608"/>
      <c r="O287" s="1607" t="s">
        <v>1636</v>
      </c>
      <c r="P287" s="1608"/>
      <c r="Q287" s="1608"/>
      <c r="R287" s="1607" t="s">
        <v>1637</v>
      </c>
      <c r="S287" s="1608"/>
      <c r="T287" s="1608"/>
      <c r="U287" s="1607" t="s">
        <v>1638</v>
      </c>
      <c r="V287" s="1608"/>
      <c r="W287" s="1608"/>
      <c r="X287" s="1607" t="s">
        <v>1639</v>
      </c>
      <c r="Y287" s="1608"/>
      <c r="Z287" s="1608"/>
      <c r="AA287" s="1607" t="s">
        <v>1640</v>
      </c>
      <c r="AB287" s="1608"/>
      <c r="AC287" s="1608"/>
      <c r="AD287" s="1607" t="s">
        <v>45</v>
      </c>
      <c r="AE287" s="1608"/>
      <c r="AF287" s="1608"/>
      <c r="AG287" s="834"/>
      <c r="AH287" s="834"/>
      <c r="AI287" s="825"/>
      <c r="AK287" s="835" t="s">
        <v>1714</v>
      </c>
    </row>
    <row r="288" spans="2:37" ht="40.15" customHeight="1">
      <c r="B288" s="824"/>
      <c r="C288" s="834"/>
      <c r="F288" s="1606" t="str">
        <f>IF(LEN(AK288)&lt;9,"",LEFT(RIGHT(AK288,9),1))</f>
        <v/>
      </c>
      <c r="G288" s="1606"/>
      <c r="H288" s="1606"/>
      <c r="I288" s="1606" t="str">
        <f>IF(LEN(AK288)&lt;8,"",LEFT(RIGHT(AK288,8),1))</f>
        <v/>
      </c>
      <c r="J288" s="1606"/>
      <c r="K288" s="1606"/>
      <c r="L288" s="1606" t="str">
        <f>LEFT(RIGHT(AK288,7),1)</f>
        <v/>
      </c>
      <c r="M288" s="1606"/>
      <c r="N288" s="1606"/>
      <c r="O288" s="1606" t="str">
        <f>LEFT(RIGHT(AK288,6),1)</f>
        <v/>
      </c>
      <c r="P288" s="1606"/>
      <c r="Q288" s="1606"/>
      <c r="R288" s="1606" t="str">
        <f>LEFT(RIGHT(AK288,5),1)</f>
        <v/>
      </c>
      <c r="S288" s="1606"/>
      <c r="T288" s="1606"/>
      <c r="U288" s="1606" t="str">
        <f>LEFT(RIGHT(AK288,4),1)</f>
        <v/>
      </c>
      <c r="V288" s="1606"/>
      <c r="W288" s="1606"/>
      <c r="X288" s="1606" t="str">
        <f>LEFT(RIGHT(AK288,3),1)</f>
        <v/>
      </c>
      <c r="Y288" s="1606"/>
      <c r="Z288" s="1606"/>
      <c r="AA288" s="1606" t="str">
        <f>LEFT(RIGHT(AK288,2),1)</f>
        <v/>
      </c>
      <c r="AB288" s="1606"/>
      <c r="AC288" s="1606"/>
      <c r="AD288" s="1606" t="str">
        <f>RIGHT(AK288,1)</f>
        <v/>
      </c>
      <c r="AE288" s="1606"/>
      <c r="AF288" s="1606"/>
      <c r="AG288" s="834"/>
      <c r="AH288" s="834"/>
      <c r="AI288" s="825"/>
      <c r="AK288" s="1354"/>
    </row>
    <row r="289" spans="2:35" ht="18.75">
      <c r="B289" s="824"/>
      <c r="C289" s="834"/>
      <c r="F289" s="926" t="s">
        <v>977</v>
      </c>
      <c r="G289" s="926"/>
      <c r="H289" s="926"/>
      <c r="I289" s="926" t="s">
        <v>977</v>
      </c>
      <c r="J289" s="926"/>
      <c r="K289" s="926"/>
      <c r="L289" s="926" t="s">
        <v>977</v>
      </c>
      <c r="M289" s="926"/>
      <c r="N289" s="926"/>
      <c r="O289" s="926" t="s">
        <v>977</v>
      </c>
      <c r="P289" s="926"/>
      <c r="Q289" s="926"/>
      <c r="R289" s="926" t="s">
        <v>977</v>
      </c>
      <c r="S289" s="926"/>
      <c r="T289" s="926"/>
      <c r="U289" s="926" t="s">
        <v>977</v>
      </c>
      <c r="V289" s="926"/>
      <c r="W289" s="926"/>
      <c r="X289" s="926" t="s">
        <v>977</v>
      </c>
      <c r="Y289" s="926"/>
      <c r="Z289" s="926"/>
      <c r="AA289" s="926" t="s">
        <v>977</v>
      </c>
      <c r="AB289" s="926"/>
      <c r="AC289" s="926"/>
      <c r="AD289" s="926" t="s">
        <v>977</v>
      </c>
      <c r="AE289" s="926"/>
      <c r="AF289" s="926"/>
      <c r="AG289" s="834"/>
      <c r="AH289" s="834"/>
      <c r="AI289" s="825"/>
    </row>
    <row r="290" spans="2:35">
      <c r="B290" s="824"/>
      <c r="C290" s="834"/>
      <c r="D290" s="834"/>
      <c r="E290" s="834"/>
      <c r="AI290" s="825"/>
    </row>
    <row r="291" spans="2:35">
      <c r="B291" s="824"/>
      <c r="C291" s="834"/>
      <c r="D291" s="834"/>
      <c r="E291" s="834"/>
      <c r="F291" s="1586" t="s">
        <v>1642</v>
      </c>
      <c r="G291" s="1586"/>
      <c r="H291" s="1586"/>
      <c r="I291" s="1586"/>
      <c r="J291" s="1586"/>
      <c r="K291" s="1586"/>
      <c r="L291" s="1586"/>
      <c r="M291" s="1586"/>
      <c r="N291" s="1586"/>
      <c r="O291" s="1586"/>
      <c r="P291" s="1586"/>
      <c r="Q291" s="1586"/>
      <c r="R291" s="1586"/>
      <c r="S291" s="1586"/>
      <c r="T291" s="1586"/>
      <c r="U291" s="1586"/>
      <c r="V291" s="1586"/>
      <c r="W291" s="1586"/>
      <c r="X291" s="1586"/>
      <c r="Y291" s="1586"/>
      <c r="Z291" s="1586"/>
      <c r="AA291" s="1586"/>
      <c r="AB291" s="1586"/>
      <c r="AC291" s="1586"/>
      <c r="AD291" s="1586"/>
      <c r="AE291" s="1586"/>
      <c r="AF291" s="1586"/>
      <c r="AI291" s="825"/>
    </row>
    <row r="292" spans="2:35">
      <c r="B292" s="824"/>
      <c r="C292" s="834"/>
      <c r="D292" s="834"/>
      <c r="E292" s="834"/>
      <c r="O292" s="834"/>
      <c r="AI292" s="825"/>
    </row>
    <row r="293" spans="2:35" ht="25.9" customHeight="1">
      <c r="B293" s="824"/>
      <c r="C293" s="834"/>
      <c r="D293" s="834"/>
      <c r="E293" s="834"/>
      <c r="F293" s="1654" t="s">
        <v>1643</v>
      </c>
      <c r="G293" s="1654"/>
      <c r="H293" s="1654"/>
      <c r="I293" s="1654"/>
      <c r="J293" s="1654"/>
      <c r="K293" s="1654"/>
      <c r="L293" s="1654"/>
      <c r="M293" s="1654"/>
      <c r="N293" s="1654"/>
      <c r="O293" s="834"/>
      <c r="P293" s="1668" t="str">
        <f>本工事内容!$C$5&amp;本工事内容!$D$5&amp;本工事内容!$E$5</f>
        <v>都計第100号</v>
      </c>
      <c r="Q293" s="1668"/>
      <c r="R293" s="1668"/>
      <c r="S293" s="1668"/>
      <c r="T293" s="1668"/>
      <c r="U293" s="1668"/>
      <c r="V293" s="1668"/>
      <c r="W293" s="1668"/>
      <c r="X293" s="1668"/>
      <c r="AI293" s="825"/>
    </row>
    <row r="294" spans="2:35">
      <c r="B294" s="824"/>
      <c r="C294" s="834"/>
      <c r="D294" s="834"/>
      <c r="E294" s="834"/>
      <c r="O294" s="834"/>
      <c r="AI294" s="825"/>
    </row>
    <row r="295" spans="2:35" ht="25.9" customHeight="1">
      <c r="B295" s="824"/>
      <c r="C295" s="834"/>
      <c r="D295" s="834"/>
      <c r="E295" s="834"/>
      <c r="F295" s="1654" t="s">
        <v>1644</v>
      </c>
      <c r="G295" s="1654"/>
      <c r="H295" s="1654"/>
      <c r="I295" s="1654"/>
      <c r="J295" s="1654"/>
      <c r="K295" s="1654"/>
      <c r="L295" s="1654"/>
      <c r="M295" s="1654"/>
      <c r="N295" s="1654"/>
      <c r="O295" s="834"/>
      <c r="P295" s="1669" t="str">
        <f>本工事内容!$C$8</f>
        <v>○○○道路修繕工事2</v>
      </c>
      <c r="Q295" s="1669"/>
      <c r="R295" s="1669"/>
      <c r="S295" s="1669"/>
      <c r="T295" s="1669"/>
      <c r="U295" s="1669"/>
      <c r="V295" s="1669"/>
      <c r="W295" s="1669"/>
      <c r="X295" s="1669"/>
      <c r="Y295" s="1669"/>
      <c r="Z295" s="1669"/>
      <c r="AA295" s="1669"/>
      <c r="AB295" s="1669"/>
      <c r="AC295" s="1669"/>
      <c r="AD295" s="1669"/>
      <c r="AE295" s="1669"/>
      <c r="AF295" s="1669"/>
      <c r="AI295" s="825"/>
    </row>
    <row r="296" spans="2:35">
      <c r="B296" s="824"/>
      <c r="C296" s="834"/>
      <c r="D296" s="834"/>
      <c r="E296" s="834"/>
      <c r="AI296" s="825"/>
    </row>
    <row r="297" spans="2:35" ht="25.9" customHeight="1">
      <c r="B297" s="824"/>
      <c r="C297" s="834"/>
      <c r="D297" s="834"/>
      <c r="E297" s="834"/>
      <c r="F297" s="1654" t="s">
        <v>1645</v>
      </c>
      <c r="G297" s="1654"/>
      <c r="H297" s="1654"/>
      <c r="I297" s="1654"/>
      <c r="J297" s="1654"/>
      <c r="K297" s="1654"/>
      <c r="L297" s="1654"/>
      <c r="M297" s="1654"/>
      <c r="N297" s="1654"/>
      <c r="P297" s="1655" t="str">
        <f>本工事内容!$C$9</f>
        <v>一宮市本町二丁目5番６号2</v>
      </c>
      <c r="Q297" s="1655"/>
      <c r="R297" s="1655"/>
      <c r="S297" s="1655"/>
      <c r="T297" s="1655"/>
      <c r="U297" s="1655"/>
      <c r="V297" s="1655"/>
      <c r="W297" s="1655"/>
      <c r="X297" s="1655"/>
      <c r="Y297" s="1655"/>
      <c r="Z297" s="1655"/>
      <c r="AA297" s="1655"/>
      <c r="AB297" s="1655"/>
      <c r="AC297" s="1655"/>
      <c r="AD297" s="1655"/>
      <c r="AE297" s="1656"/>
      <c r="AF297" s="1656"/>
      <c r="AI297" s="825"/>
    </row>
    <row r="298" spans="2:35">
      <c r="B298" s="824"/>
      <c r="C298" s="834"/>
      <c r="D298" s="834"/>
      <c r="E298" s="834"/>
      <c r="AG298" s="834"/>
      <c r="AH298" s="834"/>
      <c r="AI298" s="825"/>
    </row>
    <row r="299" spans="2:35" ht="25.9" customHeight="1">
      <c r="B299" s="824"/>
      <c r="C299" s="834"/>
      <c r="D299" s="834"/>
      <c r="E299" s="834"/>
      <c r="F299" s="1654" t="s">
        <v>1646</v>
      </c>
      <c r="G299" s="1654"/>
      <c r="H299" s="1654"/>
      <c r="I299" s="1654"/>
      <c r="J299" s="1654"/>
      <c r="K299" s="1654"/>
      <c r="L299" s="1654"/>
      <c r="M299" s="1654"/>
      <c r="N299" s="1654"/>
      <c r="O299" s="834"/>
      <c r="P299" s="1657">
        <f>本工事内容!$C$11</f>
        <v>44866</v>
      </c>
      <c r="Q299" s="1603"/>
      <c r="R299" s="1603"/>
      <c r="S299" s="1603"/>
      <c r="T299" s="1603"/>
      <c r="U299" s="1603"/>
      <c r="V299" s="1603"/>
      <c r="W299" s="1603"/>
      <c r="X299" s="1603"/>
      <c r="Y299" s="932"/>
      <c r="Z299" s="932"/>
      <c r="AA299" s="932"/>
      <c r="AB299" s="932"/>
      <c r="AC299" s="932"/>
      <c r="AD299" s="932"/>
      <c r="AG299" s="834"/>
      <c r="AH299" s="834"/>
      <c r="AI299" s="825"/>
    </row>
    <row r="300" spans="2:35">
      <c r="B300" s="824"/>
      <c r="C300" s="834"/>
      <c r="D300" s="834"/>
      <c r="E300" s="834"/>
      <c r="AG300" s="834"/>
      <c r="AH300" s="834"/>
      <c r="AI300" s="825"/>
    </row>
    <row r="301" spans="2:35" ht="25.9" customHeight="1">
      <c r="B301" s="824"/>
      <c r="C301" s="834"/>
      <c r="D301" s="834"/>
      <c r="E301" s="834"/>
      <c r="F301" s="1654" t="s">
        <v>1647</v>
      </c>
      <c r="G301" s="1654"/>
      <c r="H301" s="1654"/>
      <c r="I301" s="1654"/>
      <c r="J301" s="1654"/>
      <c r="K301" s="1654"/>
      <c r="L301" s="1654"/>
      <c r="M301" s="1654"/>
      <c r="N301" s="1654"/>
      <c r="O301" s="834"/>
      <c r="P301" s="1604">
        <f>本工事内容!$C$16</f>
        <v>2000000</v>
      </c>
      <c r="Q301" s="1604"/>
      <c r="R301" s="1604"/>
      <c r="S301" s="1604"/>
      <c r="T301" s="1604"/>
      <c r="U301" s="1604"/>
      <c r="V301" s="1604"/>
      <c r="W301" s="1604"/>
      <c r="X301" s="1604"/>
      <c r="Y301" s="1604"/>
      <c r="Z301" s="1604"/>
      <c r="AA301" s="1604"/>
      <c r="AB301" s="1604"/>
      <c r="AC301" s="1604"/>
      <c r="AD301" s="1604"/>
      <c r="AE301" s="834"/>
      <c r="AF301" s="834"/>
      <c r="AG301" s="834"/>
      <c r="AH301" s="834"/>
      <c r="AI301" s="825"/>
    </row>
    <row r="302" spans="2:35">
      <c r="B302" s="824"/>
      <c r="C302" s="834"/>
      <c r="D302" s="834"/>
      <c r="E302" s="834"/>
      <c r="F302" s="876"/>
      <c r="G302" s="876"/>
      <c r="H302" s="876"/>
      <c r="I302" s="876"/>
      <c r="J302" s="876"/>
      <c r="K302" s="876"/>
      <c r="L302" s="876"/>
      <c r="M302" s="876"/>
      <c r="N302" s="876"/>
      <c r="O302" s="834"/>
      <c r="P302" s="949"/>
      <c r="Q302" s="949"/>
      <c r="R302" s="949"/>
      <c r="S302" s="949"/>
      <c r="T302" s="949"/>
      <c r="U302" s="949"/>
      <c r="V302" s="949"/>
      <c r="W302" s="949"/>
      <c r="X302" s="949"/>
      <c r="Y302" s="949"/>
      <c r="Z302" s="949"/>
      <c r="AA302" s="949"/>
      <c r="AB302" s="949"/>
      <c r="AC302" s="949"/>
      <c r="AD302" s="949"/>
      <c r="AE302" s="834"/>
      <c r="AF302" s="834"/>
      <c r="AG302" s="834"/>
      <c r="AH302" s="834"/>
      <c r="AI302" s="825"/>
    </row>
    <row r="303" spans="2:35" ht="25.9" customHeight="1">
      <c r="B303" s="824"/>
      <c r="C303" s="834"/>
      <c r="D303" s="834"/>
      <c r="E303" s="834"/>
      <c r="F303" s="876" t="s">
        <v>1648</v>
      </c>
      <c r="G303" s="876"/>
      <c r="H303" s="876"/>
      <c r="I303" s="876"/>
      <c r="J303" s="876"/>
      <c r="K303" s="876"/>
      <c r="L303" s="876"/>
      <c r="M303" s="876"/>
      <c r="N303" s="876"/>
      <c r="O303" s="834"/>
      <c r="P303" s="951"/>
      <c r="Q303" s="951"/>
      <c r="R303" s="951"/>
      <c r="S303" s="951"/>
      <c r="T303" s="951"/>
      <c r="U303" s="951"/>
      <c r="V303" s="951"/>
      <c r="W303" s="951"/>
      <c r="X303" s="951"/>
      <c r="Y303" s="951"/>
      <c r="Z303" s="951"/>
      <c r="AA303" s="951"/>
      <c r="AB303" s="951"/>
      <c r="AC303" s="951"/>
      <c r="AD303" s="951"/>
      <c r="AE303" s="834"/>
      <c r="AF303" s="834"/>
      <c r="AG303" s="834"/>
      <c r="AH303" s="834"/>
      <c r="AI303" s="825"/>
    </row>
    <row r="304" spans="2:35" ht="31.9" customHeight="1">
      <c r="B304" s="824"/>
      <c r="C304" s="834"/>
      <c r="D304" s="834"/>
      <c r="E304" s="834"/>
      <c r="O304" s="834"/>
      <c r="P304" s="1658" t="s">
        <v>1649</v>
      </c>
      <c r="Q304" s="1659"/>
      <c r="R304" s="1662" t="str">
        <f>請負者詳細!$H$15</f>
        <v>○○銀行</v>
      </c>
      <c r="S304" s="1663"/>
      <c r="T304" s="1663"/>
      <c r="U304" s="1663"/>
      <c r="V304" s="1663"/>
      <c r="W304" s="1663"/>
      <c r="X304" s="1663"/>
      <c r="Y304" s="1663"/>
      <c r="Z304" s="1664" t="str">
        <f>請負者詳細!$H$16</f>
        <v>××支店</v>
      </c>
      <c r="AA304" s="1663"/>
      <c r="AB304" s="1663"/>
      <c r="AC304" s="1663"/>
      <c r="AD304" s="1663"/>
      <c r="AE304" s="1665"/>
      <c r="AF304" s="834"/>
      <c r="AG304" s="834"/>
      <c r="AH304" s="834"/>
      <c r="AI304" s="825"/>
    </row>
    <row r="305" spans="2:35" ht="31.9" customHeight="1">
      <c r="B305" s="824"/>
      <c r="C305" s="834"/>
      <c r="D305" s="834"/>
      <c r="E305" s="834"/>
      <c r="F305" s="834"/>
      <c r="G305" s="834"/>
      <c r="H305" s="834"/>
      <c r="I305" s="834"/>
      <c r="J305" s="834"/>
      <c r="K305" s="834"/>
      <c r="L305" s="834"/>
      <c r="M305" s="834"/>
      <c r="N305" s="834"/>
      <c r="O305" s="834"/>
      <c r="P305" s="1660"/>
      <c r="Q305" s="1661"/>
      <c r="R305" s="1666" t="s">
        <v>1708</v>
      </c>
      <c r="S305" s="1667"/>
      <c r="T305" s="1667"/>
      <c r="U305" s="1667" t="str">
        <f>請負者詳細!$H$17</f>
        <v>普通</v>
      </c>
      <c r="V305" s="1667"/>
      <c r="W305" s="1667"/>
      <c r="X305" s="1652" t="str">
        <f>請負者詳細!$H$18</f>
        <v>第138000番</v>
      </c>
      <c r="Y305" s="1652"/>
      <c r="Z305" s="1652"/>
      <c r="AA305" s="1652"/>
      <c r="AB305" s="1652"/>
      <c r="AC305" s="1652"/>
      <c r="AD305" s="1652"/>
      <c r="AE305" s="1653"/>
      <c r="AF305" s="834"/>
      <c r="AG305" s="834"/>
      <c r="AH305" s="834"/>
      <c r="AI305" s="825"/>
    </row>
    <row r="306" spans="2:35">
      <c r="B306" s="824"/>
      <c r="C306" s="834"/>
      <c r="D306" s="834"/>
      <c r="E306" s="834"/>
      <c r="F306" s="834"/>
      <c r="G306" s="834"/>
      <c r="H306" s="834"/>
      <c r="I306" s="834"/>
      <c r="J306" s="834"/>
      <c r="K306" s="834"/>
      <c r="L306" s="834"/>
      <c r="M306" s="834"/>
      <c r="N306" s="834"/>
      <c r="O306" s="834"/>
      <c r="P306" s="834"/>
      <c r="Q306" s="834"/>
      <c r="R306" s="834"/>
      <c r="S306" s="834"/>
      <c r="T306" s="834"/>
      <c r="U306" s="834"/>
      <c r="V306" s="834"/>
      <c r="W306" s="834"/>
      <c r="X306" s="834"/>
      <c r="Y306" s="834"/>
      <c r="Z306" s="834"/>
      <c r="AA306" s="834"/>
      <c r="AB306" s="834"/>
      <c r="AC306" s="834"/>
      <c r="AD306" s="834"/>
      <c r="AE306" s="834"/>
      <c r="AF306" s="834"/>
      <c r="AG306" s="834"/>
      <c r="AH306" s="834"/>
      <c r="AI306" s="825"/>
    </row>
    <row r="307" spans="2:35" ht="13.5">
      <c r="B307" s="824"/>
      <c r="C307" s="834"/>
      <c r="D307" s="834"/>
      <c r="E307" s="834"/>
      <c r="F307" s="834"/>
      <c r="G307" s="834"/>
      <c r="H307" s="834"/>
      <c r="I307" s="834"/>
      <c r="J307" s="834"/>
      <c r="K307" s="834"/>
      <c r="L307" s="834"/>
      <c r="M307" s="834"/>
      <c r="N307" s="834"/>
      <c r="O307" s="834"/>
      <c r="P307" s="934"/>
      <c r="Q307" s="935"/>
      <c r="R307" s="843"/>
      <c r="S307" s="800"/>
      <c r="T307" s="800"/>
      <c r="U307" s="800"/>
      <c r="V307" s="800"/>
      <c r="W307" s="928"/>
      <c r="X307" s="800"/>
      <c r="Y307" s="800"/>
      <c r="Z307" s="928"/>
      <c r="AA307" s="800"/>
      <c r="AB307" s="800"/>
      <c r="AC307" s="800"/>
      <c r="AD307" s="928"/>
      <c r="AE307" s="800"/>
      <c r="AF307" s="928"/>
      <c r="AG307" s="834"/>
      <c r="AH307" s="834"/>
      <c r="AI307" s="825"/>
    </row>
    <row r="308" spans="2:35" ht="13.5">
      <c r="B308" s="824"/>
      <c r="C308" s="834"/>
      <c r="D308" s="834"/>
      <c r="E308" s="834"/>
      <c r="F308" s="834"/>
      <c r="G308" s="834"/>
      <c r="H308" s="834"/>
      <c r="I308" s="834"/>
      <c r="J308" s="834"/>
      <c r="K308" s="834"/>
      <c r="L308" s="834"/>
      <c r="M308" s="834"/>
      <c r="N308" s="834"/>
      <c r="O308" s="834"/>
      <c r="P308" s="935"/>
      <c r="Q308" s="935"/>
      <c r="R308" s="843"/>
      <c r="S308" s="843"/>
      <c r="T308" s="843"/>
      <c r="U308" s="843"/>
      <c r="V308" s="843"/>
      <c r="W308" s="843"/>
      <c r="X308" s="952"/>
      <c r="Y308" s="952"/>
      <c r="Z308" s="952"/>
      <c r="AA308" s="952"/>
      <c r="AB308" s="952"/>
      <c r="AC308" s="952"/>
      <c r="AD308" s="952"/>
      <c r="AE308" s="952"/>
      <c r="AF308" s="834"/>
      <c r="AG308" s="834"/>
      <c r="AH308" s="834"/>
      <c r="AI308" s="825"/>
    </row>
    <row r="309" spans="2:35">
      <c r="B309" s="824"/>
      <c r="C309" s="834"/>
      <c r="D309" s="834"/>
      <c r="E309" s="834"/>
      <c r="F309" s="834"/>
      <c r="G309" s="834"/>
      <c r="H309" s="834"/>
      <c r="I309" s="834"/>
      <c r="J309" s="834"/>
      <c r="K309" s="834"/>
      <c r="L309" s="834"/>
      <c r="M309" s="834"/>
      <c r="N309" s="834"/>
      <c r="O309" s="834"/>
      <c r="AF309" s="834"/>
      <c r="AG309" s="834"/>
      <c r="AH309" s="834"/>
      <c r="AI309" s="825"/>
    </row>
    <row r="310" spans="2:35">
      <c r="B310" s="824"/>
      <c r="C310" s="834"/>
      <c r="D310" s="806" t="s">
        <v>977</v>
      </c>
      <c r="E310" s="806"/>
      <c r="F310" s="806"/>
      <c r="G310" s="806"/>
      <c r="H310" s="806"/>
      <c r="I310" s="806"/>
      <c r="J310" s="806"/>
      <c r="K310" s="806"/>
      <c r="L310" s="806"/>
      <c r="M310" s="806"/>
      <c r="N310" s="806"/>
      <c r="O310" s="806"/>
      <c r="AF310" s="806"/>
      <c r="AG310" s="806"/>
      <c r="AH310" s="834"/>
      <c r="AI310" s="825"/>
    </row>
    <row r="311" spans="2:35">
      <c r="B311" s="824"/>
      <c r="C311" s="834"/>
      <c r="D311" s="806"/>
      <c r="E311" s="806"/>
      <c r="F311" s="806"/>
      <c r="G311" s="806"/>
      <c r="H311" s="806"/>
      <c r="I311" s="806"/>
      <c r="J311" s="806"/>
      <c r="K311" s="806"/>
      <c r="L311" s="806"/>
      <c r="M311" s="806"/>
      <c r="N311" s="806"/>
      <c r="O311" s="806"/>
      <c r="P311" s="806"/>
      <c r="Q311" s="806"/>
      <c r="R311" s="806"/>
      <c r="S311" s="806"/>
      <c r="T311" s="806"/>
      <c r="U311" s="806"/>
      <c r="V311" s="806"/>
      <c r="W311" s="806"/>
      <c r="X311" s="806"/>
      <c r="Y311" s="806"/>
      <c r="Z311" s="806"/>
      <c r="AA311" s="806"/>
      <c r="AB311" s="806"/>
      <c r="AC311" s="806"/>
      <c r="AD311" s="806"/>
      <c r="AE311" s="806"/>
      <c r="AF311" s="806"/>
      <c r="AG311" s="806"/>
      <c r="AH311" s="834"/>
      <c r="AI311" s="825"/>
    </row>
    <row r="312" spans="2:35" ht="13.5" thickBot="1">
      <c r="B312" s="848"/>
      <c r="C312" s="849"/>
      <c r="D312" s="849"/>
      <c r="E312" s="849"/>
      <c r="F312" s="849"/>
      <c r="G312" s="849"/>
      <c r="H312" s="849"/>
      <c r="I312" s="849"/>
      <c r="J312" s="849"/>
      <c r="K312" s="849"/>
      <c r="L312" s="849"/>
      <c r="M312" s="849"/>
      <c r="N312" s="849"/>
      <c r="O312" s="849"/>
      <c r="P312" s="849"/>
      <c r="Q312" s="849"/>
      <c r="R312" s="849"/>
      <c r="S312" s="849"/>
      <c r="T312" s="849"/>
      <c r="U312" s="849"/>
      <c r="V312" s="849"/>
      <c r="W312" s="849"/>
      <c r="X312" s="849"/>
      <c r="Y312" s="849"/>
      <c r="Z312" s="849"/>
      <c r="AA312" s="849"/>
      <c r="AB312" s="849"/>
      <c r="AC312" s="849"/>
      <c r="AD312" s="849"/>
      <c r="AE312" s="849"/>
      <c r="AF312" s="849"/>
      <c r="AG312" s="849"/>
      <c r="AH312" s="849"/>
      <c r="AI312" s="850"/>
    </row>
    <row r="313" spans="2:35">
      <c r="B313" s="834"/>
      <c r="C313" s="834"/>
      <c r="D313" s="834"/>
      <c r="E313" s="834"/>
      <c r="F313" s="834"/>
      <c r="G313" s="834"/>
      <c r="H313" s="834"/>
      <c r="I313" s="834"/>
      <c r="J313" s="834"/>
      <c r="K313" s="834"/>
      <c r="L313" s="834"/>
      <c r="M313" s="834"/>
      <c r="N313" s="834"/>
      <c r="O313" s="834"/>
      <c r="P313" s="834"/>
      <c r="Q313" s="834"/>
      <c r="R313" s="834"/>
      <c r="S313" s="834"/>
      <c r="T313" s="834"/>
      <c r="U313" s="834"/>
      <c r="V313" s="834"/>
      <c r="W313" s="834"/>
      <c r="X313" s="834"/>
      <c r="Y313" s="834"/>
      <c r="Z313" s="834"/>
      <c r="AA313" s="834"/>
      <c r="AB313" s="834"/>
      <c r="AC313" s="834"/>
      <c r="AD313" s="834"/>
      <c r="AE313" s="834"/>
      <c r="AF313" s="834"/>
      <c r="AG313" s="834"/>
      <c r="AH313" s="834"/>
      <c r="AI313" s="834"/>
    </row>
  </sheetData>
  <sheetProtection sheet="1" objects="1" scenarios="1"/>
  <mergeCells count="365">
    <mergeCell ref="P1:Q1"/>
    <mergeCell ref="R1:S1"/>
    <mergeCell ref="T1:U1"/>
    <mergeCell ref="B2:H2"/>
    <mergeCell ref="B6:AI6"/>
    <mergeCell ref="F19:AF19"/>
    <mergeCell ref="F23:H23"/>
    <mergeCell ref="I23:K23"/>
    <mergeCell ref="L23:N23"/>
    <mergeCell ref="O23:Q23"/>
    <mergeCell ref="R23:T23"/>
    <mergeCell ref="U23:W23"/>
    <mergeCell ref="W13:AH13"/>
    <mergeCell ref="C10:N10"/>
    <mergeCell ref="U12:V12"/>
    <mergeCell ref="W12:AI12"/>
    <mergeCell ref="U13:V13"/>
    <mergeCell ref="Y8:AH8"/>
    <mergeCell ref="AA24:AC24"/>
    <mergeCell ref="AD24:AF24"/>
    <mergeCell ref="F26:AF26"/>
    <mergeCell ref="F27:AF27"/>
    <mergeCell ref="X23:Z23"/>
    <mergeCell ref="AA23:AC23"/>
    <mergeCell ref="AD23:AF23"/>
    <mergeCell ref="F24:H24"/>
    <mergeCell ref="I24:K24"/>
    <mergeCell ref="L24:N24"/>
    <mergeCell ref="O24:Q24"/>
    <mergeCell ref="R24:T24"/>
    <mergeCell ref="U24:W24"/>
    <mergeCell ref="X24:Z24"/>
    <mergeCell ref="U43:W43"/>
    <mergeCell ref="X43:AE43"/>
    <mergeCell ref="B131:H131"/>
    <mergeCell ref="B135:AI136"/>
    <mergeCell ref="C140:N140"/>
    <mergeCell ref="Y138:AH138"/>
    <mergeCell ref="P42:Q43"/>
    <mergeCell ref="R43:T43"/>
    <mergeCell ref="P31:AF31"/>
    <mergeCell ref="P33:AF33"/>
    <mergeCell ref="P35:X35"/>
    <mergeCell ref="B52:AI53"/>
    <mergeCell ref="P81:X81"/>
    <mergeCell ref="H85:N85"/>
    <mergeCell ref="B94:F95"/>
    <mergeCell ref="G94:R95"/>
    <mergeCell ref="S94:W94"/>
    <mergeCell ref="X94:AI94"/>
    <mergeCell ref="S95:W95"/>
    <mergeCell ref="X95:AI95"/>
    <mergeCell ref="P90:Q90"/>
    <mergeCell ref="R90:S90"/>
    <mergeCell ref="T90:U90"/>
    <mergeCell ref="B91:H91"/>
    <mergeCell ref="R149:T149"/>
    <mergeCell ref="U149:W149"/>
    <mergeCell ref="X149:Z149"/>
    <mergeCell ref="AA149:AC149"/>
    <mergeCell ref="R142:T142"/>
    <mergeCell ref="U142:V142"/>
    <mergeCell ref="W142:AI142"/>
    <mergeCell ref="U143:V143"/>
    <mergeCell ref="S144:V144"/>
    <mergeCell ref="W144:AI145"/>
    <mergeCell ref="S145:V145"/>
    <mergeCell ref="B174:H174"/>
    <mergeCell ref="N178:O178"/>
    <mergeCell ref="P178:U178"/>
    <mergeCell ref="V178:W178"/>
    <mergeCell ref="X178:AG178"/>
    <mergeCell ref="R170:T170"/>
    <mergeCell ref="U170:W170"/>
    <mergeCell ref="X170:AE170"/>
    <mergeCell ref="P173:Q173"/>
    <mergeCell ref="R173:S173"/>
    <mergeCell ref="T173:U173"/>
    <mergeCell ref="P169:Q170"/>
    <mergeCell ref="E178:L178"/>
    <mergeCell ref="E179:L179"/>
    <mergeCell ref="H184:L184"/>
    <mergeCell ref="X181:AG181"/>
    <mergeCell ref="N182:O182"/>
    <mergeCell ref="P182:U182"/>
    <mergeCell ref="V182:W182"/>
    <mergeCell ref="X182:AG182"/>
    <mergeCell ref="N180:O180"/>
    <mergeCell ref="P180:U180"/>
    <mergeCell ref="V180:W180"/>
    <mergeCell ref="X180:AG180"/>
    <mergeCell ref="N179:O179"/>
    <mergeCell ref="P179:U179"/>
    <mergeCell ref="V179:W179"/>
    <mergeCell ref="X179:AG179"/>
    <mergeCell ref="P186:U186"/>
    <mergeCell ref="V186:W186"/>
    <mergeCell ref="X186:AG186"/>
    <mergeCell ref="N185:O185"/>
    <mergeCell ref="P185:U185"/>
    <mergeCell ref="V185:W185"/>
    <mergeCell ref="X185:AG185"/>
    <mergeCell ref="N183:O183"/>
    <mergeCell ref="P183:U183"/>
    <mergeCell ref="V183:W183"/>
    <mergeCell ref="X183:AG183"/>
    <mergeCell ref="N184:O184"/>
    <mergeCell ref="P184:U184"/>
    <mergeCell ref="V184:W184"/>
    <mergeCell ref="X184:AG184"/>
    <mergeCell ref="B93:AI93"/>
    <mergeCell ref="AG96:AI96"/>
    <mergeCell ref="B97:D97"/>
    <mergeCell ref="E97:H97"/>
    <mergeCell ref="I97:O97"/>
    <mergeCell ref="P97:T97"/>
    <mergeCell ref="U97:Y97"/>
    <mergeCell ref="Z97:AF97"/>
    <mergeCell ref="AG97:AI97"/>
    <mergeCell ref="B96:D96"/>
    <mergeCell ref="E96:H96"/>
    <mergeCell ref="I96:O96"/>
    <mergeCell ref="P96:T96"/>
    <mergeCell ref="U96:Y96"/>
    <mergeCell ref="Z96:AF96"/>
    <mergeCell ref="AG98:AI98"/>
    <mergeCell ref="B99:D99"/>
    <mergeCell ref="E99:H99"/>
    <mergeCell ref="I99:O99"/>
    <mergeCell ref="P99:T99"/>
    <mergeCell ref="U99:Y99"/>
    <mergeCell ref="Z99:AF99"/>
    <mergeCell ref="AG99:AI99"/>
    <mergeCell ref="B98:D98"/>
    <mergeCell ref="E98:H98"/>
    <mergeCell ref="I98:O98"/>
    <mergeCell ref="P98:T98"/>
    <mergeCell ref="U98:Y98"/>
    <mergeCell ref="Z98:AF98"/>
    <mergeCell ref="D191:AG191"/>
    <mergeCell ref="N181:O181"/>
    <mergeCell ref="P181:U181"/>
    <mergeCell ref="V181:W181"/>
    <mergeCell ref="AG100:AI100"/>
    <mergeCell ref="B101:D101"/>
    <mergeCell ref="E101:H101"/>
    <mergeCell ref="I101:O101"/>
    <mergeCell ref="P101:T101"/>
    <mergeCell ref="U101:Y101"/>
    <mergeCell ref="Z101:AF101"/>
    <mergeCell ref="AG101:AI101"/>
    <mergeCell ref="B100:D100"/>
    <mergeCell ref="E100:H100"/>
    <mergeCell ref="I100:O100"/>
    <mergeCell ref="P100:T100"/>
    <mergeCell ref="U100:Y100"/>
    <mergeCell ref="Z100:AF100"/>
    <mergeCell ref="H163:N163"/>
    <mergeCell ref="D189:AG189"/>
    <mergeCell ref="D190:AG190"/>
    <mergeCell ref="H165:N165"/>
    <mergeCell ref="H167:N167"/>
    <mergeCell ref="N186:O186"/>
    <mergeCell ref="U243:V243"/>
    <mergeCell ref="W243:AH243"/>
    <mergeCell ref="S244:V244"/>
    <mergeCell ref="W244:AI245"/>
    <mergeCell ref="B230:H230"/>
    <mergeCell ref="B234:AI235"/>
    <mergeCell ref="AG102:AI102"/>
    <mergeCell ref="B103:D103"/>
    <mergeCell ref="E103:H103"/>
    <mergeCell ref="I103:O103"/>
    <mergeCell ref="P103:T103"/>
    <mergeCell ref="U103:Y103"/>
    <mergeCell ref="Z103:AF103"/>
    <mergeCell ref="AG103:AI103"/>
    <mergeCell ref="B102:D102"/>
    <mergeCell ref="E102:H102"/>
    <mergeCell ref="I102:O102"/>
    <mergeCell ref="P102:T102"/>
    <mergeCell ref="U102:Y102"/>
    <mergeCell ref="Z102:AF102"/>
    <mergeCell ref="H155:N155"/>
    <mergeCell ref="H157:N157"/>
    <mergeCell ref="H159:N159"/>
    <mergeCell ref="H161:N161"/>
    <mergeCell ref="B255:H255"/>
    <mergeCell ref="B258:H258"/>
    <mergeCell ref="B259:H259"/>
    <mergeCell ref="AD258:AF258"/>
    <mergeCell ref="AD259:AF259"/>
    <mergeCell ref="I253:AI253"/>
    <mergeCell ref="J259:AB259"/>
    <mergeCell ref="F249:AF249"/>
    <mergeCell ref="B252:H252"/>
    <mergeCell ref="B253:H253"/>
    <mergeCell ref="B254:H254"/>
    <mergeCell ref="P29:X29"/>
    <mergeCell ref="R12:T12"/>
    <mergeCell ref="W14:AI15"/>
    <mergeCell ref="S14:V14"/>
    <mergeCell ref="S15:V15"/>
    <mergeCell ref="P304:Q305"/>
    <mergeCell ref="R304:Y304"/>
    <mergeCell ref="Z304:AE304"/>
    <mergeCell ref="R305:T305"/>
    <mergeCell ref="P293:X293"/>
    <mergeCell ref="P295:AF295"/>
    <mergeCell ref="F291:AF291"/>
    <mergeCell ref="F283:AF283"/>
    <mergeCell ref="U278:V278"/>
    <mergeCell ref="W278:AH278"/>
    <mergeCell ref="S279:V279"/>
    <mergeCell ref="U277:V277"/>
    <mergeCell ref="W277:AI277"/>
    <mergeCell ref="W279:AI280"/>
    <mergeCell ref="S280:V280"/>
    <mergeCell ref="U305:W305"/>
    <mergeCell ref="Y273:AH273"/>
    <mergeCell ref="C275:N275"/>
    <mergeCell ref="W143:AH143"/>
    <mergeCell ref="P155:X155"/>
    <mergeCell ref="R169:Y169"/>
    <mergeCell ref="Z169:AE169"/>
    <mergeCell ref="P159:AF159"/>
    <mergeCell ref="P161:X161"/>
    <mergeCell ref="P157:AF157"/>
    <mergeCell ref="F152:AF152"/>
    <mergeCell ref="F153:AF153"/>
    <mergeCell ref="AD149:AF149"/>
    <mergeCell ref="F150:H150"/>
    <mergeCell ref="I150:K150"/>
    <mergeCell ref="L150:N150"/>
    <mergeCell ref="O150:Q150"/>
    <mergeCell ref="R150:T150"/>
    <mergeCell ref="U150:W150"/>
    <mergeCell ref="X150:Z150"/>
    <mergeCell ref="AA150:AC150"/>
    <mergeCell ref="AD150:AF150"/>
    <mergeCell ref="F149:H149"/>
    <mergeCell ref="I149:K149"/>
    <mergeCell ref="P163:AD163"/>
    <mergeCell ref="P165:AD165"/>
    <mergeCell ref="L149:N149"/>
    <mergeCell ref="O149:Q149"/>
    <mergeCell ref="S62:V62"/>
    <mergeCell ref="W62:AI63"/>
    <mergeCell ref="S63:V63"/>
    <mergeCell ref="P75:X75"/>
    <mergeCell ref="P77:AF77"/>
    <mergeCell ref="F69:H69"/>
    <mergeCell ref="I69:K69"/>
    <mergeCell ref="L69:N69"/>
    <mergeCell ref="R42:Y42"/>
    <mergeCell ref="Z42:AE42"/>
    <mergeCell ref="L54:Y54"/>
    <mergeCell ref="Y56:AH56"/>
    <mergeCell ref="C58:N58"/>
    <mergeCell ref="R60:T60"/>
    <mergeCell ref="U60:V60"/>
    <mergeCell ref="W60:AI60"/>
    <mergeCell ref="F72:O72"/>
    <mergeCell ref="P72:R72"/>
    <mergeCell ref="S72:AF72"/>
    <mergeCell ref="F73:H73"/>
    <mergeCell ref="I73:R73"/>
    <mergeCell ref="U61:V61"/>
    <mergeCell ref="W61:AH61"/>
    <mergeCell ref="B48:H48"/>
    <mergeCell ref="X69:Z69"/>
    <mergeCell ref="AA69:AC69"/>
    <mergeCell ref="AD69:AF69"/>
    <mergeCell ref="P86:Q87"/>
    <mergeCell ref="R86:Y86"/>
    <mergeCell ref="Z86:AE86"/>
    <mergeCell ref="R87:T87"/>
    <mergeCell ref="U87:W87"/>
    <mergeCell ref="X87:AE87"/>
    <mergeCell ref="P79:AF79"/>
    <mergeCell ref="P83:AF83"/>
    <mergeCell ref="X305:AE305"/>
    <mergeCell ref="F287:H287"/>
    <mergeCell ref="I287:K287"/>
    <mergeCell ref="L287:N287"/>
    <mergeCell ref="O287:Q287"/>
    <mergeCell ref="R287:T287"/>
    <mergeCell ref="U287:W287"/>
    <mergeCell ref="X287:Z287"/>
    <mergeCell ref="AA287:AC287"/>
    <mergeCell ref="AD287:AF287"/>
    <mergeCell ref="F297:N297"/>
    <mergeCell ref="F299:N299"/>
    <mergeCell ref="F301:N301"/>
    <mergeCell ref="P301:AD301"/>
    <mergeCell ref="P297:AF297"/>
    <mergeCell ref="P299:X299"/>
    <mergeCell ref="F293:N293"/>
    <mergeCell ref="F295:N295"/>
    <mergeCell ref="X288:Z288"/>
    <mergeCell ref="AA288:AC288"/>
    <mergeCell ref="AD288:AF288"/>
    <mergeCell ref="F288:H288"/>
    <mergeCell ref="I288:K288"/>
    <mergeCell ref="L288:N288"/>
    <mergeCell ref="O288:Q288"/>
    <mergeCell ref="R288:T288"/>
    <mergeCell ref="U288:W288"/>
    <mergeCell ref="S245:V245"/>
    <mergeCell ref="I252:AI252"/>
    <mergeCell ref="I255:W255"/>
    <mergeCell ref="O256:V256"/>
    <mergeCell ref="Y238:AH238"/>
    <mergeCell ref="C240:N240"/>
    <mergeCell ref="R242:T242"/>
    <mergeCell ref="U242:V242"/>
    <mergeCell ref="W242:AI242"/>
    <mergeCell ref="R277:T277"/>
    <mergeCell ref="J257:M257"/>
    <mergeCell ref="J258:AB258"/>
    <mergeCell ref="B266:H266"/>
    <mergeCell ref="B270:AI271"/>
    <mergeCell ref="O257:V257"/>
    <mergeCell ref="I254:AI254"/>
    <mergeCell ref="B260:G261"/>
    <mergeCell ref="C262:T262"/>
    <mergeCell ref="AA260:AI261"/>
    <mergeCell ref="B256:H257"/>
    <mergeCell ref="J256:M256"/>
    <mergeCell ref="E185:G185"/>
    <mergeCell ref="H185:L185"/>
    <mergeCell ref="E186:L186"/>
    <mergeCell ref="H180:L180"/>
    <mergeCell ref="E180:G180"/>
    <mergeCell ref="E181:G181"/>
    <mergeCell ref="H181:L181"/>
    <mergeCell ref="E182:G182"/>
    <mergeCell ref="H182:L182"/>
    <mergeCell ref="E183:G183"/>
    <mergeCell ref="H183:L183"/>
    <mergeCell ref="E184:G184"/>
    <mergeCell ref="H39:N39"/>
    <mergeCell ref="H75:N75"/>
    <mergeCell ref="H77:N77"/>
    <mergeCell ref="H79:N79"/>
    <mergeCell ref="H81:N81"/>
    <mergeCell ref="H83:N83"/>
    <mergeCell ref="P37:AF37"/>
    <mergeCell ref="H29:N29"/>
    <mergeCell ref="H31:N31"/>
    <mergeCell ref="H33:N33"/>
    <mergeCell ref="H35:N35"/>
    <mergeCell ref="H37:N37"/>
    <mergeCell ref="X70:Z70"/>
    <mergeCell ref="AA70:AC70"/>
    <mergeCell ref="AD70:AF70"/>
    <mergeCell ref="F70:H70"/>
    <mergeCell ref="I70:K70"/>
    <mergeCell ref="L70:N70"/>
    <mergeCell ref="O70:Q70"/>
    <mergeCell ref="R70:T70"/>
    <mergeCell ref="U70:W70"/>
    <mergeCell ref="O69:Q69"/>
    <mergeCell ref="R69:T69"/>
    <mergeCell ref="U69:W69"/>
  </mergeCells>
  <phoneticPr fontId="12"/>
  <conditionalFormatting sqref="P72:R72">
    <cfRule type="containsBlanks" dxfId="357" priority="5">
      <formula>LEN(TRIM(P72))=0</formula>
    </cfRule>
  </conditionalFormatting>
  <conditionalFormatting sqref="F73:H73">
    <cfRule type="containsBlanks" dxfId="356" priority="4">
      <formula>LEN(TRIM(F73))=0</formula>
    </cfRule>
  </conditionalFormatting>
  <conditionalFormatting sqref="AK70">
    <cfRule type="containsBlanks" dxfId="355" priority="3">
      <formula>LEN(TRIM(AK70))=0</formula>
    </cfRule>
  </conditionalFormatting>
  <conditionalFormatting sqref="AK24">
    <cfRule type="containsBlanks" dxfId="354" priority="2">
      <formula>LEN(TRIM(AK24))=0</formula>
    </cfRule>
  </conditionalFormatting>
  <conditionalFormatting sqref="AK288">
    <cfRule type="containsBlanks" dxfId="353" priority="1">
      <formula>LEN(TRIM(AK288))=0</formula>
    </cfRule>
  </conditionalFormatting>
  <pageMargins left="0.70866141732283472" right="0.51181102362204722" top="0.55118110236220474" bottom="0.43307086614173229" header="0.31496062992125984" footer="0.23622047244094491"/>
  <pageSetup paperSize="9" orientation="portrait" r:id="rId1"/>
  <rowBreaks count="4" manualBreakCount="4">
    <brk id="130" min="1" max="34" man="1"/>
    <brk id="173" min="1" max="34" man="1"/>
    <brk id="47" min="1" max="34" man="1"/>
    <brk id="229" min="1"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V35"/>
  <sheetViews>
    <sheetView zoomScaleNormal="100" workbookViewId="0">
      <selection activeCell="B7" sqref="B7:S7"/>
    </sheetView>
  </sheetViews>
  <sheetFormatPr defaultColWidth="9.5" defaultRowHeight="13.5"/>
  <cols>
    <col min="1" max="1" width="5" style="35" customWidth="1"/>
    <col min="2" max="5" width="4.375" style="35" customWidth="1"/>
    <col min="6" max="6" width="4.75" style="35" customWidth="1"/>
    <col min="7" max="7" width="4.375" style="35" customWidth="1"/>
    <col min="8" max="8" width="4.75" style="35" customWidth="1"/>
    <col min="9" max="9" width="4.375" style="35" customWidth="1"/>
    <col min="10" max="10" width="4.75" style="35" customWidth="1"/>
    <col min="11" max="11" width="4.375" style="35" customWidth="1"/>
    <col min="12" max="12" width="4.75" style="35" customWidth="1"/>
    <col min="13" max="13" width="4.375" style="35" customWidth="1"/>
    <col min="14" max="14" width="4.75" style="35" customWidth="1"/>
    <col min="15" max="15" width="4.375" style="35" customWidth="1"/>
    <col min="16" max="16" width="4.75" style="35" customWidth="1"/>
    <col min="17" max="21" width="4.375" style="35" customWidth="1"/>
    <col min="22" max="16384" width="9.5" style="35"/>
  </cols>
  <sheetData>
    <row r="2" spans="2:22" ht="30" customHeight="1">
      <c r="B2" s="1785" t="s">
        <v>72</v>
      </c>
      <c r="C2" s="1785"/>
      <c r="D2" s="1785"/>
      <c r="E2" s="1785"/>
      <c r="F2" s="1785"/>
      <c r="G2" s="1785"/>
      <c r="H2" s="1785"/>
      <c r="I2" s="1785"/>
      <c r="J2" s="1785"/>
      <c r="K2" s="1785"/>
      <c r="L2" s="1785"/>
      <c r="M2" s="1785"/>
      <c r="N2" s="1785"/>
      <c r="O2" s="1785"/>
      <c r="P2" s="1785"/>
      <c r="Q2" s="1785"/>
      <c r="R2" s="1785"/>
      <c r="S2" s="1785"/>
      <c r="T2" s="1785"/>
      <c r="U2" s="1785"/>
      <c r="V2" s="29"/>
    </row>
    <row r="3" spans="2:22" ht="25.9" customHeight="1">
      <c r="B3" s="1776" t="s">
        <v>73</v>
      </c>
      <c r="C3" s="1778"/>
      <c r="D3" s="1777"/>
      <c r="E3" s="438" t="s">
        <v>1499</v>
      </c>
      <c r="F3" s="437" t="s">
        <v>1500</v>
      </c>
      <c r="G3" s="436"/>
      <c r="H3" s="436" t="s">
        <v>1542</v>
      </c>
      <c r="I3" s="437" t="s">
        <v>1502</v>
      </c>
      <c r="J3" s="437"/>
      <c r="K3" s="1776" t="s">
        <v>74</v>
      </c>
      <c r="L3" s="1778"/>
      <c r="M3" s="1777"/>
      <c r="N3" s="1778" t="s">
        <v>75</v>
      </c>
      <c r="O3" s="1778"/>
      <c r="P3" s="1778"/>
      <c r="Q3" s="1778"/>
      <c r="R3" s="1778"/>
      <c r="S3" s="1778"/>
      <c r="T3" s="1778"/>
      <c r="U3" s="1777"/>
      <c r="V3" s="659"/>
    </row>
    <row r="4" spans="2:22" ht="19.899999999999999" customHeight="1">
      <c r="B4" s="1786" t="s">
        <v>216</v>
      </c>
      <c r="C4" s="1787"/>
      <c r="D4" s="1788"/>
      <c r="E4" s="808" t="s">
        <v>1503</v>
      </c>
      <c r="F4" s="809" t="s">
        <v>1504</v>
      </c>
      <c r="G4" s="810" t="s">
        <v>1505</v>
      </c>
      <c r="H4" s="809" t="s">
        <v>1506</v>
      </c>
      <c r="I4" s="810" t="s">
        <v>1542</v>
      </c>
      <c r="J4" s="809" t="s">
        <v>1507</v>
      </c>
      <c r="K4" s="810" t="s">
        <v>1508</v>
      </c>
      <c r="L4" s="811" t="s">
        <v>1509</v>
      </c>
      <c r="M4" s="810" t="s">
        <v>1510</v>
      </c>
      <c r="N4" s="811" t="s">
        <v>1511</v>
      </c>
      <c r="O4" s="810" t="s">
        <v>1512</v>
      </c>
      <c r="P4" s="811" t="s">
        <v>1513</v>
      </c>
      <c r="Q4" s="811"/>
      <c r="R4" s="814"/>
      <c r="S4" s="663"/>
      <c r="T4" s="657"/>
      <c r="U4" s="36"/>
      <c r="V4" s="37"/>
    </row>
    <row r="5" spans="2:22" ht="19.899999999999999" customHeight="1">
      <c r="B5" s="1786"/>
      <c r="C5" s="1787"/>
      <c r="D5" s="1788"/>
      <c r="E5" s="439" t="s">
        <v>1514</v>
      </c>
      <c r="F5" s="1789" t="s">
        <v>1515</v>
      </c>
      <c r="G5" s="1790"/>
      <c r="H5" s="1783"/>
      <c r="I5" s="1784"/>
      <c r="J5" s="1784"/>
      <c r="K5" s="1784"/>
      <c r="L5" s="1784"/>
      <c r="M5" s="1784"/>
      <c r="N5" s="1784"/>
      <c r="O5" s="1784"/>
      <c r="P5" s="1784"/>
      <c r="Q5" s="1784"/>
      <c r="R5" s="1784"/>
      <c r="S5" s="1784"/>
      <c r="T5" s="1784"/>
      <c r="U5" s="36" t="s">
        <v>191</v>
      </c>
      <c r="V5" s="37"/>
    </row>
    <row r="6" spans="2:22" ht="19.899999999999999" customHeight="1">
      <c r="B6" s="1776" t="s">
        <v>76</v>
      </c>
      <c r="C6" s="1778"/>
      <c r="D6" s="1777"/>
      <c r="E6" s="1795" t="str">
        <f>本工事内容!$C$5&amp;本工事内容!$D$5&amp;本工事内容!$E$5&amp;"　"&amp;本工事内容!$C$8</f>
        <v>都計第100号　○○○道路修繕工事2</v>
      </c>
      <c r="F6" s="1795"/>
      <c r="G6" s="1795"/>
      <c r="H6" s="1795"/>
      <c r="I6" s="1795"/>
      <c r="J6" s="1795"/>
      <c r="K6" s="1795"/>
      <c r="L6" s="1795"/>
      <c r="M6" s="1795"/>
      <c r="N6" s="1795"/>
      <c r="O6" s="1795"/>
      <c r="P6" s="1795"/>
      <c r="Q6" s="1795"/>
      <c r="R6" s="1795"/>
      <c r="S6" s="1795"/>
      <c r="T6" s="656"/>
      <c r="U6" s="38"/>
      <c r="V6" s="37"/>
    </row>
    <row r="7" spans="2:22" ht="19.899999999999999" customHeight="1">
      <c r="B7" s="1796" t="str">
        <f>"請負者："&amp;請負者詳細!C2</f>
        <v>請負者：△△△△建設株式会社</v>
      </c>
      <c r="C7" s="1797"/>
      <c r="D7" s="1797"/>
      <c r="E7" s="1797"/>
      <c r="F7" s="1797"/>
      <c r="G7" s="1797"/>
      <c r="H7" s="1797"/>
      <c r="I7" s="1797"/>
      <c r="J7" s="1797"/>
      <c r="K7" s="1797"/>
      <c r="L7" s="1797"/>
      <c r="M7" s="1797"/>
      <c r="N7" s="1797"/>
      <c r="O7" s="1797"/>
      <c r="P7" s="1797"/>
      <c r="Q7" s="1797"/>
      <c r="R7" s="1797"/>
      <c r="S7" s="1797"/>
      <c r="T7" s="168"/>
      <c r="U7" s="36"/>
      <c r="V7" s="37"/>
    </row>
    <row r="8" spans="2:22" ht="19.899999999999999" customHeight="1">
      <c r="B8" s="1791" t="s">
        <v>179</v>
      </c>
      <c r="C8" s="1792"/>
      <c r="D8" s="1792"/>
      <c r="E8" s="1792"/>
      <c r="F8" s="1792"/>
      <c r="G8" s="1792"/>
      <c r="H8" s="1792"/>
      <c r="I8" s="1792"/>
      <c r="J8" s="1792"/>
      <c r="K8" s="1792"/>
      <c r="L8" s="1792"/>
      <c r="M8" s="1792"/>
      <c r="N8" s="1792"/>
      <c r="O8" s="1792"/>
      <c r="P8" s="1792"/>
      <c r="Q8" s="1792"/>
      <c r="R8" s="1792"/>
      <c r="S8" s="1792"/>
      <c r="T8" s="1792"/>
      <c r="U8" s="1793"/>
      <c r="V8" s="30"/>
    </row>
    <row r="9" spans="2:22" ht="19.899999999999999" customHeight="1">
      <c r="B9" s="1765"/>
      <c r="C9" s="1766"/>
      <c r="D9" s="1766"/>
      <c r="E9" s="1766"/>
      <c r="F9" s="1766"/>
      <c r="G9" s="1766"/>
      <c r="H9" s="1766"/>
      <c r="I9" s="1766"/>
      <c r="J9" s="1766"/>
      <c r="K9" s="1766"/>
      <c r="L9" s="1766"/>
      <c r="M9" s="1766"/>
      <c r="N9" s="1766"/>
      <c r="O9" s="1766"/>
      <c r="P9" s="1766"/>
      <c r="Q9" s="1766"/>
      <c r="R9" s="1766"/>
      <c r="S9" s="1766"/>
      <c r="T9" s="1766"/>
      <c r="U9" s="1794"/>
      <c r="V9" s="31"/>
    </row>
    <row r="10" spans="2:22" ht="19.899999999999999" customHeight="1">
      <c r="B10" s="1765"/>
      <c r="C10" s="1766"/>
      <c r="D10" s="1766"/>
      <c r="E10" s="1766"/>
      <c r="F10" s="1766"/>
      <c r="G10" s="1766"/>
      <c r="H10" s="1766"/>
      <c r="I10" s="1766"/>
      <c r="J10" s="1766"/>
      <c r="K10" s="1766"/>
      <c r="L10" s="1766"/>
      <c r="M10" s="1766"/>
      <c r="N10" s="1766"/>
      <c r="O10" s="1766"/>
      <c r="P10" s="1766"/>
      <c r="Q10" s="1766"/>
      <c r="R10" s="1766"/>
      <c r="S10" s="1766"/>
      <c r="T10" s="1767"/>
      <c r="U10" s="1768"/>
      <c r="V10" s="40"/>
    </row>
    <row r="11" spans="2:22" ht="19.899999999999999" customHeight="1">
      <c r="B11" s="1765"/>
      <c r="C11" s="1766"/>
      <c r="D11" s="1766"/>
      <c r="E11" s="1766"/>
      <c r="F11" s="1766"/>
      <c r="G11" s="1766"/>
      <c r="H11" s="1766"/>
      <c r="I11" s="1766"/>
      <c r="J11" s="1766"/>
      <c r="K11" s="1766"/>
      <c r="L11" s="1766"/>
      <c r="M11" s="1766"/>
      <c r="N11" s="1766"/>
      <c r="O11" s="1766"/>
      <c r="P11" s="1766"/>
      <c r="Q11" s="1766"/>
      <c r="R11" s="1766"/>
      <c r="S11" s="1766"/>
      <c r="T11" s="1767"/>
      <c r="U11" s="1768"/>
      <c r="V11" s="40"/>
    </row>
    <row r="12" spans="2:22" ht="19.899999999999999" customHeight="1">
      <c r="B12" s="1765"/>
      <c r="C12" s="1766"/>
      <c r="D12" s="1766"/>
      <c r="E12" s="1766"/>
      <c r="F12" s="1766"/>
      <c r="G12" s="1766"/>
      <c r="H12" s="1766"/>
      <c r="I12" s="1766"/>
      <c r="J12" s="1766"/>
      <c r="K12" s="1766"/>
      <c r="L12" s="1766"/>
      <c r="M12" s="1766"/>
      <c r="N12" s="1766"/>
      <c r="O12" s="1766"/>
      <c r="P12" s="1766"/>
      <c r="Q12" s="1766"/>
      <c r="R12" s="1766"/>
      <c r="S12" s="1766"/>
      <c r="T12" s="1767"/>
      <c r="U12" s="1768"/>
      <c r="V12" s="40"/>
    </row>
    <row r="13" spans="2:22" ht="19.899999999999999" customHeight="1">
      <c r="B13" s="1765"/>
      <c r="C13" s="1766"/>
      <c r="D13" s="1766"/>
      <c r="E13" s="1766"/>
      <c r="F13" s="1766"/>
      <c r="G13" s="1766"/>
      <c r="H13" s="1766"/>
      <c r="I13" s="1766"/>
      <c r="J13" s="1766"/>
      <c r="K13" s="1766"/>
      <c r="L13" s="1766"/>
      <c r="M13" s="1766"/>
      <c r="N13" s="1766"/>
      <c r="O13" s="1766"/>
      <c r="P13" s="1766"/>
      <c r="Q13" s="1766"/>
      <c r="R13" s="1766"/>
      <c r="S13" s="1766"/>
      <c r="T13" s="1767"/>
      <c r="U13" s="1768"/>
      <c r="V13" s="40"/>
    </row>
    <row r="14" spans="2:22" ht="19.899999999999999" customHeight="1">
      <c r="B14" s="1765"/>
      <c r="C14" s="1766"/>
      <c r="D14" s="1766"/>
      <c r="E14" s="1766"/>
      <c r="F14" s="1766"/>
      <c r="G14" s="1766"/>
      <c r="H14" s="1766"/>
      <c r="I14" s="1766"/>
      <c r="J14" s="1766"/>
      <c r="K14" s="1766"/>
      <c r="L14" s="1766"/>
      <c r="M14" s="1766"/>
      <c r="N14" s="1766"/>
      <c r="O14" s="1766"/>
      <c r="P14" s="1766"/>
      <c r="Q14" s="1766"/>
      <c r="R14" s="1766"/>
      <c r="S14" s="1766"/>
      <c r="T14" s="1767"/>
      <c r="U14" s="1768"/>
      <c r="V14" s="40"/>
    </row>
    <row r="15" spans="2:22" ht="19.899999999999999" customHeight="1">
      <c r="B15" s="1765"/>
      <c r="C15" s="1766"/>
      <c r="D15" s="1766"/>
      <c r="E15" s="1766"/>
      <c r="F15" s="1766"/>
      <c r="G15" s="1766"/>
      <c r="H15" s="1766"/>
      <c r="I15" s="1766"/>
      <c r="J15" s="1766"/>
      <c r="K15" s="1766"/>
      <c r="L15" s="1766"/>
      <c r="M15" s="1766"/>
      <c r="N15" s="1766"/>
      <c r="O15" s="1766"/>
      <c r="P15" s="1766"/>
      <c r="Q15" s="1766"/>
      <c r="R15" s="1766"/>
      <c r="S15" s="1766"/>
      <c r="T15" s="1767"/>
      <c r="U15" s="1768"/>
      <c r="V15" s="40"/>
    </row>
    <row r="16" spans="2:22" ht="19.899999999999999" customHeight="1">
      <c r="B16" s="1765"/>
      <c r="C16" s="1766"/>
      <c r="D16" s="1766"/>
      <c r="E16" s="1766"/>
      <c r="F16" s="1766"/>
      <c r="G16" s="1766"/>
      <c r="H16" s="1766"/>
      <c r="I16" s="1766"/>
      <c r="J16" s="1766"/>
      <c r="K16" s="1766"/>
      <c r="L16" s="1766"/>
      <c r="M16" s="1766"/>
      <c r="N16" s="1766"/>
      <c r="O16" s="1766"/>
      <c r="P16" s="1766"/>
      <c r="Q16" s="1766"/>
      <c r="R16" s="1766"/>
      <c r="S16" s="1766"/>
      <c r="T16" s="1767"/>
      <c r="U16" s="1768"/>
      <c r="V16" s="40"/>
    </row>
    <row r="17" spans="2:22" ht="19.899999999999999" customHeight="1">
      <c r="B17" s="1765"/>
      <c r="C17" s="1766"/>
      <c r="D17" s="1766"/>
      <c r="E17" s="1766"/>
      <c r="F17" s="1766"/>
      <c r="G17" s="1766"/>
      <c r="H17" s="1766"/>
      <c r="I17" s="1766"/>
      <c r="J17" s="1766"/>
      <c r="K17" s="1766"/>
      <c r="L17" s="1766"/>
      <c r="M17" s="1766"/>
      <c r="N17" s="1766"/>
      <c r="O17" s="1766"/>
      <c r="P17" s="1766"/>
      <c r="Q17" s="1766"/>
      <c r="R17" s="1766"/>
      <c r="S17" s="1766"/>
      <c r="T17" s="1767"/>
      <c r="U17" s="1768"/>
      <c r="V17" s="40"/>
    </row>
    <row r="18" spans="2:22" ht="19.899999999999999" customHeight="1">
      <c r="B18" s="1765"/>
      <c r="C18" s="1766"/>
      <c r="D18" s="1766"/>
      <c r="E18" s="1766"/>
      <c r="F18" s="1766"/>
      <c r="G18" s="1766"/>
      <c r="H18" s="1766"/>
      <c r="I18" s="1766"/>
      <c r="J18" s="1766"/>
      <c r="K18" s="1766"/>
      <c r="L18" s="1766"/>
      <c r="M18" s="1766"/>
      <c r="N18" s="1766"/>
      <c r="O18" s="1766"/>
      <c r="P18" s="1766"/>
      <c r="Q18" s="1766"/>
      <c r="R18" s="1766"/>
      <c r="S18" s="1766"/>
      <c r="T18" s="1767"/>
      <c r="U18" s="1768"/>
      <c r="V18" s="40"/>
    </row>
    <row r="19" spans="2:22" ht="19.899999999999999" customHeight="1">
      <c r="B19" s="1765"/>
      <c r="C19" s="1766"/>
      <c r="D19" s="1766"/>
      <c r="E19" s="1766"/>
      <c r="F19" s="1766"/>
      <c r="G19" s="1766"/>
      <c r="H19" s="1766"/>
      <c r="I19" s="1766"/>
      <c r="J19" s="1766"/>
      <c r="K19" s="1766"/>
      <c r="L19" s="1766"/>
      <c r="M19" s="1766"/>
      <c r="N19" s="1766"/>
      <c r="O19" s="1766"/>
      <c r="P19" s="1766"/>
      <c r="Q19" s="1766"/>
      <c r="R19" s="1766"/>
      <c r="S19" s="1766"/>
      <c r="T19" s="1767"/>
      <c r="U19" s="1768"/>
      <c r="V19" s="40"/>
    </row>
    <row r="20" spans="2:22" ht="19.899999999999999" customHeight="1">
      <c r="B20" s="1765"/>
      <c r="C20" s="1766"/>
      <c r="D20" s="1766"/>
      <c r="E20" s="1766"/>
      <c r="F20" s="1766"/>
      <c r="G20" s="1766"/>
      <c r="H20" s="1766"/>
      <c r="I20" s="1766"/>
      <c r="J20" s="1766"/>
      <c r="K20" s="1766"/>
      <c r="L20" s="1766"/>
      <c r="M20" s="1766"/>
      <c r="N20" s="1766"/>
      <c r="O20" s="1766"/>
      <c r="P20" s="1766"/>
      <c r="Q20" s="1766"/>
      <c r="R20" s="1766"/>
      <c r="S20" s="1766"/>
      <c r="T20" s="1767"/>
      <c r="U20" s="1768"/>
      <c r="V20" s="40"/>
    </row>
    <row r="21" spans="2:22" ht="19.899999999999999" customHeight="1">
      <c r="B21" s="1765"/>
      <c r="C21" s="1766"/>
      <c r="D21" s="1766"/>
      <c r="E21" s="1766"/>
      <c r="F21" s="1766"/>
      <c r="G21" s="1766"/>
      <c r="H21" s="1766"/>
      <c r="I21" s="1766"/>
      <c r="J21" s="1766"/>
      <c r="K21" s="1766"/>
      <c r="L21" s="1766"/>
      <c r="M21" s="1766"/>
      <c r="N21" s="1766"/>
      <c r="O21" s="1766"/>
      <c r="P21" s="1766"/>
      <c r="Q21" s="1766"/>
      <c r="R21" s="1766"/>
      <c r="S21" s="1766"/>
      <c r="T21" s="1767"/>
      <c r="U21" s="1768"/>
      <c r="V21" s="40"/>
    </row>
    <row r="22" spans="2:22" ht="19.899999999999999" customHeight="1">
      <c r="B22" s="1765"/>
      <c r="C22" s="1766"/>
      <c r="D22" s="1766"/>
      <c r="E22" s="1766"/>
      <c r="F22" s="1766"/>
      <c r="G22" s="1766"/>
      <c r="H22" s="1766"/>
      <c r="I22" s="1766"/>
      <c r="J22" s="1766"/>
      <c r="K22" s="1766"/>
      <c r="L22" s="1766"/>
      <c r="M22" s="1766"/>
      <c r="N22" s="1766"/>
      <c r="O22" s="1766"/>
      <c r="P22" s="1766"/>
      <c r="Q22" s="1766"/>
      <c r="R22" s="1766"/>
      <c r="S22" s="1766"/>
      <c r="T22" s="1767"/>
      <c r="U22" s="1768"/>
      <c r="V22" s="40"/>
    </row>
    <row r="23" spans="2:22" ht="19.899999999999999" customHeight="1">
      <c r="B23" s="1765"/>
      <c r="C23" s="1766"/>
      <c r="D23" s="1766"/>
      <c r="E23" s="1766"/>
      <c r="F23" s="1766"/>
      <c r="G23" s="1766"/>
      <c r="H23" s="1766"/>
      <c r="I23" s="1766"/>
      <c r="J23" s="1766"/>
      <c r="K23" s="1766"/>
      <c r="L23" s="1766"/>
      <c r="M23" s="1766"/>
      <c r="N23" s="1766"/>
      <c r="O23" s="1766"/>
      <c r="P23" s="1766"/>
      <c r="Q23" s="1766"/>
      <c r="R23" s="1766"/>
      <c r="S23" s="1766"/>
      <c r="T23" s="1767"/>
      <c r="U23" s="1768"/>
      <c r="V23" s="40"/>
    </row>
    <row r="24" spans="2:22" ht="19.899999999999999" customHeight="1">
      <c r="B24" s="25"/>
      <c r="C24" s="27" t="s">
        <v>186</v>
      </c>
      <c r="D24" s="26"/>
      <c r="E24" s="26" t="s">
        <v>185</v>
      </c>
      <c r="F24" s="26"/>
      <c r="G24" s="26"/>
      <c r="H24" s="26"/>
      <c r="I24" s="26"/>
      <c r="J24" s="26"/>
      <c r="K24" s="26"/>
      <c r="L24" s="26"/>
      <c r="M24" s="26"/>
      <c r="N24" s="26"/>
      <c r="O24" s="26"/>
      <c r="P24" s="26"/>
      <c r="Q24" s="26"/>
      <c r="R24" s="26"/>
      <c r="S24" s="26"/>
      <c r="T24" s="26"/>
      <c r="U24" s="41"/>
      <c r="V24" s="42"/>
    </row>
    <row r="25" spans="2:22" ht="19.899999999999999" customHeight="1">
      <c r="B25" s="1762" t="s">
        <v>172</v>
      </c>
      <c r="C25" s="1762" t="s">
        <v>180</v>
      </c>
      <c r="D25" s="34" t="s">
        <v>77</v>
      </c>
      <c r="E25" s="34"/>
      <c r="F25" s="34"/>
      <c r="G25" s="34"/>
      <c r="H25" s="34"/>
      <c r="I25" s="34"/>
      <c r="J25" s="34"/>
      <c r="K25" s="34"/>
      <c r="L25" s="34"/>
      <c r="M25" s="34"/>
      <c r="N25" s="34"/>
      <c r="O25" s="34"/>
      <c r="P25" s="34"/>
      <c r="Q25" s="34"/>
      <c r="R25" s="34"/>
      <c r="S25" s="34"/>
      <c r="T25" s="32"/>
      <c r="U25" s="43"/>
      <c r="V25" s="37"/>
    </row>
    <row r="26" spans="2:22" ht="19.899999999999999" customHeight="1">
      <c r="B26" s="1763"/>
      <c r="C26" s="1763"/>
      <c r="D26" s="169" t="s">
        <v>193</v>
      </c>
      <c r="E26" s="169"/>
      <c r="F26" s="169"/>
      <c r="G26" s="169"/>
      <c r="H26" s="1769"/>
      <c r="I26" s="1770"/>
      <c r="J26" s="1770"/>
      <c r="K26" s="1770"/>
      <c r="L26" s="1770"/>
      <c r="M26" s="1770"/>
      <c r="N26" s="1770"/>
      <c r="O26" s="1770"/>
      <c r="P26" s="1770"/>
      <c r="Q26" s="184" t="s">
        <v>192</v>
      </c>
      <c r="R26" s="169"/>
      <c r="S26" s="169"/>
      <c r="T26" s="176"/>
      <c r="U26" s="36"/>
      <c r="V26" s="37"/>
    </row>
    <row r="27" spans="2:22" ht="19.899999999999999" customHeight="1">
      <c r="B27" s="1763"/>
      <c r="C27" s="1763"/>
      <c r="D27" s="1759"/>
      <c r="E27" s="1759"/>
      <c r="F27" s="1759"/>
      <c r="G27" s="1759"/>
      <c r="H27" s="1759"/>
      <c r="I27" s="1759"/>
      <c r="J27" s="1759"/>
      <c r="K27" s="1759"/>
      <c r="L27" s="1759"/>
      <c r="M27" s="1759"/>
      <c r="N27" s="1759"/>
      <c r="O27" s="1759"/>
      <c r="P27" s="1759"/>
      <c r="Q27" s="1759"/>
      <c r="R27" s="1759"/>
      <c r="S27" s="1759"/>
      <c r="T27" s="168"/>
      <c r="U27" s="36"/>
      <c r="V27" s="37"/>
    </row>
    <row r="28" spans="2:22" ht="19.899999999999999" customHeight="1">
      <c r="B28" s="1763"/>
      <c r="C28" s="1763"/>
      <c r="D28" s="1760" t="s">
        <v>75</v>
      </c>
      <c r="E28" s="1760"/>
      <c r="F28" s="1760"/>
      <c r="G28" s="1760"/>
      <c r="H28" s="1760"/>
      <c r="I28" s="1760"/>
      <c r="J28" s="1760"/>
      <c r="K28" s="1760"/>
      <c r="L28" s="1760"/>
      <c r="M28" s="1760"/>
      <c r="N28" s="1760"/>
      <c r="O28" s="1760"/>
      <c r="P28" s="1760"/>
      <c r="Q28" s="1760"/>
      <c r="R28" s="1760"/>
      <c r="S28" s="1760"/>
      <c r="T28" s="1760"/>
      <c r="U28" s="1761"/>
      <c r="V28" s="170"/>
    </row>
    <row r="29" spans="2:22" ht="19.899999999999999" customHeight="1">
      <c r="B29" s="1763"/>
      <c r="C29" s="1762" t="s">
        <v>79</v>
      </c>
      <c r="D29" s="33" t="s">
        <v>218</v>
      </c>
      <c r="E29" s="34"/>
      <c r="F29" s="34"/>
      <c r="G29" s="34"/>
      <c r="H29" s="34"/>
      <c r="I29" s="34"/>
      <c r="J29" s="34"/>
      <c r="K29" s="34"/>
      <c r="L29" s="34"/>
      <c r="M29" s="34"/>
      <c r="N29" s="34"/>
      <c r="O29" s="34"/>
      <c r="P29" s="34"/>
      <c r="Q29" s="34"/>
      <c r="R29" s="34"/>
      <c r="S29" s="34"/>
      <c r="T29" s="32"/>
      <c r="U29" s="43"/>
      <c r="V29" s="37"/>
    </row>
    <row r="30" spans="2:22" ht="19.899999999999999" customHeight="1">
      <c r="B30" s="1763"/>
      <c r="C30" s="1763"/>
      <c r="D30" s="169" t="s">
        <v>194</v>
      </c>
      <c r="E30" s="169"/>
      <c r="F30" s="169"/>
      <c r="G30" s="169"/>
      <c r="H30" s="1769"/>
      <c r="I30" s="1770"/>
      <c r="J30" s="1770"/>
      <c r="K30" s="1770"/>
      <c r="L30" s="1770"/>
      <c r="M30" s="1770"/>
      <c r="N30" s="1770"/>
      <c r="O30" s="1770"/>
      <c r="P30" s="1770"/>
      <c r="Q30" s="184" t="s">
        <v>192</v>
      </c>
      <c r="R30" s="169"/>
      <c r="S30" s="169"/>
      <c r="T30" s="176"/>
      <c r="U30" s="36"/>
      <c r="V30" s="37"/>
    </row>
    <row r="31" spans="2:22" ht="19.899999999999999" customHeight="1">
      <c r="B31" s="1763"/>
      <c r="C31" s="1763"/>
      <c r="D31" s="1774"/>
      <c r="E31" s="1775"/>
      <c r="F31" s="1775"/>
      <c r="G31" s="1775"/>
      <c r="H31" s="1775"/>
      <c r="I31" s="1775"/>
      <c r="J31" s="1775"/>
      <c r="K31" s="1775"/>
      <c r="L31" s="1775"/>
      <c r="M31" s="1775"/>
      <c r="N31" s="1775"/>
      <c r="O31" s="1775"/>
      <c r="P31" s="1775"/>
      <c r="Q31" s="1775"/>
      <c r="R31" s="1775"/>
      <c r="S31" s="1775"/>
      <c r="T31" s="177"/>
      <c r="U31" s="36"/>
      <c r="V31" s="37"/>
    </row>
    <row r="32" spans="2:22" ht="19.899999999999999" customHeight="1">
      <c r="B32" s="1764"/>
      <c r="C32" s="1764"/>
      <c r="D32" s="1771" t="s">
        <v>173</v>
      </c>
      <c r="E32" s="1772"/>
      <c r="F32" s="1772"/>
      <c r="G32" s="1772"/>
      <c r="H32" s="1772"/>
      <c r="I32" s="1772"/>
      <c r="J32" s="1772"/>
      <c r="K32" s="1772"/>
      <c r="L32" s="1772"/>
      <c r="M32" s="1772"/>
      <c r="N32" s="1772"/>
      <c r="O32" s="1772"/>
      <c r="P32" s="1772"/>
      <c r="Q32" s="1772"/>
      <c r="R32" s="1772"/>
      <c r="S32" s="1772"/>
      <c r="T32" s="1772"/>
      <c r="U32" s="1773"/>
      <c r="V32" s="170"/>
    </row>
    <row r="33" spans="2:22" ht="19.899999999999999" customHeight="1">
      <c r="B33" s="44"/>
      <c r="D33" s="45"/>
      <c r="E33" s="45"/>
      <c r="F33" s="46"/>
      <c r="G33" s="46"/>
    </row>
    <row r="34" spans="2:22" ht="25.9" customHeight="1">
      <c r="B34" s="168"/>
      <c r="C34" s="28"/>
      <c r="D34" s="1776" t="s">
        <v>181</v>
      </c>
      <c r="E34" s="1777"/>
      <c r="F34" s="1778" t="s">
        <v>182</v>
      </c>
      <c r="G34" s="1777"/>
      <c r="J34" s="168"/>
      <c r="K34" s="168"/>
      <c r="L34" s="168"/>
      <c r="M34" s="168"/>
      <c r="N34" s="168"/>
      <c r="O34" s="168"/>
      <c r="P34" s="1779" t="s">
        <v>183</v>
      </c>
      <c r="Q34" s="1780"/>
      <c r="R34" s="1781" t="s">
        <v>184</v>
      </c>
      <c r="S34" s="1782"/>
      <c r="T34" s="1781" t="s">
        <v>174</v>
      </c>
      <c r="U34" s="1680"/>
      <c r="V34" s="47"/>
    </row>
    <row r="35" spans="2:22" ht="40.15" customHeight="1">
      <c r="B35" s="168"/>
      <c r="C35" s="168"/>
      <c r="D35" s="179"/>
      <c r="E35" s="180"/>
      <c r="F35" s="181"/>
      <c r="G35" s="180"/>
      <c r="J35" s="168"/>
      <c r="K35" s="168"/>
      <c r="L35" s="391"/>
      <c r="M35" s="168"/>
      <c r="N35" s="168"/>
      <c r="O35" s="168"/>
      <c r="P35" s="179"/>
      <c r="Q35" s="180"/>
      <c r="R35" s="179"/>
      <c r="S35" s="180"/>
      <c r="T35" s="179"/>
      <c r="U35" s="51"/>
      <c r="V35" s="42"/>
    </row>
  </sheetData>
  <mergeCells count="40">
    <mergeCell ref="B14:U14"/>
    <mergeCell ref="B19:U19"/>
    <mergeCell ref="B8:U8"/>
    <mergeCell ref="B9:U9"/>
    <mergeCell ref="B6:D6"/>
    <mergeCell ref="E6:S6"/>
    <mergeCell ref="B7:S7"/>
    <mergeCell ref="B15:U15"/>
    <mergeCell ref="B10:U10"/>
    <mergeCell ref="H5:T5"/>
    <mergeCell ref="B11:U11"/>
    <mergeCell ref="B12:U12"/>
    <mergeCell ref="B13:U13"/>
    <mergeCell ref="B2:U2"/>
    <mergeCell ref="B3:D3"/>
    <mergeCell ref="K3:M3"/>
    <mergeCell ref="N3:U3"/>
    <mergeCell ref="B4:D5"/>
    <mergeCell ref="F5:G5"/>
    <mergeCell ref="D34:E34"/>
    <mergeCell ref="F34:G34"/>
    <mergeCell ref="P34:Q34"/>
    <mergeCell ref="R34:S34"/>
    <mergeCell ref="T34:U34"/>
    <mergeCell ref="D27:S27"/>
    <mergeCell ref="D28:U28"/>
    <mergeCell ref="C29:C32"/>
    <mergeCell ref="B16:U16"/>
    <mergeCell ref="B17:U17"/>
    <mergeCell ref="B20:U20"/>
    <mergeCell ref="B21:U21"/>
    <mergeCell ref="B22:U22"/>
    <mergeCell ref="B23:U23"/>
    <mergeCell ref="H26:P26"/>
    <mergeCell ref="D32:U32"/>
    <mergeCell ref="D31:S31"/>
    <mergeCell ref="B18:U18"/>
    <mergeCell ref="H30:P30"/>
    <mergeCell ref="B25:B32"/>
    <mergeCell ref="C25:C28"/>
  </mergeCells>
  <phoneticPr fontId="1"/>
  <pageMargins left="0.8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D45"/>
  <sheetViews>
    <sheetView tabSelected="1" view="pageBreakPreview" zoomScaleNormal="100" zoomScaleSheetLayoutView="100" workbookViewId="0"/>
  </sheetViews>
  <sheetFormatPr defaultColWidth="8.875" defaultRowHeight="14.25"/>
  <cols>
    <col min="1" max="1" width="3.625" style="312" customWidth="1"/>
    <col min="2" max="2" width="6.25" style="364" customWidth="1"/>
    <col min="3" max="3" width="62.75" style="312" customWidth="1"/>
    <col min="4" max="4" width="28.25" style="312" customWidth="1"/>
    <col min="5" max="16384" width="8.875" style="312"/>
  </cols>
  <sheetData>
    <row r="2" spans="2:4" ht="18" thickBot="1">
      <c r="B2" s="355" t="s">
        <v>2178</v>
      </c>
      <c r="C2" s="279"/>
      <c r="D2" s="364" t="s">
        <v>2179</v>
      </c>
    </row>
    <row r="3" spans="2:4">
      <c r="B3" s="356"/>
      <c r="C3" s="357"/>
      <c r="D3" s="1505" t="s">
        <v>2173</v>
      </c>
    </row>
    <row r="4" spans="2:4" ht="19.899999999999999" customHeight="1">
      <c r="B4" s="358">
        <v>1</v>
      </c>
      <c r="C4" s="65" t="s">
        <v>0</v>
      </c>
      <c r="D4" s="359" t="s">
        <v>2174</v>
      </c>
    </row>
    <row r="5" spans="2:4" ht="19.899999999999999" customHeight="1">
      <c r="B5" s="1254">
        <v>2</v>
      </c>
      <c r="C5" s="65" t="s">
        <v>1</v>
      </c>
      <c r="D5" s="359" t="s">
        <v>2174</v>
      </c>
    </row>
    <row r="6" spans="2:4" ht="19.899999999999999" customHeight="1">
      <c r="B6" s="1506">
        <v>3</v>
      </c>
      <c r="C6" s="360" t="s">
        <v>71</v>
      </c>
      <c r="D6" s="359"/>
    </row>
    <row r="7" spans="2:4" ht="19.899999999999999" customHeight="1">
      <c r="B7" s="1254">
        <v>4</v>
      </c>
      <c r="C7" s="65" t="s">
        <v>2</v>
      </c>
      <c r="D7" s="359"/>
    </row>
    <row r="8" spans="2:4" ht="19.899999999999999" customHeight="1">
      <c r="B8" s="1388">
        <v>5</v>
      </c>
      <c r="C8" s="65" t="s">
        <v>1818</v>
      </c>
      <c r="D8" s="359" t="s">
        <v>1271</v>
      </c>
    </row>
    <row r="9" spans="2:4" ht="19.899999999999999" customHeight="1">
      <c r="B9" s="1254">
        <v>6</v>
      </c>
      <c r="C9" s="65" t="s">
        <v>3</v>
      </c>
      <c r="D9" s="359"/>
    </row>
    <row r="10" spans="2:4" ht="19.899999999999999" customHeight="1">
      <c r="B10" s="1254">
        <v>7</v>
      </c>
      <c r="C10" s="65" t="s">
        <v>2182</v>
      </c>
      <c r="D10" s="359" t="s">
        <v>2183</v>
      </c>
    </row>
    <row r="11" spans="2:4" ht="19.899999999999999" customHeight="1">
      <c r="B11" s="1254">
        <v>7</v>
      </c>
      <c r="C11" s="65" t="s">
        <v>2131</v>
      </c>
      <c r="D11" s="359"/>
    </row>
    <row r="12" spans="2:4" ht="19.899999999999999" customHeight="1">
      <c r="B12" s="1254">
        <v>8</v>
      </c>
      <c r="C12" s="65" t="s">
        <v>4</v>
      </c>
      <c r="D12" s="359"/>
    </row>
    <row r="13" spans="2:4" ht="19.899999999999999" customHeight="1">
      <c r="B13" s="1506">
        <v>9</v>
      </c>
      <c r="C13" s="65" t="s">
        <v>5</v>
      </c>
      <c r="D13" s="359"/>
    </row>
    <row r="14" spans="2:4" ht="19.899999999999999" customHeight="1">
      <c r="B14" s="1349"/>
      <c r="C14" s="65" t="s">
        <v>6</v>
      </c>
      <c r="D14" s="359"/>
    </row>
    <row r="15" spans="2:4" ht="19.899999999999999" customHeight="1">
      <c r="B15" s="1254">
        <v>10</v>
      </c>
      <c r="C15" s="65" t="s">
        <v>7</v>
      </c>
      <c r="D15" s="359"/>
    </row>
    <row r="16" spans="2:4" ht="19.899999999999999" customHeight="1">
      <c r="B16" s="1254">
        <v>11</v>
      </c>
      <c r="C16" s="65" t="s">
        <v>8</v>
      </c>
      <c r="D16" s="359"/>
    </row>
    <row r="17" spans="2:4" ht="19.899999999999999" customHeight="1">
      <c r="B17" s="1254">
        <v>12</v>
      </c>
      <c r="C17" s="65" t="s">
        <v>9</v>
      </c>
      <c r="D17" s="359"/>
    </row>
    <row r="18" spans="2:4" ht="19.899999999999999" customHeight="1">
      <c r="B18" s="1254">
        <v>13</v>
      </c>
      <c r="C18" s="65" t="s">
        <v>10</v>
      </c>
      <c r="D18" s="359"/>
    </row>
    <row r="19" spans="2:4" ht="19.899999999999999" customHeight="1">
      <c r="B19" s="1254">
        <v>14</v>
      </c>
      <c r="C19" s="65" t="s">
        <v>11</v>
      </c>
      <c r="D19" s="359"/>
    </row>
    <row r="20" spans="2:4" ht="19.899999999999999" customHeight="1">
      <c r="B20" s="1254">
        <v>15</v>
      </c>
      <c r="C20" s="65" t="s">
        <v>12</v>
      </c>
      <c r="D20" s="359"/>
    </row>
    <row r="21" spans="2:4" ht="19.899999999999999" customHeight="1">
      <c r="B21" s="1254">
        <v>16</v>
      </c>
      <c r="C21" s="65" t="s">
        <v>13</v>
      </c>
      <c r="D21" s="359"/>
    </row>
    <row r="22" spans="2:4" ht="19.899999999999999" customHeight="1">
      <c r="B22" s="1254">
        <v>17</v>
      </c>
      <c r="C22" s="65" t="s">
        <v>14</v>
      </c>
      <c r="D22" s="359"/>
    </row>
    <row r="23" spans="2:4" ht="19.899999999999999" customHeight="1">
      <c r="B23" s="1254">
        <v>18</v>
      </c>
      <c r="C23" s="65" t="s">
        <v>15</v>
      </c>
      <c r="D23" s="359"/>
    </row>
    <row r="24" spans="2:4" ht="19.899999999999999" customHeight="1">
      <c r="B24" s="1254">
        <v>19</v>
      </c>
      <c r="C24" s="65" t="s">
        <v>2184</v>
      </c>
      <c r="D24" s="359"/>
    </row>
    <row r="25" spans="2:4" ht="19.899999999999999" customHeight="1">
      <c r="B25" s="1254">
        <v>20</v>
      </c>
      <c r="C25" s="65" t="s">
        <v>1996</v>
      </c>
      <c r="D25" s="359"/>
    </row>
    <row r="26" spans="2:4" ht="19.899999999999999" customHeight="1">
      <c r="B26" s="1254">
        <v>21</v>
      </c>
      <c r="C26" s="1509" t="s">
        <v>1814</v>
      </c>
      <c r="D26" s="359"/>
    </row>
    <row r="27" spans="2:4" ht="19.899999999999999" customHeight="1">
      <c r="B27" s="1254">
        <v>22</v>
      </c>
      <c r="C27" s="65" t="s">
        <v>16</v>
      </c>
      <c r="D27" s="359"/>
    </row>
    <row r="28" spans="2:4" ht="19.899999999999999" customHeight="1">
      <c r="B28" s="1254">
        <v>23</v>
      </c>
      <c r="C28" s="65" t="s">
        <v>17</v>
      </c>
      <c r="D28" s="359"/>
    </row>
    <row r="29" spans="2:4" ht="19.899999999999999" customHeight="1">
      <c r="B29" s="1254"/>
      <c r="C29" s="65" t="s">
        <v>2175</v>
      </c>
      <c r="D29" s="359" t="s">
        <v>2177</v>
      </c>
    </row>
    <row r="30" spans="2:4" ht="19.899999999999999" customHeight="1">
      <c r="B30" s="1798">
        <v>24</v>
      </c>
      <c r="C30" s="360" t="s">
        <v>1816</v>
      </c>
      <c r="D30" s="1507" t="s">
        <v>2176</v>
      </c>
    </row>
    <row r="31" spans="2:4" ht="19.899999999999999" customHeight="1">
      <c r="B31" s="1799"/>
      <c r="C31" s="361" t="s">
        <v>1817</v>
      </c>
      <c r="D31" s="1508" t="s">
        <v>18</v>
      </c>
    </row>
    <row r="32" spans="2:4" ht="19.899999999999999" customHeight="1">
      <c r="B32" s="1254">
        <v>25</v>
      </c>
      <c r="C32" s="65" t="s">
        <v>2140</v>
      </c>
      <c r="D32" s="359"/>
    </row>
    <row r="33" spans="2:4" ht="19.899999999999999" customHeight="1">
      <c r="B33" s="1254">
        <v>26</v>
      </c>
      <c r="C33" s="65" t="s">
        <v>20</v>
      </c>
      <c r="D33" s="359"/>
    </row>
    <row r="34" spans="2:4" ht="19.899999999999999" customHeight="1">
      <c r="B34" s="1254">
        <v>27</v>
      </c>
      <c r="C34" s="65" t="s">
        <v>1995</v>
      </c>
      <c r="D34" s="359"/>
    </row>
    <row r="35" spans="2:4" ht="19.899999999999999" customHeight="1">
      <c r="B35" s="1254">
        <v>28</v>
      </c>
      <c r="C35" s="65" t="s">
        <v>19</v>
      </c>
      <c r="D35" s="359"/>
    </row>
    <row r="36" spans="2:4" ht="19.899999999999999" customHeight="1">
      <c r="B36" s="1254">
        <v>29</v>
      </c>
      <c r="C36" s="65" t="s">
        <v>21</v>
      </c>
      <c r="D36" s="359"/>
    </row>
    <row r="37" spans="2:4" ht="19.899999999999999" customHeight="1">
      <c r="B37" s="1506">
        <v>30</v>
      </c>
      <c r="C37" s="360" t="s">
        <v>1948</v>
      </c>
      <c r="D37" s="1507" t="s">
        <v>2181</v>
      </c>
    </row>
    <row r="38" spans="2:4" ht="19.899999999999999" customHeight="1">
      <c r="B38" s="1506">
        <v>31</v>
      </c>
      <c r="C38" s="360" t="s">
        <v>2012</v>
      </c>
      <c r="D38" s="1507" t="s">
        <v>2181</v>
      </c>
    </row>
    <row r="39" spans="2:4" ht="19.899999999999999" customHeight="1">
      <c r="B39" s="1506">
        <v>32</v>
      </c>
      <c r="C39" s="360" t="s">
        <v>2013</v>
      </c>
      <c r="D39" s="1507" t="s">
        <v>2181</v>
      </c>
    </row>
    <row r="40" spans="2:4" ht="19.899999999999999" customHeight="1">
      <c r="B40" s="1506">
        <v>33</v>
      </c>
      <c r="C40" s="360" t="s">
        <v>2011</v>
      </c>
      <c r="D40" s="1507" t="s">
        <v>2181</v>
      </c>
    </row>
    <row r="41" spans="2:4" ht="19.899999999999999" customHeight="1">
      <c r="B41" s="1506">
        <v>34</v>
      </c>
      <c r="C41" s="360" t="s">
        <v>2008</v>
      </c>
      <c r="D41" s="1507" t="s">
        <v>2181</v>
      </c>
    </row>
    <row r="42" spans="2:4" ht="19.899999999999999" customHeight="1">
      <c r="B42" s="1506"/>
      <c r="C42" s="360"/>
      <c r="D42" s="1507"/>
    </row>
    <row r="43" spans="2:4" ht="19.899999999999999" customHeight="1">
      <c r="B43" s="1506"/>
      <c r="C43" s="360"/>
      <c r="D43" s="1507"/>
    </row>
    <row r="44" spans="2:4" ht="19.899999999999999" customHeight="1" thickBot="1">
      <c r="B44" s="362"/>
      <c r="C44" s="70"/>
      <c r="D44" s="363"/>
    </row>
    <row r="45" spans="2:4">
      <c r="B45" s="1510" t="s">
        <v>2180</v>
      </c>
    </row>
  </sheetData>
  <mergeCells count="1">
    <mergeCell ref="B30:B31"/>
  </mergeCells>
  <phoneticPr fontId="1"/>
  <hyperlinks>
    <hyperlink ref="B4" location="'1完成届'!A1" display="'1完成届'!A1"/>
    <hyperlink ref="B5" location="'2現場代理人兼務届'!C13" display="'2現場代理人兼務届'!C13"/>
    <hyperlink ref="B7" location="'4請負代金内訳'!F17" display="'4請負代金内訳'!F17"/>
    <hyperlink ref="B9" location="'6設計照査'!E4" display="'6設計照査'!E4"/>
    <hyperlink ref="B10" location="'7施工体系図'!Y8" display="'7施工体系図'!Y8"/>
    <hyperlink ref="B12" location="'8材料の品質規格'!N3" display="'8材料の品質規格'!N3"/>
    <hyperlink ref="B13" location="'9施工計画書'!R3" display="'9施工計画書'!R3"/>
    <hyperlink ref="B15" location="'10夜間・休日作業届'!N3" display="'10夜間・休日作業届'!N3"/>
    <hyperlink ref="B16" location="'11履行報告'!N3" display="'11履行報告'!N3"/>
    <hyperlink ref="B17" location="'12段階確認報告書'!C9" display="'12段階確認報告書'!C9"/>
    <hyperlink ref="B18" location="'13施工状況把握報告書'!C9" display="'13施工状況把握報告書'!C9"/>
    <hyperlink ref="B19" location="'14創意工夫'!R3" display="'14創意工夫'!R3"/>
    <hyperlink ref="B20" location="'15材料確認報告書'!B9" display="'15材料確認報告書'!B9"/>
    <hyperlink ref="B21" location="'16支給品関係'!B24" display="'16支給品関係'!B24"/>
    <hyperlink ref="B22" location="'17現場発生品関係'!B29" display="'17現場発生品関係'!B29"/>
    <hyperlink ref="B23" location="'18条件変更確認通知'!N3" display="'18条件変更確認通知'!N3"/>
    <hyperlink ref="B24" location="'19工事記録・実施工程表'!B16" display="'19工事記録・実施工程表'!B16"/>
    <hyperlink ref="B26" location="'21品質管理資料'!B4" display="'21品質管理資料'!B4"/>
    <hyperlink ref="B27" location="'22マニュフェスト管理台帳'!C7" display="'22マニュフェスト管理台帳'!C7"/>
    <hyperlink ref="B28" location="'23建設廃棄物処理集計表'!C20" display="'23建設廃棄物処理集計表'!C20"/>
    <hyperlink ref="B30:B31" location="'24再生資源利用計画書'!A1" display="'24再生資源利用計画書'!A1"/>
    <hyperlink ref="B35" location="'28交通誘導警備員'!B12" display="'28交通誘導警備員'!B12"/>
    <hyperlink ref="B33" location="'26建設発生土集計表'!C20" display="'26建設発生土集計表'!C20"/>
    <hyperlink ref="B36" location="'29出来形管理測定結果報告書'!B14" display="'29出来形管理測定結果報告書'!B14"/>
    <hyperlink ref="B34" location="'27過積載防止記録表'!C10" display="'27過積載防止記録表'!C10"/>
    <hyperlink ref="B25" location="'20工事写真'!F8" display="'20工事写真'!F8"/>
    <hyperlink ref="B6" location="'3建退共掛金'!X18" display="'3建退共掛金'!X18"/>
    <hyperlink ref="B8" location="'5工事登録証明書'!B5" display="'5工事登録証明書'!B5"/>
    <hyperlink ref="B37" location="'30建退共充当総括表'!M27" display="'30建退共充当総括表'!M27"/>
    <hyperlink ref="B41" location="'34建退共貼付実績表'!B14" display="'34建退共貼付実績表'!B14"/>
    <hyperlink ref="B40" location="'33状況報告書'!H12" display="'33状況報告書'!H12"/>
    <hyperlink ref="B38" location="'31受払簿'!P14" display="'31受払簿'!P14"/>
    <hyperlink ref="B39" location="'32労働者報告書'!D11" display="'32労働者報告書'!D11"/>
    <hyperlink ref="B11" location="'7作業員名簿'!D17" display="'7作業員名簿'!D17"/>
    <hyperlink ref="B32" location="'25建設ﾘｻｲｸﾙ再資源化等報告書'!J23" display="'25建設ﾘｻｲｸﾙ再資源化等報告書'!J23"/>
  </hyperlinks>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O71"/>
  <sheetViews>
    <sheetView zoomScaleNormal="100" workbookViewId="0">
      <selection activeCell="P23" sqref="P23"/>
    </sheetView>
  </sheetViews>
  <sheetFormatPr defaultColWidth="8.875" defaultRowHeight="14.25"/>
  <cols>
    <col min="1" max="1" width="8.875" style="312"/>
    <col min="2" max="2" width="2.375" style="312" customWidth="1"/>
    <col min="3" max="4" width="11.75" style="312" customWidth="1"/>
    <col min="5" max="6" width="2.375" style="312" customWidth="1"/>
    <col min="7" max="7" width="4.75" style="312" customWidth="1"/>
    <col min="8" max="8" width="2.375" style="312" customWidth="1"/>
    <col min="9" max="9" width="10.75" style="312" customWidth="1"/>
    <col min="10" max="10" width="6.75" style="312" customWidth="1"/>
    <col min="11" max="11" width="7.75" style="312" customWidth="1"/>
    <col min="12" max="12" width="22.75" style="312" customWidth="1"/>
    <col min="13" max="13" width="2.5" style="312" customWidth="1"/>
    <col min="14" max="16384" width="8.875" style="312"/>
  </cols>
  <sheetData>
    <row r="2" spans="2:15" ht="39" customHeight="1">
      <c r="B2" s="311" t="s">
        <v>883</v>
      </c>
      <c r="O2" s="967" t="s">
        <v>1739</v>
      </c>
    </row>
    <row r="3" spans="2:15" ht="25.15" customHeight="1">
      <c r="B3" s="313"/>
      <c r="C3" s="314"/>
      <c r="D3" s="314"/>
      <c r="E3" s="314"/>
      <c r="F3" s="314"/>
      <c r="G3" s="314"/>
      <c r="H3" s="314"/>
      <c r="I3" s="314"/>
      <c r="J3" s="314"/>
      <c r="K3" s="314"/>
      <c r="L3" s="314"/>
      <c r="M3" s="315"/>
    </row>
    <row r="4" spans="2:15" ht="21">
      <c r="B4" s="316" t="s">
        <v>902</v>
      </c>
      <c r="C4" s="317"/>
      <c r="D4" s="318"/>
      <c r="E4" s="318"/>
      <c r="F4" s="318"/>
      <c r="G4" s="318"/>
      <c r="H4" s="318"/>
      <c r="I4" s="318"/>
      <c r="J4" s="318"/>
      <c r="K4" s="318"/>
      <c r="L4" s="318"/>
      <c r="M4" s="319"/>
    </row>
    <row r="5" spans="2:15" ht="19.899999999999999" customHeight="1">
      <c r="B5" s="320"/>
      <c r="D5" s="321"/>
      <c r="E5" s="321"/>
      <c r="F5" s="321"/>
      <c r="G5" s="321"/>
      <c r="H5" s="321"/>
      <c r="I5" s="321"/>
      <c r="J5" s="321"/>
      <c r="K5" s="321"/>
      <c r="L5" s="321"/>
      <c r="M5" s="322"/>
    </row>
    <row r="6" spans="2:15" ht="19.899999999999999" customHeight="1">
      <c r="B6" s="320"/>
      <c r="C6" s="321"/>
      <c r="D6" s="321"/>
      <c r="E6" s="321"/>
      <c r="F6" s="321"/>
      <c r="G6" s="321"/>
      <c r="H6" s="321"/>
      <c r="I6" s="321"/>
      <c r="J6" s="321"/>
      <c r="K6" s="321"/>
      <c r="L6" s="323" t="s">
        <v>884</v>
      </c>
      <c r="M6" s="322"/>
    </row>
    <row r="7" spans="2:15" ht="19.899999999999999" customHeight="1">
      <c r="B7" s="320"/>
      <c r="C7" s="321"/>
      <c r="D7" s="321"/>
      <c r="E7" s="321"/>
      <c r="F7" s="321"/>
      <c r="G7" s="321"/>
      <c r="H7" s="321"/>
      <c r="I7" s="321"/>
      <c r="J7" s="321"/>
      <c r="K7" s="321"/>
      <c r="L7" s="321"/>
      <c r="M7" s="322"/>
    </row>
    <row r="8" spans="2:15" ht="19.899999999999999" customHeight="1">
      <c r="B8" s="320"/>
      <c r="C8" s="321" t="str">
        <f>本工事内容!$C$2</f>
        <v>一宮市長　中野　正康</v>
      </c>
      <c r="D8" s="321"/>
      <c r="E8" s="321"/>
      <c r="F8" s="321"/>
      <c r="G8" s="321"/>
      <c r="H8" s="321"/>
      <c r="I8" s="321"/>
      <c r="J8" s="321"/>
      <c r="K8" s="321"/>
      <c r="L8" s="321"/>
      <c r="M8" s="322"/>
    </row>
    <row r="9" spans="2:15" ht="19.899999999999999" customHeight="1">
      <c r="B9" s="320"/>
      <c r="C9" s="324"/>
      <c r="D9" s="324"/>
      <c r="E9" s="321"/>
      <c r="F9" s="321"/>
      <c r="G9" s="321"/>
      <c r="H9" s="321"/>
      <c r="I9" s="321"/>
      <c r="J9" s="321"/>
      <c r="K9" s="321"/>
      <c r="L9" s="321"/>
      <c r="M9" s="322"/>
    </row>
    <row r="10" spans="2:15" ht="19.899999999999999" customHeight="1">
      <c r="B10" s="320"/>
      <c r="C10" s="324"/>
      <c r="D10" s="324"/>
      <c r="E10" s="321"/>
      <c r="F10" s="321"/>
      <c r="G10" s="321"/>
      <c r="H10" s="321"/>
      <c r="I10" s="321"/>
      <c r="J10" s="321"/>
      <c r="K10" s="321"/>
      <c r="L10" s="321"/>
      <c r="M10" s="322"/>
    </row>
    <row r="11" spans="2:15" ht="25.15" customHeight="1">
      <c r="B11" s="320"/>
      <c r="C11" s="321"/>
      <c r="D11" s="321"/>
      <c r="E11" s="321"/>
      <c r="F11" s="321"/>
      <c r="G11" s="321"/>
      <c r="H11" s="321"/>
      <c r="I11" s="323" t="s">
        <v>1763</v>
      </c>
      <c r="J11" s="325" t="s">
        <v>885</v>
      </c>
      <c r="K11" s="1815" t="str">
        <f>""&amp;請負者詳細!$C$4</f>
        <v>一宮市尾西町木曽川1-1-1</v>
      </c>
      <c r="L11" s="1816"/>
      <c r="M11" s="322"/>
    </row>
    <row r="12" spans="2:15" ht="25.15" customHeight="1">
      <c r="B12" s="320"/>
      <c r="C12" s="321"/>
      <c r="D12" s="321"/>
      <c r="E12" s="321"/>
      <c r="F12" s="321"/>
      <c r="G12" s="321"/>
      <c r="H12" s="321"/>
      <c r="I12" s="321"/>
      <c r="J12" s="325" t="s">
        <v>886</v>
      </c>
      <c r="K12" s="1815" t="str">
        <f>請負者詳細!$C$2</f>
        <v>△△△△建設株式会社</v>
      </c>
      <c r="L12" s="1816"/>
      <c r="M12" s="322"/>
    </row>
    <row r="13" spans="2:15" ht="19.899999999999999" customHeight="1">
      <c r="B13" s="320"/>
      <c r="C13" s="321"/>
      <c r="D13" s="321"/>
      <c r="E13" s="321"/>
      <c r="F13" s="321"/>
      <c r="G13" s="321"/>
      <c r="H13" s="321"/>
      <c r="I13" s="321"/>
      <c r="J13" s="321"/>
      <c r="K13" s="321"/>
      <c r="L13" s="321"/>
      <c r="M13" s="322"/>
    </row>
    <row r="14" spans="2:15" ht="19.899999999999999" customHeight="1">
      <c r="B14" s="320"/>
      <c r="C14" s="321"/>
      <c r="D14" s="321"/>
      <c r="E14" s="321"/>
      <c r="F14" s="321"/>
      <c r="G14" s="321"/>
      <c r="H14" s="321"/>
      <c r="I14" s="321"/>
      <c r="J14" s="321"/>
      <c r="K14" s="321"/>
      <c r="L14" s="321"/>
      <c r="M14" s="322"/>
    </row>
    <row r="15" spans="2:15" ht="25.15" customHeight="1">
      <c r="B15" s="320"/>
      <c r="C15" s="324" t="s">
        <v>887</v>
      </c>
      <c r="D15" s="324"/>
      <c r="E15" s="321"/>
      <c r="F15" s="321"/>
      <c r="G15" s="321"/>
      <c r="H15" s="321"/>
      <c r="I15" s="321"/>
      <c r="J15" s="321"/>
      <c r="K15" s="321"/>
      <c r="L15" s="321"/>
      <c r="M15" s="322"/>
    </row>
    <row r="16" spans="2:15" ht="25.15" customHeight="1">
      <c r="B16" s="320"/>
      <c r="C16" s="324" t="s">
        <v>903</v>
      </c>
      <c r="D16" s="324"/>
      <c r="E16" s="321"/>
      <c r="F16" s="321"/>
      <c r="G16" s="321"/>
      <c r="H16" s="321"/>
      <c r="I16" s="321"/>
      <c r="J16" s="321"/>
      <c r="K16" s="321"/>
      <c r="L16" s="321"/>
      <c r="M16" s="322"/>
    </row>
    <row r="17" spans="2:13">
      <c r="B17" s="320"/>
      <c r="C17" s="324"/>
      <c r="D17" s="324"/>
      <c r="E17" s="321"/>
      <c r="F17" s="321"/>
      <c r="G17" s="321"/>
      <c r="H17" s="321"/>
      <c r="I17" s="321"/>
      <c r="J17" s="321"/>
      <c r="K17" s="321"/>
      <c r="L17" s="321"/>
      <c r="M17" s="322"/>
    </row>
    <row r="18" spans="2:13">
      <c r="B18" s="326" t="s">
        <v>897</v>
      </c>
      <c r="C18" s="327"/>
      <c r="D18" s="327"/>
      <c r="E18" s="327"/>
      <c r="F18" s="327"/>
      <c r="G18" s="327"/>
      <c r="H18" s="327"/>
      <c r="I18" s="327"/>
      <c r="J18" s="327"/>
      <c r="K18" s="327"/>
      <c r="L18" s="327"/>
      <c r="M18" s="328"/>
    </row>
    <row r="19" spans="2:13">
      <c r="B19" s="329"/>
      <c r="C19" s="330"/>
      <c r="D19" s="330"/>
      <c r="E19" s="330"/>
      <c r="F19" s="330"/>
      <c r="G19" s="330"/>
      <c r="H19" s="330"/>
      <c r="I19" s="330"/>
      <c r="J19" s="330"/>
      <c r="K19" s="330"/>
      <c r="L19" s="330"/>
      <c r="M19" s="331"/>
    </row>
    <row r="20" spans="2:13" ht="27" customHeight="1">
      <c r="B20" s="332"/>
      <c r="C20" s="1817" t="s">
        <v>888</v>
      </c>
      <c r="D20" s="1810"/>
      <c r="E20" s="333"/>
      <c r="F20" s="334"/>
      <c r="G20" s="1818" t="str">
        <f>本工事内容!$C$5&amp;本工事内容!$D$5&amp;本工事内容!$E$5</f>
        <v>都計第100号</v>
      </c>
      <c r="H20" s="1819"/>
      <c r="I20" s="1819"/>
      <c r="J20" s="1819"/>
      <c r="K20" s="1819"/>
      <c r="L20" s="334"/>
      <c r="M20" s="335"/>
    </row>
    <row r="21" spans="2:13" ht="27" customHeight="1">
      <c r="B21" s="336"/>
      <c r="C21" s="1800" t="s">
        <v>889</v>
      </c>
      <c r="D21" s="1801"/>
      <c r="E21" s="337"/>
      <c r="F21" s="338"/>
      <c r="G21" s="1820" t="str">
        <f>""&amp;本工事内容!$C$8</f>
        <v>○○○道路修繕工事2</v>
      </c>
      <c r="H21" s="1821"/>
      <c r="I21" s="1821"/>
      <c r="J21" s="1821"/>
      <c r="K21" s="1821"/>
      <c r="L21" s="1821"/>
      <c r="M21" s="339"/>
    </row>
    <row r="22" spans="2:13" ht="27" customHeight="1">
      <c r="B22" s="336"/>
      <c r="C22" s="1800" t="s">
        <v>890</v>
      </c>
      <c r="D22" s="1801"/>
      <c r="E22" s="337"/>
      <c r="F22" s="338"/>
      <c r="G22" s="1811" t="str">
        <f>""&amp;本工事内容!$C$9</f>
        <v>一宮市本町二丁目5番６号2</v>
      </c>
      <c r="H22" s="1812"/>
      <c r="I22" s="1812"/>
      <c r="J22" s="1812"/>
      <c r="K22" s="1812"/>
      <c r="L22" s="1812"/>
      <c r="M22" s="339"/>
    </row>
    <row r="23" spans="2:13" ht="27" customHeight="1">
      <c r="B23" s="336"/>
      <c r="C23" s="1800" t="s">
        <v>892</v>
      </c>
      <c r="D23" s="1801"/>
      <c r="E23" s="337"/>
      <c r="F23" s="338"/>
      <c r="G23" s="338"/>
      <c r="H23" s="338"/>
      <c r="I23" s="1802">
        <f>本工事内容!$C$11</f>
        <v>44866</v>
      </c>
      <c r="J23" s="1802"/>
      <c r="K23" s="1801"/>
      <c r="L23" s="338"/>
      <c r="M23" s="339"/>
    </row>
    <row r="24" spans="2:13" ht="27" customHeight="1">
      <c r="B24" s="336"/>
      <c r="C24" s="1800" t="s">
        <v>891</v>
      </c>
      <c r="D24" s="1801"/>
      <c r="E24" s="337"/>
      <c r="F24" s="338"/>
      <c r="G24" s="1813">
        <f>IF(NOT(本工事内容!$C$16=""),本工事内容!$C$16,本工事内容!$C$15)</f>
        <v>2000000</v>
      </c>
      <c r="H24" s="1814"/>
      <c r="I24" s="1814"/>
      <c r="J24" s="1814"/>
      <c r="K24" s="1814"/>
      <c r="L24" s="1814"/>
      <c r="M24" s="339"/>
    </row>
    <row r="25" spans="2:13" ht="27" customHeight="1">
      <c r="B25" s="340"/>
      <c r="C25" s="1806" t="s">
        <v>893</v>
      </c>
      <c r="D25" s="1807"/>
      <c r="E25" s="341"/>
      <c r="F25" s="342"/>
      <c r="G25" s="343" t="s">
        <v>894</v>
      </c>
      <c r="H25" s="342"/>
      <c r="I25" s="1808">
        <f>本工事内容!$C$12</f>
        <v>44867</v>
      </c>
      <c r="J25" s="1808"/>
      <c r="K25" s="1807"/>
      <c r="L25" s="342"/>
      <c r="M25" s="344"/>
    </row>
    <row r="26" spans="2:13" ht="27" customHeight="1">
      <c r="B26" s="332"/>
      <c r="C26" s="345"/>
      <c r="D26" s="345"/>
      <c r="E26" s="333"/>
      <c r="F26" s="334"/>
      <c r="G26" s="346" t="s">
        <v>895</v>
      </c>
      <c r="H26" s="334"/>
      <c r="I26" s="1809">
        <f>IF(NOT(本工事内容!$C$14=""),本工事内容!$C$14,本工事内容!$C$13)</f>
        <v>45016</v>
      </c>
      <c r="J26" s="1809"/>
      <c r="K26" s="1810"/>
      <c r="L26" s="334"/>
      <c r="M26" s="335"/>
    </row>
    <row r="27" spans="2:13" ht="27" customHeight="1">
      <c r="B27" s="347"/>
      <c r="C27" s="1803" t="s">
        <v>896</v>
      </c>
      <c r="D27" s="1804"/>
      <c r="E27" s="348"/>
      <c r="F27" s="349"/>
      <c r="G27" s="349"/>
      <c r="H27" s="349"/>
      <c r="I27" s="1805" t="s">
        <v>884</v>
      </c>
      <c r="J27" s="1805"/>
      <c r="K27" s="1804"/>
      <c r="L27" s="349"/>
      <c r="M27" s="350"/>
    </row>
    <row r="29" spans="2:13">
      <c r="B29" s="313"/>
      <c r="C29" s="314"/>
      <c r="D29" s="314"/>
      <c r="E29" s="314"/>
      <c r="F29" s="314"/>
      <c r="G29" s="314"/>
      <c r="H29" s="314"/>
      <c r="I29" s="314"/>
      <c r="J29" s="314"/>
      <c r="K29" s="314"/>
      <c r="L29" s="314"/>
      <c r="M29" s="315"/>
    </row>
    <row r="30" spans="2:13" ht="19.899999999999999" customHeight="1">
      <c r="B30" s="320"/>
      <c r="C30" s="321"/>
      <c r="D30" s="258" t="s">
        <v>898</v>
      </c>
      <c r="E30" s="351"/>
      <c r="F30" s="1822"/>
      <c r="G30" s="1674"/>
      <c r="H30" s="1674"/>
      <c r="I30" s="1674"/>
      <c r="J30" s="1674"/>
      <c r="K30" s="321"/>
      <c r="L30" s="321"/>
      <c r="M30" s="322"/>
    </row>
    <row r="31" spans="2:13" ht="19.899999999999999" customHeight="1">
      <c r="B31" s="320"/>
      <c r="C31" s="321"/>
      <c r="D31" s="321"/>
      <c r="E31" s="321"/>
      <c r="F31" s="321"/>
      <c r="G31" s="321"/>
      <c r="H31" s="321"/>
      <c r="I31" s="321"/>
      <c r="J31" s="321"/>
      <c r="K31" s="321"/>
      <c r="L31" s="321"/>
      <c r="M31" s="322"/>
    </row>
    <row r="32" spans="2:13" ht="19.899999999999999" customHeight="1">
      <c r="B32" s="320"/>
      <c r="C32" s="321"/>
      <c r="D32" s="258" t="s">
        <v>899</v>
      </c>
      <c r="E32" s="321"/>
      <c r="F32" s="321"/>
      <c r="G32" s="321"/>
      <c r="H32" s="321"/>
      <c r="I32" s="321"/>
      <c r="J32" s="321"/>
      <c r="K32" s="321"/>
      <c r="L32" s="321"/>
      <c r="M32" s="322"/>
    </row>
    <row r="33" spans="2:15" ht="19.899999999999999" customHeight="1">
      <c r="B33" s="320"/>
      <c r="C33" s="321"/>
      <c r="D33" s="321"/>
      <c r="E33" s="321"/>
      <c r="F33" s="321"/>
      <c r="G33" s="321"/>
      <c r="H33" s="321"/>
      <c r="I33" s="321"/>
      <c r="J33" s="321"/>
      <c r="K33" s="321"/>
      <c r="L33" s="321"/>
      <c r="M33" s="322"/>
    </row>
    <row r="34" spans="2:15" ht="19.899999999999999" customHeight="1">
      <c r="B34" s="320"/>
      <c r="C34" s="321"/>
      <c r="D34" s="321" t="s">
        <v>900</v>
      </c>
      <c r="E34" s="321"/>
      <c r="F34" s="321"/>
      <c r="G34" s="321"/>
      <c r="H34" s="321"/>
      <c r="I34" s="321"/>
      <c r="J34" s="321"/>
      <c r="K34" s="321"/>
      <c r="L34" s="321"/>
      <c r="M34" s="322"/>
    </row>
    <row r="35" spans="2:15" ht="19.899999999999999" customHeight="1">
      <c r="B35" s="320"/>
      <c r="C35" s="321"/>
      <c r="D35" s="321"/>
      <c r="E35" s="321"/>
      <c r="F35" s="321"/>
      <c r="G35" s="321"/>
      <c r="H35" s="321"/>
      <c r="I35" s="321"/>
      <c r="J35" s="321"/>
      <c r="K35" s="321"/>
      <c r="L35" s="321"/>
      <c r="M35" s="322"/>
    </row>
    <row r="36" spans="2:15" ht="19.899999999999999" customHeight="1">
      <c r="B36" s="320"/>
      <c r="C36" s="321"/>
      <c r="D36" s="321"/>
      <c r="E36" s="321"/>
      <c r="F36" s="321"/>
      <c r="G36" s="323" t="s">
        <v>901</v>
      </c>
      <c r="H36" s="321"/>
      <c r="I36" s="321"/>
      <c r="J36" s="321"/>
      <c r="K36" s="321"/>
      <c r="L36" s="321"/>
      <c r="M36" s="322"/>
    </row>
    <row r="37" spans="2:15">
      <c r="B37" s="352"/>
      <c r="C37" s="353"/>
      <c r="D37" s="353"/>
      <c r="E37" s="353"/>
      <c r="F37" s="353"/>
      <c r="G37" s="353"/>
      <c r="H37" s="353"/>
      <c r="I37" s="353"/>
      <c r="J37" s="353"/>
      <c r="K37" s="353"/>
      <c r="L37" s="353"/>
      <c r="M37" s="354"/>
    </row>
    <row r="39" spans="2:15" ht="39" customHeight="1">
      <c r="B39" s="1048" t="s">
        <v>1796</v>
      </c>
      <c r="O39" s="967"/>
    </row>
    <row r="40" spans="2:15" ht="25.15" customHeight="1">
      <c r="B40" s="313"/>
      <c r="C40" s="314"/>
      <c r="D40" s="314"/>
      <c r="E40" s="314"/>
      <c r="F40" s="314"/>
      <c r="G40" s="314"/>
      <c r="H40" s="314"/>
      <c r="I40" s="314"/>
      <c r="J40" s="314"/>
      <c r="K40" s="314"/>
      <c r="L40" s="314"/>
      <c r="M40" s="315"/>
    </row>
    <row r="41" spans="2:15" ht="21">
      <c r="B41" s="316" t="s">
        <v>1797</v>
      </c>
      <c r="C41" s="317"/>
      <c r="D41" s="318"/>
      <c r="E41" s="318"/>
      <c r="F41" s="318"/>
      <c r="G41" s="318"/>
      <c r="H41" s="318"/>
      <c r="I41" s="318"/>
      <c r="J41" s="318"/>
      <c r="K41" s="318"/>
      <c r="L41" s="318"/>
      <c r="M41" s="319"/>
    </row>
    <row r="42" spans="2:15" ht="19.899999999999999" customHeight="1">
      <c r="B42" s="320"/>
      <c r="D42" s="321"/>
      <c r="E42" s="321"/>
      <c r="F42" s="321"/>
      <c r="G42" s="321"/>
      <c r="H42" s="321"/>
      <c r="I42" s="321"/>
      <c r="J42" s="321"/>
      <c r="K42" s="321"/>
      <c r="L42" s="321"/>
      <c r="M42" s="322"/>
    </row>
    <row r="43" spans="2:15" ht="19.899999999999999" customHeight="1">
      <c r="B43" s="320"/>
      <c r="C43" s="321"/>
      <c r="D43" s="321"/>
      <c r="E43" s="321"/>
      <c r="F43" s="321"/>
      <c r="G43" s="321"/>
      <c r="H43" s="321"/>
      <c r="I43" s="321"/>
      <c r="J43" s="321"/>
      <c r="K43" s="321"/>
      <c r="L43" s="323" t="s">
        <v>884</v>
      </c>
      <c r="M43" s="322"/>
    </row>
    <row r="44" spans="2:15" ht="19.899999999999999" customHeight="1">
      <c r="B44" s="320"/>
      <c r="C44" s="321"/>
      <c r="D44" s="321"/>
      <c r="E44" s="321"/>
      <c r="F44" s="321"/>
      <c r="G44" s="321"/>
      <c r="H44" s="321"/>
      <c r="I44" s="321"/>
      <c r="J44" s="321"/>
      <c r="K44" s="321"/>
      <c r="L44" s="321"/>
      <c r="M44" s="322"/>
    </row>
    <row r="45" spans="2:15" ht="19.899999999999999" customHeight="1">
      <c r="B45" s="320"/>
      <c r="C45" s="321" t="str">
        <f>本工事内容!$C$2</f>
        <v>一宮市長　中野　正康</v>
      </c>
      <c r="D45" s="321"/>
      <c r="E45" s="321"/>
      <c r="F45" s="321"/>
      <c r="G45" s="321"/>
      <c r="H45" s="321"/>
      <c r="I45" s="321"/>
      <c r="J45" s="321"/>
      <c r="K45" s="321"/>
      <c r="L45" s="321"/>
      <c r="M45" s="322"/>
    </row>
    <row r="46" spans="2:15" ht="19.899999999999999" customHeight="1">
      <c r="B46" s="320"/>
      <c r="C46" s="324"/>
      <c r="D46" s="324"/>
      <c r="E46" s="321"/>
      <c r="F46" s="321"/>
      <c r="G46" s="321"/>
      <c r="H46" s="321"/>
      <c r="I46" s="321"/>
      <c r="J46" s="321"/>
      <c r="K46" s="321"/>
      <c r="L46" s="321"/>
      <c r="M46" s="322"/>
    </row>
    <row r="47" spans="2:15" ht="19.899999999999999" customHeight="1">
      <c r="B47" s="320"/>
      <c r="C47" s="324"/>
      <c r="D47" s="324"/>
      <c r="E47" s="321"/>
      <c r="F47" s="321"/>
      <c r="G47" s="321"/>
      <c r="H47" s="321"/>
      <c r="I47" s="321"/>
      <c r="J47" s="321"/>
      <c r="K47" s="321"/>
      <c r="L47" s="321"/>
      <c r="M47" s="322"/>
    </row>
    <row r="48" spans="2:15" ht="25.15" customHeight="1">
      <c r="B48" s="320"/>
      <c r="C48" s="321"/>
      <c r="D48" s="321"/>
      <c r="E48" s="321"/>
      <c r="F48" s="321"/>
      <c r="G48" s="321"/>
      <c r="H48" s="321"/>
      <c r="I48" s="323" t="s">
        <v>1763</v>
      </c>
      <c r="J48" s="325" t="s">
        <v>885</v>
      </c>
      <c r="K48" s="1815" t="str">
        <f>""&amp;請負者詳細!$C$4</f>
        <v>一宮市尾西町木曽川1-1-1</v>
      </c>
      <c r="L48" s="1816"/>
      <c r="M48" s="322"/>
    </row>
    <row r="49" spans="2:13" ht="25.15" customHeight="1">
      <c r="B49" s="320"/>
      <c r="C49" s="321"/>
      <c r="D49" s="321"/>
      <c r="E49" s="321"/>
      <c r="F49" s="321"/>
      <c r="G49" s="321"/>
      <c r="H49" s="321"/>
      <c r="I49" s="321"/>
      <c r="J49" s="325" t="s">
        <v>886</v>
      </c>
      <c r="K49" s="1815" t="str">
        <f>請負者詳細!$C$2</f>
        <v>△△△△建設株式会社</v>
      </c>
      <c r="L49" s="1816"/>
      <c r="M49" s="322"/>
    </row>
    <row r="50" spans="2:13" ht="19.899999999999999" customHeight="1">
      <c r="B50" s="320"/>
      <c r="C50" s="321"/>
      <c r="D50" s="321"/>
      <c r="E50" s="321"/>
      <c r="F50" s="321"/>
      <c r="G50" s="321"/>
      <c r="H50" s="321"/>
      <c r="I50" s="321"/>
      <c r="J50" s="321"/>
      <c r="K50" s="321"/>
      <c r="L50" s="321"/>
      <c r="M50" s="322"/>
    </row>
    <row r="51" spans="2:13" ht="19.899999999999999" customHeight="1">
      <c r="B51" s="320"/>
      <c r="C51" s="321"/>
      <c r="D51" s="321"/>
      <c r="E51" s="321"/>
      <c r="F51" s="321"/>
      <c r="G51" s="321"/>
      <c r="H51" s="321"/>
      <c r="I51" s="321"/>
      <c r="J51" s="321"/>
      <c r="K51" s="321"/>
      <c r="L51" s="321"/>
      <c r="M51" s="322"/>
    </row>
    <row r="52" spans="2:13" ht="25.15" customHeight="1">
      <c r="B52" s="320"/>
      <c r="C52" s="324" t="s">
        <v>1798</v>
      </c>
      <c r="D52" s="324"/>
      <c r="E52" s="321"/>
      <c r="F52" s="321"/>
      <c r="G52" s="321"/>
      <c r="H52" s="321"/>
      <c r="I52" s="321"/>
      <c r="J52" s="321"/>
      <c r="K52" s="321"/>
      <c r="L52" s="321"/>
      <c r="M52" s="322"/>
    </row>
    <row r="53" spans="2:13">
      <c r="B53" s="320"/>
      <c r="C53" s="324"/>
      <c r="D53" s="324"/>
      <c r="E53" s="321"/>
      <c r="F53" s="321"/>
      <c r="G53" s="321"/>
      <c r="H53" s="321"/>
      <c r="I53" s="321"/>
      <c r="J53" s="321"/>
      <c r="K53" s="321"/>
      <c r="L53" s="321"/>
      <c r="M53" s="322"/>
    </row>
    <row r="54" spans="2:13">
      <c r="B54" s="326" t="s">
        <v>897</v>
      </c>
      <c r="C54" s="327"/>
      <c r="D54" s="327"/>
      <c r="E54" s="327"/>
      <c r="F54" s="327"/>
      <c r="G54" s="327"/>
      <c r="H54" s="327"/>
      <c r="I54" s="327"/>
      <c r="J54" s="327"/>
      <c r="K54" s="327"/>
      <c r="L54" s="327"/>
      <c r="M54" s="328"/>
    </row>
    <row r="55" spans="2:13">
      <c r="B55" s="329"/>
      <c r="C55" s="330"/>
      <c r="D55" s="330"/>
      <c r="E55" s="330"/>
      <c r="F55" s="330"/>
      <c r="G55" s="330"/>
      <c r="H55" s="330"/>
      <c r="I55" s="330"/>
      <c r="J55" s="330"/>
      <c r="K55" s="330"/>
      <c r="L55" s="330"/>
      <c r="M55" s="331"/>
    </row>
    <row r="56" spans="2:13" ht="27" customHeight="1">
      <c r="B56" s="332"/>
      <c r="C56" s="1817" t="s">
        <v>888</v>
      </c>
      <c r="D56" s="1810"/>
      <c r="E56" s="333"/>
      <c r="F56" s="334"/>
      <c r="G56" s="1818" t="str">
        <f>本工事内容!$C$5&amp;本工事内容!$D$5&amp;本工事内容!$E$5</f>
        <v>都計第100号</v>
      </c>
      <c r="H56" s="1819"/>
      <c r="I56" s="1819"/>
      <c r="J56" s="1819"/>
      <c r="K56" s="1819"/>
      <c r="L56" s="334"/>
      <c r="M56" s="335"/>
    </row>
    <row r="57" spans="2:13" ht="27" customHeight="1">
      <c r="B57" s="336"/>
      <c r="C57" s="1800" t="s">
        <v>889</v>
      </c>
      <c r="D57" s="1801"/>
      <c r="E57" s="337"/>
      <c r="F57" s="338"/>
      <c r="G57" s="1820" t="str">
        <f>""&amp;本工事内容!$C$8</f>
        <v>○○○道路修繕工事2</v>
      </c>
      <c r="H57" s="1821"/>
      <c r="I57" s="1821"/>
      <c r="J57" s="1821"/>
      <c r="K57" s="1821"/>
      <c r="L57" s="1821"/>
      <c r="M57" s="339"/>
    </row>
    <row r="58" spans="2:13" ht="27" customHeight="1">
      <c r="B58" s="336"/>
      <c r="C58" s="1800" t="s">
        <v>890</v>
      </c>
      <c r="D58" s="1801"/>
      <c r="E58" s="337"/>
      <c r="F58" s="338"/>
      <c r="G58" s="1811" t="str">
        <f>""&amp;本工事内容!$C$9</f>
        <v>一宮市本町二丁目5番６号2</v>
      </c>
      <c r="H58" s="1812"/>
      <c r="I58" s="1812"/>
      <c r="J58" s="1812"/>
      <c r="K58" s="1812"/>
      <c r="L58" s="1812"/>
      <c r="M58" s="339"/>
    </row>
    <row r="59" spans="2:13" ht="27" customHeight="1">
      <c r="B59" s="336"/>
      <c r="C59" s="1800" t="s">
        <v>892</v>
      </c>
      <c r="D59" s="1801"/>
      <c r="E59" s="337"/>
      <c r="F59" s="338"/>
      <c r="G59" s="338"/>
      <c r="H59" s="338"/>
      <c r="I59" s="1802">
        <f>本工事内容!$C$11</f>
        <v>44866</v>
      </c>
      <c r="J59" s="1802"/>
      <c r="K59" s="1801"/>
      <c r="L59" s="338"/>
      <c r="M59" s="339"/>
    </row>
    <row r="60" spans="2:13" ht="27" customHeight="1">
      <c r="B60" s="336"/>
      <c r="C60" s="1800" t="s">
        <v>891</v>
      </c>
      <c r="D60" s="1801"/>
      <c r="E60" s="337"/>
      <c r="F60" s="338"/>
      <c r="G60" s="1813">
        <f>本工事内容!$C$16</f>
        <v>2000000</v>
      </c>
      <c r="H60" s="1814"/>
      <c r="I60" s="1814"/>
      <c r="J60" s="1814"/>
      <c r="K60" s="1814"/>
      <c r="L60" s="1814"/>
      <c r="M60" s="339"/>
    </row>
    <row r="61" spans="2:13" ht="27" customHeight="1">
      <c r="B61" s="340"/>
      <c r="C61" s="1806" t="s">
        <v>893</v>
      </c>
      <c r="D61" s="1807"/>
      <c r="E61" s="341"/>
      <c r="F61" s="342"/>
      <c r="G61" s="343" t="s">
        <v>894</v>
      </c>
      <c r="H61" s="342"/>
      <c r="I61" s="1808">
        <f>本工事内容!$C$12</f>
        <v>44867</v>
      </c>
      <c r="J61" s="1808"/>
      <c r="K61" s="1807"/>
      <c r="L61" s="342"/>
      <c r="M61" s="344"/>
    </row>
    <row r="62" spans="2:13" ht="27" customHeight="1">
      <c r="B62" s="332"/>
      <c r="C62" s="1049"/>
      <c r="D62" s="1049"/>
      <c r="E62" s="333"/>
      <c r="F62" s="334"/>
      <c r="G62" s="346" t="s">
        <v>895</v>
      </c>
      <c r="H62" s="334"/>
      <c r="I62" s="1809">
        <f>本工事内容!$C$14</f>
        <v>45016</v>
      </c>
      <c r="J62" s="1809"/>
      <c r="K62" s="1810"/>
      <c r="L62" s="334"/>
      <c r="M62" s="335"/>
    </row>
    <row r="63" spans="2:13" ht="27" customHeight="1">
      <c r="B63" s="336"/>
      <c r="C63" s="1800" t="s">
        <v>896</v>
      </c>
      <c r="D63" s="1801"/>
      <c r="E63" s="337"/>
      <c r="F63" s="338"/>
      <c r="G63" s="338"/>
      <c r="H63" s="338"/>
      <c r="I63" s="1802" t="s">
        <v>884</v>
      </c>
      <c r="J63" s="1802"/>
      <c r="K63" s="1801"/>
      <c r="L63" s="338"/>
      <c r="M63" s="339"/>
    </row>
    <row r="64" spans="2:13" ht="27" customHeight="1">
      <c r="B64" s="336"/>
      <c r="C64" s="1800" t="s">
        <v>1799</v>
      </c>
      <c r="D64" s="1801"/>
      <c r="E64" s="337"/>
      <c r="F64" s="338"/>
      <c r="G64" s="338"/>
      <c r="H64" s="338"/>
      <c r="I64" s="1802" t="s">
        <v>884</v>
      </c>
      <c r="J64" s="1802"/>
      <c r="K64" s="1801"/>
      <c r="L64" s="338"/>
      <c r="M64" s="339"/>
    </row>
    <row r="65" spans="2:13" ht="27" customHeight="1">
      <c r="B65" s="347"/>
      <c r="C65" s="1803" t="s">
        <v>1800</v>
      </c>
      <c r="D65" s="1804"/>
      <c r="E65" s="348"/>
      <c r="F65" s="349"/>
      <c r="G65" s="349"/>
      <c r="H65" s="349"/>
      <c r="I65" s="1805" t="s">
        <v>884</v>
      </c>
      <c r="J65" s="1805"/>
      <c r="K65" s="1804"/>
      <c r="L65" s="349"/>
      <c r="M65" s="350"/>
    </row>
    <row r="66" spans="2:13" ht="19.899999999999999" customHeight="1">
      <c r="B66" s="320"/>
      <c r="C66" s="321"/>
      <c r="D66" s="258"/>
      <c r="E66" s="1095"/>
      <c r="F66" s="1390"/>
      <c r="G66" s="1391"/>
      <c r="H66" s="1391"/>
      <c r="I66" s="1391"/>
      <c r="J66" s="1391"/>
      <c r="K66" s="321"/>
      <c r="L66" s="321"/>
      <c r="M66" s="322"/>
    </row>
    <row r="67" spans="2:13" ht="19.899999999999999" customHeight="1">
      <c r="B67" s="320"/>
      <c r="C67" s="321"/>
      <c r="D67" s="321"/>
      <c r="E67" s="321"/>
      <c r="F67" s="321"/>
      <c r="G67" s="321"/>
      <c r="H67" s="321"/>
      <c r="I67" s="321"/>
      <c r="J67" s="321"/>
      <c r="K67" s="321"/>
      <c r="L67" s="321"/>
      <c r="M67" s="322"/>
    </row>
    <row r="68" spans="2:13" ht="19.899999999999999" customHeight="1">
      <c r="B68" s="320"/>
      <c r="C68" s="321"/>
      <c r="D68" s="321"/>
      <c r="E68" s="321"/>
      <c r="F68" s="321"/>
      <c r="G68" s="321"/>
      <c r="H68" s="321"/>
      <c r="I68" s="321"/>
      <c r="J68" s="321"/>
      <c r="K68" s="321"/>
      <c r="L68" s="321"/>
      <c r="M68" s="322"/>
    </row>
    <row r="69" spans="2:13" ht="19.899999999999999" customHeight="1">
      <c r="B69" s="320"/>
      <c r="C69" s="321"/>
      <c r="D69" s="321"/>
      <c r="E69" s="321"/>
      <c r="F69" s="321"/>
      <c r="G69" s="321"/>
      <c r="H69" s="321"/>
      <c r="I69" s="321"/>
      <c r="J69" s="321"/>
      <c r="K69" s="321"/>
      <c r="L69" s="321"/>
      <c r="M69" s="322"/>
    </row>
    <row r="70" spans="2:13" ht="19.899999999999999" customHeight="1">
      <c r="B70" s="320"/>
      <c r="C70" s="321"/>
      <c r="D70" s="321"/>
      <c r="E70" s="321"/>
      <c r="F70" s="321"/>
      <c r="G70" s="323"/>
      <c r="H70" s="321"/>
      <c r="I70" s="321"/>
      <c r="J70" s="321"/>
      <c r="K70" s="321"/>
      <c r="L70" s="321"/>
      <c r="M70" s="322"/>
    </row>
    <row r="71" spans="2:13">
      <c r="B71" s="352"/>
      <c r="C71" s="353"/>
      <c r="D71" s="353"/>
      <c r="E71" s="353"/>
      <c r="F71" s="353"/>
      <c r="G71" s="353"/>
      <c r="H71" s="353"/>
      <c r="I71" s="353"/>
      <c r="J71" s="353"/>
      <c r="K71" s="353"/>
      <c r="L71" s="353"/>
      <c r="M71" s="354"/>
    </row>
  </sheetData>
  <mergeCells count="39">
    <mergeCell ref="I23:K23"/>
    <mergeCell ref="G24:L24"/>
    <mergeCell ref="K12:L12"/>
    <mergeCell ref="K11:L11"/>
    <mergeCell ref="F30:J30"/>
    <mergeCell ref="G21:L21"/>
    <mergeCell ref="G20:K20"/>
    <mergeCell ref="G22:L22"/>
    <mergeCell ref="C20:D20"/>
    <mergeCell ref="C21:D21"/>
    <mergeCell ref="C22:D22"/>
    <mergeCell ref="C23:D23"/>
    <mergeCell ref="C24:D24"/>
    <mergeCell ref="C25:D25"/>
    <mergeCell ref="C27:D27"/>
    <mergeCell ref="I25:K25"/>
    <mergeCell ref="I26:K26"/>
    <mergeCell ref="I27:K27"/>
    <mergeCell ref="K48:L48"/>
    <mergeCell ref="K49:L49"/>
    <mergeCell ref="C56:D56"/>
    <mergeCell ref="G56:K56"/>
    <mergeCell ref="C57:D57"/>
    <mergeCell ref="G57:L57"/>
    <mergeCell ref="C58:D58"/>
    <mergeCell ref="G58:L58"/>
    <mergeCell ref="C59:D59"/>
    <mergeCell ref="I59:K59"/>
    <mergeCell ref="C60:D60"/>
    <mergeCell ref="G60:L60"/>
    <mergeCell ref="C64:D64"/>
    <mergeCell ref="I64:K64"/>
    <mergeCell ref="C65:D65"/>
    <mergeCell ref="I65:K65"/>
    <mergeCell ref="C61:D61"/>
    <mergeCell ref="I61:K61"/>
    <mergeCell ref="I62:K62"/>
    <mergeCell ref="C63:D63"/>
    <mergeCell ref="I63:K63"/>
  </mergeCells>
  <phoneticPr fontId="1"/>
  <hyperlinks>
    <hyperlink ref="O2" location="'0一覧表'!C4" display="一覧表に戻る"/>
  </hyperlinks>
  <pageMargins left="0.82677165354330717" right="0.27559055118110237" top="0.6692913385826772"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42</vt:i4>
      </vt:variant>
    </vt:vector>
  </HeadingPairs>
  <TitlesOfParts>
    <vt:vector size="88" baseType="lpstr">
      <vt:lpstr>検索</vt:lpstr>
      <vt:lpstr>請負者詳細</vt:lpstr>
      <vt:lpstr>従業員名簿</vt:lpstr>
      <vt:lpstr>本工事内容</vt:lpstr>
      <vt:lpstr>契約時</vt:lpstr>
      <vt:lpstr>請求書</vt:lpstr>
      <vt:lpstr>工事打合簿</vt:lpstr>
      <vt:lpstr>0一覧表</vt:lpstr>
      <vt:lpstr>1完成届</vt:lpstr>
      <vt:lpstr>2現場代理人兼務届</vt:lpstr>
      <vt:lpstr>3建退共掛金</vt:lpstr>
      <vt:lpstr>4請負代金内訳</vt:lpstr>
      <vt:lpstr>5工事登録証明書</vt:lpstr>
      <vt:lpstr>6設計照査</vt:lpstr>
      <vt:lpstr>7施工体系図</vt:lpstr>
      <vt:lpstr>7施工体制台帳</vt:lpstr>
      <vt:lpstr>7再下請通知</vt:lpstr>
      <vt:lpstr>7作業員名簿</vt:lpstr>
      <vt:lpstr>8材料の品質規格</vt:lpstr>
      <vt:lpstr>9施工計画書</vt:lpstr>
      <vt:lpstr>10夜間・休日作業届</vt:lpstr>
      <vt:lpstr>11履行報告</vt:lpstr>
      <vt:lpstr>12段階確認報告書</vt:lpstr>
      <vt:lpstr>13施工状況把握報告書</vt:lpstr>
      <vt:lpstr>14創意工夫</vt:lpstr>
      <vt:lpstr>15材料確認報告書</vt:lpstr>
      <vt:lpstr>16支給品関係</vt:lpstr>
      <vt:lpstr>17現場発生品関係</vt:lpstr>
      <vt:lpstr>18条件変更確認通知</vt:lpstr>
      <vt:lpstr>18添付書類</vt:lpstr>
      <vt:lpstr>19工事記録・実施工程表</vt:lpstr>
      <vt:lpstr>20工事写真</vt:lpstr>
      <vt:lpstr>21品質管理資料</vt:lpstr>
      <vt:lpstr>22マニュフェスト管理台帳</vt:lpstr>
      <vt:lpstr>23建設廃棄物処理集計表</vt:lpstr>
      <vt:lpstr>24再生資源利用計画書</vt:lpstr>
      <vt:lpstr>25建設ﾘｻｲｸﾙ再資源化等報告書</vt:lpstr>
      <vt:lpstr>26建設発生土集計表</vt:lpstr>
      <vt:lpstr>27過積載防止記録表</vt:lpstr>
      <vt:lpstr>28交通誘導警備員</vt:lpstr>
      <vt:lpstr>29出来形管理測定結果報告書</vt:lpstr>
      <vt:lpstr>30建退共充当総括表</vt:lpstr>
      <vt:lpstr>31受払簿</vt:lpstr>
      <vt:lpstr>32労働者報告書</vt:lpstr>
      <vt:lpstr>33状況報告書</vt:lpstr>
      <vt:lpstr>34建退共貼付実績表</vt:lpstr>
      <vt:lpstr>'0一覧表'!Print_Area</vt:lpstr>
      <vt:lpstr>'10夜間・休日作業届'!Print_Area</vt:lpstr>
      <vt:lpstr>'11履行報告'!Print_Area</vt:lpstr>
      <vt:lpstr>'12段階確認報告書'!Print_Area</vt:lpstr>
      <vt:lpstr>'13施工状況把握報告書'!Print_Area</vt:lpstr>
      <vt:lpstr>'14創意工夫'!Print_Area</vt:lpstr>
      <vt:lpstr>'15材料確認報告書'!Print_Area</vt:lpstr>
      <vt:lpstr>'16支給品関係'!Print_Area</vt:lpstr>
      <vt:lpstr>'17現場発生品関係'!Print_Area</vt:lpstr>
      <vt:lpstr>'18条件変更確認通知'!Print_Area</vt:lpstr>
      <vt:lpstr>'18添付書類'!Print_Area</vt:lpstr>
      <vt:lpstr>'19工事記録・実施工程表'!Print_Area</vt:lpstr>
      <vt:lpstr>'1完成届'!Print_Area</vt:lpstr>
      <vt:lpstr>'20工事写真'!Print_Area</vt:lpstr>
      <vt:lpstr>'21品質管理資料'!Print_Area</vt:lpstr>
      <vt:lpstr>'22マニュフェスト管理台帳'!Print_Area</vt:lpstr>
      <vt:lpstr>'23建設廃棄物処理集計表'!Print_Area</vt:lpstr>
      <vt:lpstr>'24再生資源利用計画書'!Print_Area</vt:lpstr>
      <vt:lpstr>'25建設ﾘｻｲｸﾙ再資源化等報告書'!Print_Area</vt:lpstr>
      <vt:lpstr>'26建設発生土集計表'!Print_Area</vt:lpstr>
      <vt:lpstr>'27過積載防止記録表'!Print_Area</vt:lpstr>
      <vt:lpstr>'28交通誘導警備員'!Print_Area</vt:lpstr>
      <vt:lpstr>'29出来形管理測定結果報告書'!Print_Area</vt:lpstr>
      <vt:lpstr>'2現場代理人兼務届'!Print_Area</vt:lpstr>
      <vt:lpstr>'30建退共充当総括表'!Print_Area</vt:lpstr>
      <vt:lpstr>'31受払簿'!Print_Area</vt:lpstr>
      <vt:lpstr>'32労働者報告書'!Print_Area</vt:lpstr>
      <vt:lpstr>'34建退共貼付実績表'!Print_Area</vt:lpstr>
      <vt:lpstr>'3建退共掛金'!Print_Area</vt:lpstr>
      <vt:lpstr>'4請負代金内訳'!Print_Area</vt:lpstr>
      <vt:lpstr>'5工事登録証明書'!Print_Area</vt:lpstr>
      <vt:lpstr>'6設計照査'!Print_Area</vt:lpstr>
      <vt:lpstr>'7再下請通知'!Print_Area</vt:lpstr>
      <vt:lpstr>'7作業員名簿'!Print_Area</vt:lpstr>
      <vt:lpstr>'7施工体系図'!Print_Area</vt:lpstr>
      <vt:lpstr>'7施工体制台帳'!Print_Area</vt:lpstr>
      <vt:lpstr>'8材料の品質規格'!Print_Area</vt:lpstr>
      <vt:lpstr>'9施工計画書'!Print_Area</vt:lpstr>
      <vt:lpstr>契約時!Print_Area</vt:lpstr>
      <vt:lpstr>工事打合簿!Print_Area</vt:lpstr>
      <vt:lpstr>請求書!Print_Area</vt:lpstr>
      <vt:lpstr>'6設計照査'!Print_Titles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2023-11-02T01:56:06Z</cp:lastPrinted>
  <dcterms:created xsi:type="dcterms:W3CDTF">2022-06-13T05:07:15Z</dcterms:created>
  <dcterms:modified xsi:type="dcterms:W3CDTF">2023-11-02T02:30:16Z</dcterms:modified>
</cp:coreProperties>
</file>