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指定\888庶務\R6報酬改定\01 ウェブサイト関連\02 各種届出様式（指定・変更・加算等）\01 R6.4.1以降様式\02 変更・加算等（ID：1038884）\02 加工データ（一宮市ウェブサイト掲載物）\05 加算様式\"/>
    </mc:Choice>
  </mc:AlternateContent>
  <bookViews>
    <workbookView xWindow="0" yWindow="0" windowWidth="20490" windowHeight="7365" activeTab="2"/>
  </bookViews>
  <sheets>
    <sheet name="加算様式4-1" sheetId="4" r:id="rId1"/>
    <sheet name="加算様式4-2" sheetId="5" r:id="rId2"/>
    <sheet name="加算様式4-3" sheetId="6" r:id="rId3"/>
    <sheet name="加算様式4-4" sheetId="7" r:id="rId4"/>
  </sheets>
  <definedNames>
    <definedName name="_xlnm._FilterDatabase" localSheetId="0" hidden="1">'加算様式4-1'!$B$16:$AF$29</definedName>
    <definedName name="ｋ">#REF!</definedName>
    <definedName name="_xlnm.Print_Area" localSheetId="0">'加算様式4-1'!$A$1:$AG$78</definedName>
    <definedName name="_xlnm.Print_Area" localSheetId="1">'加算様式4-2'!$A$1:$T$28</definedName>
    <definedName name="_xlnm.Print_Area" localSheetId="2">'加算様式4-3'!$A$1:$T$30</definedName>
    <definedName name="_xlnm.Print_Area" localSheetId="3">'加算様式4-4'!$A$1:$S$32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7" l="1"/>
  <c r="T30" i="7"/>
  <c r="T29" i="7"/>
  <c r="T28" i="7"/>
  <c r="T27" i="7"/>
  <c r="O23" i="7"/>
  <c r="O21" i="7"/>
  <c r="P13" i="7"/>
  <c r="P14" i="7" s="1"/>
  <c r="K8" i="7"/>
  <c r="P17" i="7" l="1"/>
  <c r="P18" i="7" s="1"/>
  <c r="K13" i="7"/>
  <c r="J29" i="6"/>
  <c r="R19" i="6"/>
  <c r="R21" i="6" s="1"/>
  <c r="Q19" i="6"/>
  <c r="Q21" i="6" s="1"/>
  <c r="P19" i="6"/>
  <c r="P21" i="6" s="1"/>
  <c r="O19" i="6"/>
  <c r="O21" i="6" s="1"/>
  <c r="N19" i="6"/>
  <c r="N21" i="6" s="1"/>
  <c r="M19" i="6"/>
  <c r="M21" i="6" s="1"/>
  <c r="L19" i="6"/>
  <c r="L21" i="6" s="1"/>
  <c r="K19" i="6"/>
  <c r="K21" i="6" s="1"/>
  <c r="J19" i="6"/>
  <c r="J21" i="6" s="1"/>
  <c r="I19" i="6"/>
  <c r="I21" i="6" s="1"/>
  <c r="H19" i="6"/>
  <c r="H21" i="6" s="1"/>
  <c r="G19" i="6"/>
  <c r="G21" i="6" s="1"/>
  <c r="P7" i="6"/>
  <c r="J27" i="5"/>
  <c r="R17" i="5"/>
  <c r="R19" i="5" s="1"/>
  <c r="Q17" i="5"/>
  <c r="Q19" i="5" s="1"/>
  <c r="P17" i="5"/>
  <c r="P19" i="5" s="1"/>
  <c r="O17" i="5"/>
  <c r="O19" i="5" s="1"/>
  <c r="N17" i="5"/>
  <c r="N19" i="5" s="1"/>
  <c r="M17" i="5"/>
  <c r="M19" i="5" s="1"/>
  <c r="L17" i="5"/>
  <c r="L19" i="5" s="1"/>
  <c r="K17" i="5"/>
  <c r="K19" i="5" s="1"/>
  <c r="J17" i="5"/>
  <c r="J19" i="5" s="1"/>
  <c r="I17" i="5"/>
  <c r="I19" i="5" s="1"/>
  <c r="H17" i="5"/>
  <c r="H19" i="5" s="1"/>
  <c r="G17" i="5"/>
  <c r="G19" i="5" s="1"/>
  <c r="P7" i="5"/>
  <c r="W75" i="4"/>
  <c r="L75" i="4"/>
  <c r="W74" i="4"/>
  <c r="L74" i="4"/>
  <c r="W73" i="4"/>
  <c r="L73" i="4"/>
  <c r="W72" i="4"/>
  <c r="L72" i="4"/>
  <c r="W71" i="4"/>
  <c r="L71" i="4"/>
  <c r="W70" i="4"/>
  <c r="L70" i="4"/>
  <c r="W69" i="4"/>
  <c r="L69" i="4"/>
  <c r="W68" i="4"/>
  <c r="L68" i="4"/>
  <c r="W67" i="4"/>
  <c r="L67" i="4"/>
  <c r="W66" i="4"/>
  <c r="L66" i="4"/>
  <c r="W65" i="4"/>
  <c r="L65" i="4"/>
  <c r="W64" i="4"/>
  <c r="L64" i="4"/>
  <c r="W63" i="4"/>
  <c r="L63" i="4"/>
  <c r="W62" i="4"/>
  <c r="L62" i="4"/>
  <c r="W61" i="4"/>
  <c r="L61" i="4"/>
  <c r="W60" i="4"/>
  <c r="L60" i="4"/>
  <c r="L59" i="4"/>
  <c r="L58" i="4"/>
  <c r="Q57" i="4"/>
  <c r="W59" i="4" s="1"/>
  <c r="L57" i="4"/>
  <c r="L42" i="4"/>
  <c r="AA41" i="4"/>
  <c r="L41" i="4"/>
  <c r="U40" i="4"/>
  <c r="AA42" i="4" s="1"/>
  <c r="L40" i="4"/>
  <c r="U39" i="4"/>
  <c r="L39" i="4"/>
  <c r="AA38" i="4"/>
  <c r="U38" i="4"/>
  <c r="AA40" i="4" s="1"/>
  <c r="L38" i="4"/>
  <c r="U37" i="4"/>
  <c r="AA39" i="4" s="1"/>
  <c r="L37" i="4"/>
  <c r="U36" i="4"/>
  <c r="L36" i="4"/>
  <c r="U35" i="4"/>
  <c r="AA37" i="4" s="1"/>
  <c r="Q35" i="4"/>
  <c r="L35" i="4"/>
  <c r="AJ21" i="4"/>
  <c r="AI21" i="4"/>
  <c r="H21" i="4"/>
  <c r="H20" i="4"/>
  <c r="AI19" i="4"/>
  <c r="AJ19" i="4" s="1"/>
  <c r="AI17" i="4"/>
  <c r="AJ3" i="4"/>
  <c r="AJ9" i="4" s="1"/>
  <c r="N27" i="7" l="1"/>
  <c r="K17" i="7"/>
  <c r="S22" i="6"/>
  <c r="S23" i="6" s="1"/>
  <c r="S21" i="6"/>
  <c r="S19" i="5"/>
  <c r="S20" i="5"/>
  <c r="S21" i="5" s="1"/>
</calcChain>
</file>

<file path=xl/sharedStrings.xml><?xml version="1.0" encoding="utf-8"?>
<sst xmlns="http://schemas.openxmlformats.org/spreadsheetml/2006/main" count="244" uniqueCount="174">
  <si>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
  </si>
  <si>
    <t>　　　　　サービス種別　　　　　　　　現在⇒</t>
    <rPh sb="9" eb="11">
      <t>シュベツ</t>
    </rPh>
    <rPh sb="19" eb="21">
      <t>ゲンザイ</t>
    </rPh>
    <phoneticPr fontId="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</si>
  <si>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
  </si>
  <si>
    <t>通所介護</t>
    <rPh sb="0" eb="2">
      <t>ツウショ</t>
    </rPh>
    <rPh sb="2" eb="4">
      <t>カイゴ</t>
    </rPh>
    <phoneticPr fontId="6"/>
  </si>
  <si>
    <t>通所リハビリテーション</t>
    <rPh sb="0" eb="2">
      <t>ツウショ</t>
    </rPh>
    <phoneticPr fontId="6"/>
  </si>
  <si>
    <t>地域密着型通所介護</t>
    <rPh sb="0" eb="2">
      <t>チイキ</t>
    </rPh>
    <rPh sb="2" eb="5">
      <t>ミッチャクガタ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</si>
  <si>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</si>
  <si>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介護予防認知症対応型通所介護</t>
    <rPh sb="0" eb="2">
      <t>カイゴ</t>
    </rPh>
    <rPh sb="2" eb="4">
      <t>ヨボウ</t>
    </rPh>
    <rPh sb="4" eb="7">
      <t>ニンチショウ</t>
    </rPh>
    <rPh sb="7" eb="10">
      <t>タイオウガタ</t>
    </rPh>
    <rPh sb="10" eb="12">
      <t>ツウショ</t>
    </rPh>
    <rPh sb="12" eb="14">
      <t>カイゴ</t>
    </rPh>
    <phoneticPr fontId="6"/>
  </si>
  <si>
    <t>（１）　事業所基本情報</t>
    <rPh sb="4" eb="7">
      <t>ジギョウショ</t>
    </rPh>
    <rPh sb="7" eb="9">
      <t>キホン</t>
    </rPh>
    <rPh sb="9" eb="11">
      <t>ジョウホウ</t>
    </rPh>
    <phoneticPr fontId="6"/>
  </si>
  <si>
    <t>規模区分　　　　現在⇒</t>
    <rPh sb="8" eb="10">
      <t>ゲンザイ</t>
    </rPh>
    <phoneticPr fontId="6"/>
  </si>
  <si>
    <t>事業所番号</t>
    <rPh sb="0" eb="3">
      <t>ジギョウショ</t>
    </rPh>
    <rPh sb="3" eb="5">
      <t>バンゴウ</t>
    </rPh>
    <phoneticPr fontId="6"/>
  </si>
  <si>
    <t>事業所名</t>
    <rPh sb="0" eb="3">
      <t>ジギョウショ</t>
    </rPh>
    <rPh sb="3" eb="4">
      <t>メイ</t>
    </rPh>
    <phoneticPr fontId="6"/>
  </si>
  <si>
    <t>通常規模型</t>
    <rPh sb="0" eb="2">
      <t>ツウジョウ</t>
    </rPh>
    <rPh sb="2" eb="4">
      <t>キボ</t>
    </rPh>
    <rPh sb="4" eb="5">
      <t>ガタ</t>
    </rPh>
    <phoneticPr fontId="6"/>
  </si>
  <si>
    <t>担当者氏名</t>
    <rPh sb="0" eb="3">
      <t>タントウシャ</t>
    </rPh>
    <rPh sb="3" eb="5">
      <t>シメイ</t>
    </rPh>
    <phoneticPr fontId="6"/>
  </si>
  <si>
    <t>電話番号</t>
    <rPh sb="0" eb="2">
      <t>デンワ</t>
    </rPh>
    <rPh sb="2" eb="4">
      <t>バンゴウ</t>
    </rPh>
    <phoneticPr fontId="6"/>
  </si>
  <si>
    <t>大規模型Ⅰ</t>
    <rPh sb="0" eb="3">
      <t>ダイキボ</t>
    </rPh>
    <rPh sb="3" eb="4">
      <t>ガタ</t>
    </rPh>
    <phoneticPr fontId="6"/>
  </si>
  <si>
    <t>サービス種別</t>
    <rPh sb="4" eb="6">
      <t>シュベツ</t>
    </rPh>
    <phoneticPr fontId="6"/>
  </si>
  <si>
    <t>規模区分</t>
    <rPh sb="0" eb="2">
      <t>キボ</t>
    </rPh>
    <rPh sb="2" eb="4">
      <t>クブン</t>
    </rPh>
    <phoneticPr fontId="6"/>
  </si>
  <si>
    <t>大規模型Ⅱ</t>
    <rPh sb="0" eb="3">
      <t>ダイキボ</t>
    </rPh>
    <rPh sb="3" eb="4">
      <t>ガタ</t>
    </rPh>
    <phoneticPr fontId="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</si>
  <si>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
  </si>
  <si>
    <t>（２）　加算算定・特例適用の届出</t>
    <rPh sb="4" eb="6">
      <t>カサン</t>
    </rPh>
    <rPh sb="6" eb="8">
      <t>サンテイ</t>
    </rPh>
    <rPh sb="9" eb="11">
      <t>トクレイ</t>
    </rPh>
    <rPh sb="11" eb="13">
      <t>テキヨウ</t>
    </rPh>
    <rPh sb="14" eb="16">
      <t>トドケデ</t>
    </rPh>
    <phoneticPr fontId="6"/>
  </si>
  <si>
    <t>減少月</t>
    <rPh sb="0" eb="2">
      <t>ゲンショウ</t>
    </rPh>
    <rPh sb="2" eb="3">
      <t>ツキ</t>
    </rPh>
    <phoneticPr fontId="6"/>
  </si>
  <si>
    <t>利用延人員数の減少が生じた月</t>
    <rPh sb="0" eb="2">
      <t>リヨウ</t>
    </rPh>
    <rPh sb="2" eb="5">
      <t>ノベジンイン</t>
    </rPh>
    <rPh sb="5" eb="6">
      <t>スウ</t>
    </rPh>
    <rPh sb="7" eb="9">
      <t>ゲンショウ</t>
    </rPh>
    <rPh sb="10" eb="11">
      <t>ショウ</t>
    </rPh>
    <rPh sb="13" eb="14">
      <t>ツキ</t>
    </rPh>
    <phoneticPr fontId="6"/>
  </si>
  <si>
    <t>令和</t>
    <rPh sb="0" eb="2">
      <t>レイワ</t>
    </rPh>
    <phoneticPr fontId="6"/>
  </si>
  <si>
    <t>年</t>
    <rPh sb="0" eb="1">
      <t>ネン</t>
    </rPh>
    <phoneticPr fontId="6"/>
  </si>
  <si>
    <t>月</t>
    <rPh sb="0" eb="1">
      <t>ガツ</t>
    </rPh>
    <phoneticPr fontId="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</si>
  <si>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
  </si>
  <si>
    <t>人</t>
    <rPh sb="0" eb="1">
      <t>ニン</t>
    </rPh>
    <phoneticPr fontId="6"/>
  </si>
  <si>
    <t>減少率（小数）</t>
    <rPh sb="0" eb="3">
      <t>ゲンショウリツ</t>
    </rPh>
    <rPh sb="4" eb="6">
      <t>ショウスウ</t>
    </rPh>
    <phoneticPr fontId="6"/>
  </si>
  <si>
    <t>減少率</t>
    <rPh sb="0" eb="3">
      <t>ゲンショウリツ</t>
    </rPh>
    <phoneticPr fontId="6"/>
  </si>
  <si>
    <t>利用延人員数の減少が生じた月の前年度の１月当たりの平均利用延人員数</t>
  </si>
  <si>
    <t>加算算定の可否</t>
    <rPh sb="5" eb="7">
      <t>カヒ</t>
    </rPh>
    <phoneticPr fontId="6"/>
  </si>
  <si>
    <t>規模特例の可否↓</t>
    <rPh sb="0" eb="2">
      <t>キボ</t>
    </rPh>
    <rPh sb="2" eb="4">
      <t>トクレイ</t>
    </rPh>
    <rPh sb="5" eb="7">
      <t>カヒ</t>
    </rPh>
    <phoneticPr fontId="6"/>
  </si>
  <si>
    <t>↓R3.４月以降</t>
    <rPh sb="5" eb="6">
      <t>ガツ</t>
    </rPh>
    <rPh sb="6" eb="8">
      <t>イコウ</t>
    </rPh>
    <phoneticPr fontId="6"/>
  </si>
  <si>
    <t>特例適用の可否</t>
    <rPh sb="0" eb="2">
      <t>トクレイ</t>
    </rPh>
    <rPh sb="2" eb="4">
      <t>テキヨウ</t>
    </rPh>
    <rPh sb="5" eb="7">
      <t>カヒ</t>
    </rPh>
    <phoneticPr fontId="6"/>
  </si>
  <si>
    <t>加算算定事業所のみ</t>
    <rPh sb="0" eb="2">
      <t>カサン</t>
    </rPh>
    <rPh sb="2" eb="4">
      <t>サンテイ</t>
    </rPh>
    <rPh sb="4" eb="7">
      <t>ジギョウショ</t>
    </rPh>
    <phoneticPr fontId="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</si>
  <si>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
  </si>
  <si>
    <t>（３）　加算算定後の各月の利用延人員数の確認</t>
    <rPh sb="10" eb="11">
      <t>カク</t>
    </rPh>
    <rPh sb="11" eb="12">
      <t>ツキ</t>
    </rPh>
    <rPh sb="13" eb="15">
      <t>リヨウ</t>
    </rPh>
    <rPh sb="15" eb="18">
      <t>ノベジンイン</t>
    </rPh>
    <rPh sb="18" eb="19">
      <t>スウ</t>
    </rPh>
    <rPh sb="20" eb="22">
      <t>カクニン</t>
    </rPh>
    <phoneticPr fontId="6"/>
  </si>
  <si>
    <t>年月</t>
    <rPh sb="0" eb="2">
      <t>ネンゲツ</t>
    </rPh>
    <phoneticPr fontId="6"/>
  </si>
  <si>
    <t>各月の
利用延人員数</t>
    <rPh sb="0" eb="2">
      <t>カクツキ</t>
    </rPh>
    <rPh sb="4" eb="6">
      <t>リヨウ</t>
    </rPh>
    <rPh sb="6" eb="9">
      <t>ノベジンイン</t>
    </rPh>
    <rPh sb="9" eb="10">
      <t>スウ</t>
    </rPh>
    <phoneticPr fontId="6"/>
  </si>
  <si>
    <t>減少割合</t>
    <rPh sb="0" eb="2">
      <t>ゲンショウ</t>
    </rPh>
    <rPh sb="2" eb="4">
      <t>ワリアイ</t>
    </rPh>
    <phoneticPr fontId="6"/>
  </si>
  <si>
    <t>加算
算定の可否</t>
    <rPh sb="0" eb="2">
      <t>カサン</t>
    </rPh>
    <rPh sb="3" eb="5">
      <t>サンテイ</t>
    </rPh>
    <rPh sb="6" eb="8">
      <t>カヒ</t>
    </rPh>
    <phoneticPr fontId="6"/>
  </si>
  <si>
    <t>加算算定届提出月</t>
    <rPh sb="4" eb="5">
      <t>トドケ</t>
    </rPh>
    <rPh sb="5" eb="7">
      <t>テイシュツ</t>
    </rPh>
    <rPh sb="7" eb="8">
      <t>ツキ</t>
    </rPh>
    <phoneticPr fontId="6"/>
  </si>
  <si>
    <t>加算算定開始月</t>
    <rPh sb="4" eb="6">
      <t>カイシ</t>
    </rPh>
    <rPh sb="6" eb="7">
      <t>ツキ</t>
    </rPh>
    <phoneticPr fontId="6"/>
  </si>
  <si>
    <t>加算延長判断月</t>
    <rPh sb="0" eb="2">
      <t>カサン</t>
    </rPh>
    <rPh sb="2" eb="4">
      <t>エンチョウ</t>
    </rPh>
    <rPh sb="4" eb="6">
      <t>ハンダン</t>
    </rPh>
    <rPh sb="6" eb="7">
      <t>ツキ</t>
    </rPh>
    <phoneticPr fontId="6"/>
  </si>
  <si>
    <t>加算終了／延長届提出月</t>
    <rPh sb="0" eb="2">
      <t>カサン</t>
    </rPh>
    <rPh sb="2" eb="4">
      <t>シュウリョウ</t>
    </rPh>
    <rPh sb="5" eb="8">
      <t>エンチョウトドケ</t>
    </rPh>
    <rPh sb="8" eb="10">
      <t>テイシュツ</t>
    </rPh>
    <rPh sb="10" eb="11">
      <t>ツキ</t>
    </rPh>
    <phoneticPr fontId="6"/>
  </si>
  <si>
    <t>減少の
２か月後
に算定
開始</t>
    <rPh sb="0" eb="2">
      <t>ゲンショウ</t>
    </rPh>
    <rPh sb="6" eb="7">
      <t>ゲツ</t>
    </rPh>
    <rPh sb="7" eb="8">
      <t>アト</t>
    </rPh>
    <rPh sb="10" eb="12">
      <t>サンテイ</t>
    </rPh>
    <rPh sb="13" eb="15">
      <t>カイシ</t>
    </rPh>
    <phoneticPr fontId="6"/>
  </si>
  <si>
    <t>延長適用開始月</t>
    <rPh sb="0" eb="2">
      <t>エンチョウ</t>
    </rPh>
    <rPh sb="2" eb="4">
      <t>テキヨウ</t>
    </rPh>
    <rPh sb="4" eb="6">
      <t>カイシ</t>
    </rPh>
    <rPh sb="6" eb="7">
      <t>ツキ</t>
    </rPh>
    <phoneticPr fontId="6"/>
  </si>
  <si>
    <t>延長適用終了月</t>
    <rPh sb="0" eb="2">
      <t>エンチョウ</t>
    </rPh>
    <rPh sb="2" eb="4">
      <t>テキヨウ</t>
    </rPh>
    <rPh sb="4" eb="6">
      <t>シュウリョウ</t>
    </rPh>
    <rPh sb="6" eb="7">
      <t>ツキ</t>
    </rPh>
    <phoneticPr fontId="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</si>
  <si>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
  </si>
  <si>
    <t>加算算定事業所であって、（３）オレンジセルに「可」が表示された事業所のみ</t>
    <rPh sb="4" eb="7">
      <t>ジギョウショ</t>
    </rPh>
    <rPh sb="23" eb="24">
      <t>カ</t>
    </rPh>
    <rPh sb="26" eb="28">
      <t>ヒョウジ</t>
    </rPh>
    <rPh sb="31" eb="34">
      <t>ジギョウショ</t>
    </rPh>
    <phoneticPr fontId="6"/>
  </si>
  <si>
    <t>※ 加算算定開始後に記入してください。</t>
    <rPh sb="6" eb="8">
      <t>カイシ</t>
    </rPh>
    <rPh sb="8" eb="9">
      <t>アト</t>
    </rPh>
    <rPh sb="10" eb="12">
      <t>キニュウ</t>
    </rPh>
    <phoneticPr fontId="6"/>
  </si>
  <si>
    <t>（４）　加算算定の延長の届出</t>
    <rPh sb="9" eb="11">
      <t>エンチョウ</t>
    </rPh>
    <rPh sb="12" eb="14">
      <t>トドケデ</t>
    </rPh>
    <phoneticPr fontId="6"/>
  </si>
  <si>
    <t>加算算定の延長を求める理由</t>
    <rPh sb="0" eb="2">
      <t>カサン</t>
    </rPh>
    <rPh sb="2" eb="4">
      <t>サンテイ</t>
    </rPh>
    <rPh sb="5" eb="7">
      <t>エンチョウ</t>
    </rPh>
    <rPh sb="8" eb="9">
      <t>モト</t>
    </rPh>
    <rPh sb="11" eb="13">
      <t>リユウ</t>
    </rPh>
    <phoneticPr fontId="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</si>
  <si>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</si>
  <si>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
  </si>
  <si>
    <t>特例適用事業所のみ</t>
    <rPh sb="0" eb="2">
      <t>トクレイ</t>
    </rPh>
    <rPh sb="2" eb="4">
      <t>テキヨウ</t>
    </rPh>
    <rPh sb="4" eb="7">
      <t>ジギョウショ</t>
    </rPh>
    <phoneticPr fontId="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</si>
  <si>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</si>
  <si>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
  </si>
  <si>
    <t>特例
適用の可否</t>
    <rPh sb="0" eb="2">
      <t>トクレイ</t>
    </rPh>
    <rPh sb="3" eb="5">
      <t>テキヨウ</t>
    </rPh>
    <rPh sb="6" eb="8">
      <t>カヒ</t>
    </rPh>
    <phoneticPr fontId="6"/>
  </si>
  <si>
    <t>特例適用届提出月</t>
    <rPh sb="0" eb="2">
      <t>トクレイ</t>
    </rPh>
    <rPh sb="2" eb="4">
      <t>テキヨウ</t>
    </rPh>
    <rPh sb="4" eb="5">
      <t>トドケ</t>
    </rPh>
    <rPh sb="5" eb="7">
      <t>テイシュツ</t>
    </rPh>
    <rPh sb="7" eb="8">
      <t>ツキ</t>
    </rPh>
    <phoneticPr fontId="6"/>
  </si>
  <si>
    <t>特例適用開始月</t>
    <rPh sb="0" eb="2">
      <t>トクレイ</t>
    </rPh>
    <rPh sb="2" eb="4">
      <t>テキヨウ</t>
    </rPh>
    <rPh sb="4" eb="6">
      <t>カイシ</t>
    </rPh>
    <rPh sb="6" eb="7">
      <t>ツキ</t>
    </rPh>
    <phoneticPr fontId="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</si>
  <si>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</si>
  <si>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</si>
  <si>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</si>
  <si>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</si>
  <si>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</si>
  <si>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</si>
  <si>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</si>
  <si>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</si>
  <si>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</si>
  <si>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</si>
  <si>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</si>
  <si>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</si>
  <si>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</si>
  <si>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</si>
  <si>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</si>
  <si>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</si>
  <si>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３月</t>
    <rPh sb="1" eb="2">
      <t>ガツ</t>
    </rPh>
    <phoneticPr fontId="4"/>
  </si>
  <si>
    <t>通所介護等
※１</t>
    <rPh sb="0" eb="2">
      <t>ツウショ</t>
    </rPh>
    <rPh sb="2" eb="5">
      <t>カイゴトウ</t>
    </rPh>
    <phoneticPr fontId="2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</si>
  <si>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</si>
  <si>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</si>
  <si>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</si>
  <si>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2"/>
  </si>
  <si>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</si>
  <si>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</si>
  <si>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</si>
  <si>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24"/>
  </si>
  <si>
    <t>各月の利用延人員数</t>
    <rPh sb="0" eb="2">
      <t>カクツキ</t>
    </rPh>
    <rPh sb="3" eb="5">
      <t>リヨウ</t>
    </rPh>
    <rPh sb="5" eb="6">
      <t>ノ</t>
    </rPh>
    <rPh sb="6" eb="9">
      <t>ジンインスウ</t>
    </rPh>
    <phoneticPr fontId="2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</si>
  <si>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2"/>
  </si>
  <si>
    <t>合計</t>
    <rPh sb="0" eb="2">
      <t>ゴウケイ</t>
    </rPh>
    <phoneticPr fontId="2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</si>
  <si>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2"/>
  </si>
  <si>
    <t>（ｂ）</t>
    <phoneticPr fontId="24"/>
  </si>
  <si>
    <t>平均利用延人員数
 （a÷b）　　※５</t>
    <rPh sb="0" eb="2">
      <t>ヘイキン</t>
    </rPh>
    <rPh sb="2" eb="4">
      <t>リヨウ</t>
    </rPh>
    <rPh sb="4" eb="5">
      <t>ノベ</t>
    </rPh>
    <rPh sb="5" eb="8">
      <t>ジンインスウ</t>
    </rPh>
    <phoneticPr fontId="22"/>
  </si>
  <si>
    <t>（ｃ）</t>
    <phoneticPr fontId="6"/>
  </si>
  <si>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</si>
  <si>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
  </si>
  <si>
    <t>利用定員　※６</t>
    <rPh sb="0" eb="2">
      <t>リヨウ</t>
    </rPh>
    <rPh sb="2" eb="4">
      <t>テイイン</t>
    </rPh>
    <phoneticPr fontId="6"/>
  </si>
  <si>
    <t>１月当たりの営業日数　※７</t>
    <rPh sb="1" eb="3">
      <t>ツキア</t>
    </rPh>
    <rPh sb="6" eb="8">
      <t>エイギョウ</t>
    </rPh>
    <rPh sb="8" eb="10">
      <t>ニッスウ</t>
    </rPh>
    <phoneticPr fontId="6"/>
  </si>
  <si>
    <t>平均利用延人員数　※８</t>
    <rPh sb="0" eb="2">
      <t>ヘイキン</t>
    </rPh>
    <rPh sb="2" eb="4">
      <t>リヨウ</t>
    </rPh>
    <rPh sb="4" eb="5">
      <t>ノベ</t>
    </rPh>
    <rPh sb="5" eb="8">
      <t>ジンインスウ</t>
    </rPh>
    <phoneticPr fontId="6"/>
  </si>
  <si>
    <t>×</t>
    <phoneticPr fontId="6"/>
  </si>
  <si>
    <t>=</t>
    <phoneticPr fontId="6"/>
  </si>
  <si>
    <t>（ｄ）</t>
    <phoneticPr fontId="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</si>
  <si>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
  </si>
  <si>
    <t>利用延人員数計算シート（通所リハビリテーション）</t>
    <rPh sb="0" eb="2">
      <t>リヨウ</t>
    </rPh>
    <rPh sb="2" eb="3">
      <t>ノ</t>
    </rPh>
    <rPh sb="3" eb="5">
      <t>ジンイン</t>
    </rPh>
    <rPh sb="5" eb="6">
      <t>スウ</t>
    </rPh>
    <rPh sb="6" eb="8">
      <t>ケイサン</t>
    </rPh>
    <rPh sb="12" eb="14">
      <t>ツウショ</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</si>
  <si>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</si>
  <si>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
  </si>
  <si>
    <t>４月～２月
合計 ※６</t>
    <rPh sb="1" eb="2">
      <t>ガツ</t>
    </rPh>
    <rPh sb="4" eb="5">
      <t>ガツ</t>
    </rPh>
    <rPh sb="6" eb="8">
      <t>ゴウケイ</t>
    </rPh>
    <rPh sb="7" eb="8">
      <t>ケイ</t>
    </rPh>
    <phoneticPr fontId="4"/>
  </si>
  <si>
    <t>通所リハビリテーション
※１</t>
    <rPh sb="0" eb="2">
      <t>ツウショ</t>
    </rPh>
    <phoneticPr fontId="22"/>
  </si>
  <si>
    <t>１時間以上２時間未満</t>
    <rPh sb="1" eb="3">
      <t>ジカン</t>
    </rPh>
    <rPh sb="3" eb="5">
      <t>イジョウ</t>
    </rPh>
    <rPh sb="6" eb="8">
      <t>ジカン</t>
    </rPh>
    <rPh sb="8" eb="10">
      <t>ミマン</t>
    </rPh>
    <phoneticPr fontId="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</si>
  <si>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4"/>
  </si>
  <si>
    <t>４時間以上５時間未満及び
５時間以上６時間未満</t>
    <rPh sb="10" eb="11">
      <t>オヨ</t>
    </rPh>
    <rPh sb="14" eb="16">
      <t>ジカン</t>
    </rPh>
    <rPh sb="16" eb="18">
      <t>イジョウ</t>
    </rPh>
    <rPh sb="19" eb="21">
      <t>ジカン</t>
    </rPh>
    <rPh sb="21" eb="23">
      <t>ミマン</t>
    </rPh>
    <phoneticPr fontId="4"/>
  </si>
  <si>
    <t>６時間以上７時間未満及び
７時間以上８時間未満</t>
    <rPh sb="10" eb="11">
      <t>オヨ</t>
    </rPh>
    <rPh sb="14" eb="16">
      <t>ジカン</t>
    </rPh>
    <rPh sb="16" eb="18">
      <t>イジョウ</t>
    </rPh>
    <rPh sb="19" eb="21">
      <t>ジカン</t>
    </rPh>
    <rPh sb="21" eb="23">
      <t>ミマン</t>
    </rPh>
    <phoneticPr fontId="4"/>
  </si>
  <si>
    <t>介護予防
通所リハビリテーション
※２</t>
    <rPh sb="0" eb="2">
      <t>カイゴ</t>
    </rPh>
    <rPh sb="2" eb="4">
      <t>ヨボウ</t>
    </rPh>
    <rPh sb="5" eb="7">
      <t>ツウショ</t>
    </rPh>
    <phoneticPr fontId="22"/>
  </si>
  <si>
    <t>２時間未満</t>
    <rPh sb="1" eb="3">
      <t>ジカン</t>
    </rPh>
    <rPh sb="3" eb="5">
      <t>ミマン</t>
    </rPh>
    <phoneticPr fontId="4"/>
  </si>
  <si>
    <t>２時間以上４時間未満</t>
    <rPh sb="1" eb="3">
      <t>ジカン</t>
    </rPh>
    <rPh sb="3" eb="5">
      <t>イジョウ</t>
    </rPh>
    <rPh sb="6" eb="8">
      <t>ジカン</t>
    </rPh>
    <rPh sb="8" eb="10">
      <t>ミマン</t>
    </rPh>
    <phoneticPr fontId="4"/>
  </si>
  <si>
    <t>４時間以上６時間未満</t>
    <rPh sb="1" eb="3">
      <t>ジカン</t>
    </rPh>
    <rPh sb="3" eb="5">
      <t>イジョウ</t>
    </rPh>
    <rPh sb="6" eb="8">
      <t>ジカン</t>
    </rPh>
    <rPh sb="8" eb="10">
      <t>ミマン</t>
    </rPh>
    <phoneticPr fontId="4"/>
  </si>
  <si>
    <t>６時間以上</t>
    <rPh sb="1" eb="3">
      <t>ジカン</t>
    </rPh>
    <rPh sb="3" eb="5">
      <t>イジョウ</t>
    </rPh>
    <phoneticPr fontId="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</si>
  <si>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22"/>
  </si>
  <si>
    <t>（ａ）</t>
    <phoneticPr fontId="2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</si>
  <si>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2"/>
  </si>
  <si>
    <t>平均利用延人員数
 （a÷b）　　※４</t>
    <rPh sb="0" eb="2">
      <t>ヘイキン</t>
    </rPh>
    <rPh sb="2" eb="4">
      <t>リヨウ</t>
    </rPh>
    <rPh sb="4" eb="5">
      <t>ノベ</t>
    </rPh>
    <rPh sb="5" eb="8">
      <t>ジンインスウ</t>
    </rPh>
    <phoneticPr fontId="2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</si>
  <si>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
  </si>
  <si>
    <t>ﾒｰﾙｱﾄﾞﾚｽ</t>
    <phoneticPr fontId="6"/>
  </si>
  <si>
    <t>大規模型</t>
    <rPh sb="0" eb="3">
      <t>ダイキボ</t>
    </rPh>
    <rPh sb="3" eb="4">
      <t>ガタ</t>
    </rPh>
    <phoneticPr fontId="6"/>
  </si>
  <si>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
  </si>
  <si>
    <t>加算様式4-1</t>
    <rPh sb="0" eb="4">
      <t>カサンヨウシキ</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</si>
  <si>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</si>
  <si>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</si>
  <si>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t>加算様式4-2</t>
    <rPh sb="0" eb="4">
      <t>カサンヨウシキ</t>
    </rPh>
    <phoneticPr fontId="6"/>
  </si>
  <si>
    <t>○</t>
    <phoneticPr fontId="2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</si>
  <si>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4"/>
  </si>
  <si>
    <r>
      <rPr>
        <b/>
        <sz val="14"/>
        <color theme="0"/>
        <rFont val="游ゴシック"/>
        <family val="3"/>
        <charset val="128"/>
        <scheme val="minor"/>
      </rPr>
      <t>大規模型事業所（特例）計算シート</t>
    </r>
    <r>
      <rPr>
        <sz val="14"/>
        <color theme="0"/>
        <rFont val="游ゴシック"/>
        <family val="3"/>
        <charset val="128"/>
        <scheme val="minor"/>
      </rPr>
      <t>　</t>
    </r>
    <rPh sb="0" eb="4">
      <t>ダイキボガタ</t>
    </rPh>
    <rPh sb="4" eb="7">
      <t>ジギョウショ</t>
    </rPh>
    <rPh sb="8" eb="10">
      <t>トクレイ</t>
    </rPh>
    <rPh sb="11" eb="13">
      <t>ケイサン</t>
    </rPh>
    <phoneticPr fontId="24"/>
  </si>
  <si>
    <t>入力項目</t>
    <rPh sb="0" eb="2">
      <t>ニュウリョク</t>
    </rPh>
    <rPh sb="2" eb="4">
      <t>コウモク</t>
    </rPh>
    <phoneticPr fontId="24"/>
  </si>
  <si>
    <t>結果</t>
    <rPh sb="0" eb="2">
      <t>ケッカ</t>
    </rPh>
    <phoneticPr fontId="24"/>
  </si>
  <si>
    <t>（１）太枠の中に前年の月毎延べ利用者数を入力してください。</t>
    <rPh sb="3" eb="5">
      <t>フトワク</t>
    </rPh>
    <rPh sb="6" eb="7">
      <t>ナカ</t>
    </rPh>
    <rPh sb="20" eb="22">
      <t>ニュウリョク</t>
    </rPh>
    <phoneticPr fontId="24"/>
  </si>
  <si>
    <t>人</t>
    <rPh sb="0" eb="1">
      <t>ニン</t>
    </rPh>
    <phoneticPr fontId="24"/>
  </si>
  <si>
    <t>■基本となる事業所規模</t>
    <rPh sb="1" eb="3">
      <t>キホン</t>
    </rPh>
    <rPh sb="6" eb="9">
      <t>ジギョウショ</t>
    </rPh>
    <rPh sb="9" eb="11">
      <t>キボ</t>
    </rPh>
    <phoneticPr fontId="24"/>
  </si>
  <si>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4"/>
  </si>
  <si>
    <t>月当たりの全利用者数（要介護のみ）</t>
    <rPh sb="0" eb="1">
      <t>ツキ</t>
    </rPh>
    <rPh sb="1" eb="2">
      <t>ア</t>
    </rPh>
    <rPh sb="5" eb="6">
      <t>ゼン</t>
    </rPh>
    <rPh sb="6" eb="9">
      <t>リヨウシャ</t>
    </rPh>
    <rPh sb="9" eb="10">
      <t>スウ</t>
    </rPh>
    <rPh sb="11" eb="14">
      <t>ヨウカイゴ</t>
    </rPh>
    <phoneticPr fontId="24"/>
  </si>
  <si>
    <t>■大規模型事業所（特例）の要件</t>
    <rPh sb="1" eb="5">
      <t>ダイキボガタ</t>
    </rPh>
    <rPh sb="5" eb="8">
      <t>ジギョウショ</t>
    </rPh>
    <rPh sb="9" eb="11">
      <t>トクレイ</t>
    </rPh>
    <rPh sb="13" eb="15">
      <t>ヨウケン</t>
    </rPh>
    <phoneticPr fontId="24"/>
  </si>
  <si>
    <t>ﾘﾊﾏﾈ加算を算定する利用者数</t>
    <rPh sb="4" eb="6">
      <t>カサン</t>
    </rPh>
    <rPh sb="7" eb="9">
      <t>サンテイ</t>
    </rPh>
    <rPh sb="11" eb="14">
      <t>リヨウシャ</t>
    </rPh>
    <rPh sb="14" eb="15">
      <t>スウ</t>
    </rPh>
    <phoneticPr fontId="24"/>
  </si>
  <si>
    <t>①リハビリテーションマネジメント加算の算定率80％以上</t>
    <rPh sb="16" eb="18">
      <t>カサン</t>
    </rPh>
    <rPh sb="19" eb="21">
      <t>サンテイ</t>
    </rPh>
    <rPh sb="21" eb="22">
      <t>リツ</t>
    </rPh>
    <rPh sb="25" eb="27">
      <t>イジョウ</t>
    </rPh>
    <phoneticPr fontId="24"/>
  </si>
  <si>
    <t>算定率</t>
    <rPh sb="0" eb="2">
      <t>サンテイ</t>
    </rPh>
    <rPh sb="2" eb="3">
      <t>リツ</t>
    </rPh>
    <phoneticPr fontId="24"/>
  </si>
  <si>
    <t>（あと</t>
    <phoneticPr fontId="24"/>
  </si>
  <si>
    <t>名の算定が必要です）</t>
    <rPh sb="0" eb="1">
      <t>メイ</t>
    </rPh>
    <rPh sb="2" eb="4">
      <t>サンテイ</t>
    </rPh>
    <rPh sb="5" eb="7">
      <t>ヒツヨウ</t>
    </rPh>
    <phoneticPr fontId="24"/>
  </si>
  <si>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4"/>
  </si>
  <si>
    <t>１～２時間利用</t>
    <rPh sb="3" eb="5">
      <t>ジカン</t>
    </rPh>
    <rPh sb="5" eb="7">
      <t>リヨウ</t>
    </rPh>
    <phoneticPr fontId="24"/>
  </si>
  <si>
    <t>②リハビリテーション専門職の配置が10:1以上</t>
    <rPh sb="10" eb="13">
      <t>センモンショク</t>
    </rPh>
    <rPh sb="14" eb="16">
      <t>ハイチ</t>
    </rPh>
    <rPh sb="21" eb="23">
      <t>イジョウ</t>
    </rPh>
    <phoneticPr fontId="24"/>
  </si>
  <si>
    <t>２～３時間利用</t>
    <rPh sb="3" eb="5">
      <t>ジカン</t>
    </rPh>
    <rPh sb="5" eb="7">
      <t>リヨウ</t>
    </rPh>
    <phoneticPr fontId="24"/>
  </si>
  <si>
    <t>配置</t>
    <rPh sb="0" eb="2">
      <t>ハイチ</t>
    </rPh>
    <phoneticPr fontId="24"/>
  </si>
  <si>
    <t>:1配置</t>
    <rPh sb="2" eb="4">
      <t>ハイチ</t>
    </rPh>
    <phoneticPr fontId="24"/>
  </si>
  <si>
    <t>３～４時間利用</t>
    <rPh sb="3" eb="5">
      <t>ジカン</t>
    </rPh>
    <rPh sb="5" eb="7">
      <t>リヨウ</t>
    </rPh>
    <phoneticPr fontId="24"/>
  </si>
  <si>
    <t>（あと</t>
    <phoneticPr fontId="24"/>
  </si>
  <si>
    <t>人時/月の配置が必要です）</t>
    <rPh sb="0" eb="1">
      <t>ヒト</t>
    </rPh>
    <rPh sb="1" eb="2">
      <t>ジ</t>
    </rPh>
    <rPh sb="3" eb="4">
      <t>ツキ</t>
    </rPh>
    <rPh sb="5" eb="7">
      <t>ハイチ</t>
    </rPh>
    <rPh sb="8" eb="10">
      <t>ヒツヨウ</t>
    </rPh>
    <phoneticPr fontId="24"/>
  </si>
  <si>
    <t>４～５時間利用</t>
    <rPh sb="3" eb="5">
      <t>ジカン</t>
    </rPh>
    <rPh sb="5" eb="7">
      <t>リヨウ</t>
    </rPh>
    <phoneticPr fontId="24"/>
  </si>
  <si>
    <t>５～６時間利用</t>
    <rPh sb="3" eb="5">
      <t>ジカン</t>
    </rPh>
    <rPh sb="5" eb="7">
      <t>リヨウ</t>
    </rPh>
    <phoneticPr fontId="24"/>
  </si>
  <si>
    <t>６～７時間利用</t>
    <rPh sb="3" eb="5">
      <t>ジカン</t>
    </rPh>
    <rPh sb="5" eb="7">
      <t>リヨウ</t>
    </rPh>
    <phoneticPr fontId="24"/>
  </si>
  <si>
    <t>・利用時間×利用人数の合計</t>
    <rPh sb="1" eb="3">
      <t>リヨウ</t>
    </rPh>
    <rPh sb="3" eb="5">
      <t>ジカン</t>
    </rPh>
    <rPh sb="6" eb="8">
      <t>リヨウ</t>
    </rPh>
    <rPh sb="8" eb="10">
      <t>ニンズウ</t>
    </rPh>
    <rPh sb="11" eb="13">
      <t>ゴウケイ</t>
    </rPh>
    <phoneticPr fontId="24"/>
  </si>
  <si>
    <t>（人時/月）</t>
    <rPh sb="1" eb="2">
      <t>ヒト</t>
    </rPh>
    <rPh sb="2" eb="3">
      <t>ジ</t>
    </rPh>
    <rPh sb="4" eb="5">
      <t>ツキ</t>
    </rPh>
    <phoneticPr fontId="24"/>
  </si>
  <si>
    <t>７～８時間利用</t>
    <rPh sb="3" eb="5">
      <t>ジカン</t>
    </rPh>
    <rPh sb="5" eb="7">
      <t>リヨウ</t>
    </rPh>
    <phoneticPr fontId="24"/>
  </si>
  <si>
    <t>・ﾘﾊ専門職の勤務時間の合計</t>
    <rPh sb="3" eb="6">
      <t>センモンショク</t>
    </rPh>
    <rPh sb="7" eb="9">
      <t>キンム</t>
    </rPh>
    <rPh sb="9" eb="11">
      <t>ジカン</t>
    </rPh>
    <rPh sb="12" eb="14">
      <t>ゴウケイ</t>
    </rPh>
    <phoneticPr fontId="24"/>
  </si>
  <si>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4"/>
  </si>
  <si>
    <t>勤務時間/日</t>
    <rPh sb="0" eb="2">
      <t>キンム</t>
    </rPh>
    <rPh sb="2" eb="4">
      <t>ジカン</t>
    </rPh>
    <rPh sb="5" eb="6">
      <t>ニチ</t>
    </rPh>
    <phoneticPr fontId="24"/>
  </si>
  <si>
    <t>勤務日/月</t>
    <rPh sb="0" eb="3">
      <t>キンムビ</t>
    </rPh>
    <rPh sb="4" eb="5">
      <t>ツキ</t>
    </rPh>
    <phoneticPr fontId="24"/>
  </si>
  <si>
    <t>該当する人数</t>
    <rPh sb="0" eb="2">
      <t>ガイトウ</t>
    </rPh>
    <rPh sb="4" eb="6">
      <t>ニンズウ</t>
    </rPh>
    <phoneticPr fontId="24"/>
  </si>
  <si>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4"/>
  </si>
  <si>
    <t>時間/日</t>
    <rPh sb="0" eb="2">
      <t>ジカン</t>
    </rPh>
    <rPh sb="3" eb="4">
      <t>ニチ</t>
    </rPh>
    <phoneticPr fontId="24"/>
  </si>
  <si>
    <t>日</t>
    <rPh sb="0" eb="1">
      <t>ニチ</t>
    </rPh>
    <phoneticPr fontId="24"/>
  </si>
  <si>
    <t>あなたの事業所は</t>
    <rPh sb="4" eb="7">
      <t>ジギョウショ</t>
    </rPh>
    <phoneticPr fontId="24"/>
  </si>
  <si>
    <t>人時/月</t>
    <rPh sb="0" eb="1">
      <t>ヒト</t>
    </rPh>
    <rPh sb="1" eb="2">
      <t>ジ</t>
    </rPh>
    <rPh sb="3" eb="4">
      <t>ガツ</t>
    </rPh>
    <phoneticPr fontId="24"/>
  </si>
  <si>
    <t>が算定可能です</t>
    <rPh sb="1" eb="3">
      <t>サンテイ</t>
    </rPh>
    <rPh sb="3" eb="5">
      <t>カノウ</t>
    </rPh>
    <phoneticPr fontId="24"/>
  </si>
  <si>
    <t>加算様式4-3</t>
    <phoneticPr fontId="6"/>
  </si>
  <si>
    <t>加算様式4-4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</si>
</sst>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411]ggge&quot;年&quot;m&quot;月&quot;;@"/>
    <numFmt numFmtId="177" formatCode="#,##0.000000;[Red]\-#,##0.000000"/>
    <numFmt numFmtId="178" formatCode="&quot;令&quot;&quot;和&quot;0&quot;年&quot;"/>
    <numFmt numFmtId="179" formatCode="#,##0_ ;[Red]\-#,##0\ "/>
    <numFmt numFmtId="180" formatCode="0.000"/>
    <numFmt numFmtId="181" formatCode="0_ ;[Red]\-0\ "/>
    <numFmt numFmtId="182" formatCode="0.0_ "/>
  </numFmts>
  <fonts count="48" x14ac:knownFonts="1">
    <font>
      <sz val="11"/>
      <color theme="1"/>
      <name val="ＭＳ Ｐゴシック"/>
      <family val="2"/>
      <charset val="128"/>
    </font>
    <font>
      <sz val="11"/>
      <color theme="1"/>
      <name val="游ゴシック"/>
      <family val="2"/>
      <scheme val="minor"/>
    </font>
    <font>
      <sz val="14"/>
      <color theme="1"/>
      <name val="Meiryo UI"/>
      <family val="3"/>
      <charset val="128"/>
    </font>
    <font>
      <sz val="6"/>
      <name val="ＭＳ Ｐゴシック"/>
      <family val="2"/>
      <charset val="128"/>
    </font>
    <font>
      <sz val="6"/>
      <name val="ＭＳ Ｐゴシック"/>
      <family val="3"/>
      <charset val="128"/>
    </font>
    <font>
      <b/>
      <sz val="16"/>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sz val="9"/>
      <color theme="1"/>
      <name val="Meiryo UI"/>
      <family val="3"/>
      <charset val="128"/>
    </font>
    <font>
      <sz val="11"/>
      <color theme="1"/>
      <name val="Meiryo UI"/>
      <family val="3"/>
      <charset val="128"/>
    </font>
    <font>
      <sz val="11"/>
      <color theme="1"/>
      <name val="游ゴシック"/>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sz val="14"/>
      <color rgb="FFFF0000"/>
      <name val="Meiryo UI"/>
      <family val="3"/>
      <charset val="128"/>
    </font>
    <font>
      <sz val="14"/>
      <name val="Meiryo UI"/>
      <family val="3"/>
      <charset val="128"/>
    </font>
    <font>
      <sz val="13"/>
      <color theme="1"/>
      <name val="Meiryo UI"/>
      <family val="3"/>
      <charset val="128"/>
    </font>
    <font>
      <sz val="11.5"/>
      <color theme="1"/>
      <name val="Meiryo UI"/>
      <family val="3"/>
      <charset val="128"/>
    </font>
    <font>
      <sz val="14"/>
      <color theme="0"/>
      <name val="游ゴシック"/>
      <family val="3"/>
      <charset val="128"/>
      <scheme val="minor"/>
    </font>
    <font>
      <b/>
      <sz val="14"/>
      <color theme="0"/>
      <name val="游ゴシック"/>
      <family val="3"/>
      <charset val="128"/>
      <scheme val="minor"/>
    </font>
    <font>
      <sz val="14"/>
      <color rgb="FF0990FF"/>
      <name val="游ゴシック"/>
      <family val="3"/>
      <charset val="128"/>
      <scheme val="minor"/>
    </font>
    <font>
      <sz val="11"/>
      <color theme="0"/>
      <name val="游ゴシック"/>
      <family val="3"/>
      <charset val="128"/>
      <scheme val="minor"/>
    </font>
    <font>
      <sz val="11"/>
      <name val="游ゴシック"/>
      <family val="3"/>
      <charset val="128"/>
      <scheme val="minor"/>
    </font>
    <font>
      <b/>
      <sz val="14"/>
      <color rgb="FF0990FF"/>
      <name val="游ゴシック"/>
      <family val="3"/>
      <charset val="128"/>
      <scheme val="minor"/>
    </font>
    <font>
      <b/>
      <sz val="14"/>
      <color rgb="FFF44414"/>
      <name val="游ゴシック"/>
      <family val="3"/>
      <charset val="128"/>
      <scheme val="minor"/>
    </font>
    <font>
      <sz val="12"/>
      <color theme="1"/>
      <name val="游ゴシック"/>
      <family val="2"/>
      <charset val="128"/>
      <scheme val="minor"/>
    </font>
    <font>
      <b/>
      <sz val="11"/>
      <name val="游ゴシック"/>
      <family val="3"/>
      <charset val="128"/>
      <scheme val="minor"/>
    </font>
    <font>
      <sz val="11"/>
      <color rgb="FFFF0000"/>
      <name val="游ゴシック"/>
      <family val="3"/>
      <charset val="128"/>
      <scheme val="minor"/>
    </font>
    <font>
      <sz val="11"/>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14"/>
      <name val="游ゴシック"/>
      <family val="3"/>
      <charset val="128"/>
      <scheme val="minor"/>
    </font>
    <font>
      <sz val="11"/>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rgb="FF189EF0"/>
        <bgColor indexed="64"/>
      </patternFill>
    </fill>
    <fill>
      <patternFill patternType="solid">
        <fgColor rgb="FFFFFE72"/>
        <bgColor indexed="64"/>
      </patternFill>
    </fill>
    <fill>
      <patternFill patternType="solid">
        <fgColor theme="2" tint="-0.74999237037263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double">
        <color indexed="64"/>
      </bottom>
      <diagonal/>
    </border>
  </borders>
  <cellStyleXfs count="10">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0" fontId="13" fillId="0" borderId="0"/>
    <xf numFmtId="0" fontId="15" fillId="0" borderId="0">
      <alignment vertical="center"/>
    </xf>
    <xf numFmtId="38" fontId="15" fillId="0" borderId="0" applyFont="0" applyFill="0" applyBorder="0" applyAlignment="0" applyProtection="0">
      <alignment vertical="center"/>
    </xf>
    <xf numFmtId="38" fontId="13" fillId="0" borderId="0" applyFont="0" applyFill="0" applyBorder="0" applyAlignment="0" applyProtection="0"/>
    <xf numFmtId="0" fontId="15" fillId="0" borderId="0">
      <alignment vertical="center"/>
    </xf>
  </cellStyleXfs>
  <cellXfs count="299">
    <xf numFmtId="0" fontId="0" fillId="0" borderId="0" xfId="0">
      <alignment vertical="center"/>
    </xf>
    <xf numFmtId="0" fontId="2" fillId="0" borderId="0" xfId="1" applyFont="1" applyAlignment="1">
      <alignment vertical="center"/>
    </xf>
    <xf numFmtId="0" fontId="2" fillId="0" borderId="1" xfId="1" applyFont="1" applyBorder="1" applyAlignment="1">
      <alignment vertical="center"/>
    </xf>
    <xf numFmtId="0" fontId="2" fillId="0" borderId="0" xfId="1" applyFont="1" applyAlignment="1">
      <alignment horizontal="left" vertical="center"/>
    </xf>
    <xf numFmtId="0" fontId="8" fillId="0" borderId="0" xfId="1" applyFont="1" applyAlignment="1">
      <alignment vertical="center"/>
    </xf>
    <xf numFmtId="0" fontId="2" fillId="0" borderId="0" xfId="1" applyFont="1" applyAlignment="1">
      <alignment horizontal="right" vertical="center"/>
    </xf>
    <xf numFmtId="0" fontId="2" fillId="0" borderId="1" xfId="1" applyFont="1" applyBorder="1" applyAlignment="1">
      <alignment horizontal="left" vertical="center"/>
    </xf>
    <xf numFmtId="0" fontId="2" fillId="0" borderId="11" xfId="1" applyFont="1" applyBorder="1" applyAlignment="1">
      <alignment vertical="center"/>
    </xf>
    <xf numFmtId="0" fontId="2" fillId="0" borderId="12" xfId="1" applyFont="1" applyBorder="1" applyAlignment="1">
      <alignment vertical="center"/>
    </xf>
    <xf numFmtId="0" fontId="1" fillId="0" borderId="0" xfId="1"/>
    <xf numFmtId="176" fontId="2" fillId="0" borderId="0" xfId="1" applyNumberFormat="1" applyFont="1" applyAlignment="1">
      <alignment horizontal="right" vertical="center"/>
    </xf>
    <xf numFmtId="58" fontId="2" fillId="0" borderId="0" xfId="1" applyNumberFormat="1" applyFont="1" applyAlignment="1">
      <alignment vertical="center"/>
    </xf>
    <xf numFmtId="0" fontId="2" fillId="0" borderId="0" xfId="1" applyFont="1" applyAlignment="1">
      <alignment horizontal="center" vertical="center"/>
    </xf>
    <xf numFmtId="177" fontId="2" fillId="0" borderId="0" xfId="2" applyNumberFormat="1" applyFont="1" applyAlignment="1">
      <alignment horizontal="right" vertical="center"/>
    </xf>
    <xf numFmtId="10" fontId="2" fillId="0" borderId="0" xfId="3" applyNumberFormat="1" applyFont="1" applyAlignment="1">
      <alignment horizontal="center" vertical="center"/>
    </xf>
    <xf numFmtId="0" fontId="7" fillId="0" borderId="0" xfId="1" applyFont="1" applyAlignment="1">
      <alignment horizontal="left" vertical="center" wrapText="1"/>
    </xf>
    <xf numFmtId="0" fontId="9" fillId="0" borderId="0" xfId="1" applyFont="1" applyAlignment="1">
      <alignment horizontal="right"/>
    </xf>
    <xf numFmtId="0" fontId="9" fillId="0" borderId="0" xfId="1" applyFont="1" applyAlignment="1">
      <alignment horizontal="left"/>
    </xf>
    <xf numFmtId="0" fontId="9" fillId="0" borderId="0" xfId="1" applyFont="1"/>
    <xf numFmtId="0" fontId="10" fillId="0" borderId="0" xfId="1" applyFont="1" applyAlignment="1">
      <alignment vertical="center"/>
    </xf>
    <xf numFmtId="0" fontId="12" fillId="0" borderId="0" xfId="4" applyFont="1">
      <alignment vertical="center"/>
    </xf>
    <xf numFmtId="179" fontId="13" fillId="2" borderId="4" xfId="7" applyNumberFormat="1" applyFont="1" applyFill="1" applyBorder="1" applyAlignment="1" applyProtection="1">
      <alignment vertical="center"/>
      <protection locked="0"/>
    </xf>
    <xf numFmtId="179" fontId="13" fillId="2" borderId="13" xfId="7" applyNumberFormat="1" applyFont="1" applyFill="1" applyBorder="1" applyAlignment="1" applyProtection="1">
      <alignment vertical="center"/>
      <protection locked="0"/>
    </xf>
    <xf numFmtId="2" fontId="13" fillId="0" borderId="17" xfId="7" applyNumberFormat="1" applyFont="1" applyFill="1" applyBorder="1" applyAlignment="1" applyProtection="1"/>
    <xf numFmtId="179" fontId="13" fillId="2" borderId="25" xfId="7" applyNumberFormat="1" applyFont="1" applyFill="1" applyBorder="1" applyAlignment="1" applyProtection="1">
      <alignment vertical="center"/>
      <protection locked="0"/>
    </xf>
    <xf numFmtId="179" fontId="13" fillId="2" borderId="26" xfId="7" applyNumberFormat="1" applyFont="1" applyFill="1" applyBorder="1" applyAlignment="1" applyProtection="1">
      <alignment vertical="center"/>
      <protection locked="0"/>
    </xf>
    <xf numFmtId="179" fontId="13" fillId="2" borderId="9" xfId="7" applyNumberFormat="1" applyFont="1" applyFill="1" applyBorder="1" applyAlignment="1" applyProtection="1">
      <alignment vertical="center"/>
      <protection locked="0"/>
    </xf>
    <xf numFmtId="179" fontId="13" fillId="2" borderId="18" xfId="7" applyNumberFormat="1" applyFont="1" applyFill="1" applyBorder="1" applyAlignment="1" applyProtection="1">
      <alignment vertical="center"/>
      <protection locked="0"/>
    </xf>
    <xf numFmtId="179" fontId="13" fillId="2" borderId="0" xfId="7" applyNumberFormat="1" applyFont="1" applyFill="1" applyBorder="1" applyAlignment="1" applyProtection="1">
      <alignment vertical="center"/>
      <protection locked="0"/>
    </xf>
    <xf numFmtId="179" fontId="13" fillId="2" borderId="22" xfId="7" applyNumberFormat="1" applyFont="1" applyFill="1" applyBorder="1" applyAlignment="1" applyProtection="1">
      <alignment vertical="center"/>
      <protection locked="0"/>
    </xf>
    <xf numFmtId="179" fontId="13" fillId="2" borderId="6" xfId="7" applyNumberFormat="1" applyFont="1" applyFill="1" applyBorder="1" applyAlignment="1" applyProtection="1">
      <alignment vertical="center"/>
      <protection locked="0"/>
    </xf>
    <xf numFmtId="179" fontId="13" fillId="2" borderId="32" xfId="7" applyNumberFormat="1" applyFont="1" applyFill="1" applyBorder="1" applyAlignment="1" applyProtection="1">
      <alignment vertical="center"/>
      <protection locked="0"/>
    </xf>
    <xf numFmtId="179" fontId="13" fillId="2" borderId="24" xfId="7" applyNumberFormat="1" applyFont="1" applyFill="1" applyBorder="1" applyAlignment="1" applyProtection="1">
      <alignment vertical="center"/>
      <protection locked="0"/>
    </xf>
    <xf numFmtId="179" fontId="13" fillId="2" borderId="8" xfId="7" applyNumberFormat="1" applyFont="1" applyFill="1" applyBorder="1" applyAlignment="1" applyProtection="1">
      <alignment vertical="center"/>
      <protection locked="0"/>
    </xf>
    <xf numFmtId="179" fontId="13" fillId="0" borderId="12" xfId="7" applyNumberFormat="1" applyFont="1" applyFill="1" applyBorder="1" applyAlignment="1" applyProtection="1">
      <alignment vertical="center"/>
    </xf>
    <xf numFmtId="179" fontId="13" fillId="0" borderId="1" xfId="7" applyNumberFormat="1" applyFont="1" applyFill="1" applyBorder="1" applyAlignment="1" applyProtection="1">
      <alignment vertical="center"/>
    </xf>
    <xf numFmtId="179" fontId="12" fillId="0" borderId="1" xfId="8" applyNumberFormat="1" applyFont="1" applyFill="1" applyBorder="1" applyAlignment="1" applyProtection="1">
      <alignment vertical="center"/>
    </xf>
    <xf numFmtId="2" fontId="13" fillId="4" borderId="12" xfId="7" applyNumberFormat="1" applyFont="1" applyFill="1" applyBorder="1" applyAlignment="1" applyProtection="1"/>
    <xf numFmtId="179" fontId="12" fillId="0" borderId="17" xfId="8" applyNumberFormat="1" applyFont="1" applyFill="1" applyBorder="1" applyAlignment="1" applyProtection="1">
      <alignment vertical="center"/>
    </xf>
    <xf numFmtId="180" fontId="13" fillId="4" borderId="11" xfId="7" applyNumberFormat="1" applyFont="1" applyFill="1" applyBorder="1" applyAlignment="1" applyProtection="1"/>
    <xf numFmtId="181" fontId="12" fillId="4" borderId="13" xfId="8" applyNumberFormat="1" applyFont="1" applyFill="1" applyBorder="1" applyAlignment="1" applyProtection="1">
      <alignment vertical="center"/>
    </xf>
    <xf numFmtId="180" fontId="26" fillId="4" borderId="43" xfId="7" applyNumberFormat="1" applyFont="1" applyFill="1" applyBorder="1" applyAlignment="1" applyProtection="1">
      <alignment vertical="center"/>
    </xf>
    <xf numFmtId="9" fontId="13" fillId="0" borderId="0" xfId="3" applyFont="1" applyFill="1" applyBorder="1" applyAlignment="1" applyProtection="1">
      <alignment horizontal="center" vertical="center" wrapText="1"/>
    </xf>
    <xf numFmtId="0" fontId="12" fillId="0" borderId="0" xfId="4" applyFont="1" applyAlignment="1"/>
    <xf numFmtId="0" fontId="12" fillId="6" borderId="0" xfId="4" applyFont="1" applyFill="1">
      <alignment vertical="center"/>
    </xf>
    <xf numFmtId="179" fontId="13" fillId="2" borderId="48" xfId="7" applyNumberFormat="1" applyFont="1" applyFill="1" applyBorder="1" applyAlignment="1" applyProtection="1">
      <alignment vertical="center"/>
      <protection locked="0"/>
    </xf>
    <xf numFmtId="180" fontId="13" fillId="4" borderId="4" xfId="7" applyNumberFormat="1" applyFont="1" applyFill="1" applyBorder="1" applyAlignment="1" applyProtection="1"/>
    <xf numFmtId="2" fontId="13" fillId="4" borderId="4" xfId="7" applyNumberFormat="1" applyFont="1" applyFill="1" applyBorder="1" applyAlignment="1" applyProtection="1"/>
    <xf numFmtId="2" fontId="13" fillId="4" borderId="11" xfId="7" applyNumberFormat="1" applyFont="1" applyFill="1" applyBorder="1" applyAlignment="1" applyProtection="1"/>
    <xf numFmtId="0" fontId="2" fillId="0" borderId="12" xfId="1" applyFont="1" applyBorder="1" applyAlignment="1">
      <alignment horizontal="center" vertical="center"/>
    </xf>
    <xf numFmtId="0" fontId="29" fillId="0" borderId="0" xfId="1" applyFont="1" applyAlignment="1">
      <alignment horizontal="right" vertical="center"/>
    </xf>
    <xf numFmtId="0" fontId="29" fillId="0" borderId="0" xfId="1" applyFont="1" applyAlignment="1">
      <alignment horizontal="left" vertical="center"/>
    </xf>
    <xf numFmtId="0" fontId="2" fillId="0" borderId="4" xfId="1" applyFont="1" applyBorder="1" applyAlignment="1">
      <alignment horizontal="center" vertical="center"/>
    </xf>
    <xf numFmtId="0" fontId="14" fillId="0" borderId="0" xfId="5" applyFont="1" applyAlignment="1">
      <alignment horizontal="left" vertical="center"/>
    </xf>
    <xf numFmtId="0" fontId="13" fillId="0" borderId="0" xfId="5" applyAlignment="1">
      <alignment horizontal="left" vertical="center"/>
    </xf>
    <xf numFmtId="0" fontId="16" fillId="0" borderId="0" xfId="9" applyFont="1">
      <alignment vertical="center"/>
    </xf>
    <xf numFmtId="0" fontId="18" fillId="0" borderId="0" xfId="5" applyFont="1" applyAlignment="1">
      <alignment horizontal="center"/>
    </xf>
    <xf numFmtId="0" fontId="14" fillId="0" borderId="0" xfId="5" applyFont="1" applyAlignment="1">
      <alignment horizontal="center" vertical="center"/>
    </xf>
    <xf numFmtId="0" fontId="12" fillId="0" borderId="0" xfId="4" applyFont="1" applyAlignment="1">
      <alignment vertical="center" wrapText="1"/>
    </xf>
    <xf numFmtId="0" fontId="12" fillId="0" borderId="0" xfId="1" applyFont="1"/>
    <xf numFmtId="0" fontId="19" fillId="0" borderId="0" xfId="5" applyFont="1" applyAlignment="1">
      <alignment vertical="center"/>
    </xf>
    <xf numFmtId="0" fontId="20" fillId="0" borderId="0" xfId="5" applyFont="1" applyAlignment="1">
      <alignment vertical="center"/>
    </xf>
    <xf numFmtId="0" fontId="21" fillId="0" borderId="0" xfId="9" applyFont="1">
      <alignment vertical="center"/>
    </xf>
    <xf numFmtId="0" fontId="20" fillId="6" borderId="2" xfId="5" applyFont="1" applyFill="1" applyBorder="1" applyAlignment="1">
      <alignment vertical="center" textRotation="255"/>
    </xf>
    <xf numFmtId="0" fontId="20" fillId="6" borderId="3" xfId="5" applyFont="1" applyFill="1" applyBorder="1" applyAlignment="1">
      <alignment vertical="center"/>
    </xf>
    <xf numFmtId="0" fontId="20" fillId="6" borderId="3" xfId="5" applyFont="1" applyFill="1" applyBorder="1" applyAlignment="1">
      <alignment horizontal="center" vertical="center"/>
    </xf>
    <xf numFmtId="0" fontId="20" fillId="6" borderId="4" xfId="5" applyFont="1" applyFill="1" applyBorder="1" applyAlignment="1">
      <alignment horizontal="center" vertical="center"/>
    </xf>
    <xf numFmtId="0" fontId="20" fillId="6" borderId="10" xfId="5" applyFont="1" applyFill="1" applyBorder="1"/>
    <xf numFmtId="0" fontId="20" fillId="6" borderId="11" xfId="5" applyFont="1" applyFill="1" applyBorder="1"/>
    <xf numFmtId="0" fontId="20" fillId="6" borderId="11" xfId="5" applyFont="1" applyFill="1" applyBorder="1" applyAlignment="1">
      <alignment horizontal="right"/>
    </xf>
    <xf numFmtId="0" fontId="20" fillId="2" borderId="11" xfId="5" applyFont="1" applyFill="1" applyBorder="1" applyAlignment="1">
      <alignment horizontal="center"/>
    </xf>
    <xf numFmtId="0" fontId="20" fillId="6" borderId="12" xfId="5" applyFont="1" applyFill="1" applyBorder="1"/>
    <xf numFmtId="0" fontId="20" fillId="6" borderId="7" xfId="5" applyFont="1" applyFill="1" applyBorder="1" applyAlignment="1">
      <alignment vertical="center" textRotation="255"/>
    </xf>
    <xf numFmtId="0" fontId="20" fillId="6" borderId="8" xfId="5" applyFont="1" applyFill="1" applyBorder="1" applyAlignment="1">
      <alignment vertical="center"/>
    </xf>
    <xf numFmtId="0" fontId="20" fillId="6" borderId="8" xfId="5" applyFont="1" applyFill="1" applyBorder="1" applyAlignment="1">
      <alignment horizontal="center" vertical="center"/>
    </xf>
    <xf numFmtId="0" fontId="20" fillId="6" borderId="9" xfId="5" applyFont="1" applyFill="1" applyBorder="1" applyAlignment="1">
      <alignment horizontal="center" vertical="center"/>
    </xf>
    <xf numFmtId="0" fontId="20" fillId="6" borderId="11" xfId="5" applyFont="1" applyFill="1" applyBorder="1" applyAlignment="1">
      <alignment horizontal="center"/>
    </xf>
    <xf numFmtId="0" fontId="20" fillId="6" borderId="1" xfId="5" applyFont="1" applyFill="1" applyBorder="1" applyAlignment="1">
      <alignment horizontal="center"/>
    </xf>
    <xf numFmtId="0" fontId="20" fillId="6" borderId="12" xfId="5" applyFont="1" applyFill="1" applyBorder="1" applyAlignment="1">
      <alignment horizontal="center"/>
    </xf>
    <xf numFmtId="12" fontId="14" fillId="0" borderId="22" xfId="5" applyNumberFormat="1" applyFont="1" applyBorder="1" applyAlignment="1">
      <alignment horizontal="center" vertical="center"/>
    </xf>
    <xf numFmtId="12" fontId="14" fillId="0" borderId="26" xfId="5" applyNumberFormat="1" applyFont="1" applyBorder="1" applyAlignment="1">
      <alignment horizontal="center" vertical="center"/>
    </xf>
    <xf numFmtId="0" fontId="14" fillId="0" borderId="26" xfId="5" applyFont="1" applyBorder="1" applyAlignment="1">
      <alignment horizontal="center" vertical="center"/>
    </xf>
    <xf numFmtId="12" fontId="14" fillId="6" borderId="13" xfId="5" applyNumberFormat="1" applyFont="1" applyFill="1" applyBorder="1" applyAlignment="1">
      <alignment horizontal="center" vertical="center"/>
    </xf>
    <xf numFmtId="12" fontId="14" fillId="6" borderId="26" xfId="5" applyNumberFormat="1" applyFont="1" applyFill="1" applyBorder="1" applyAlignment="1">
      <alignment horizontal="center" vertical="center"/>
    </xf>
    <xf numFmtId="0" fontId="14" fillId="0" borderId="37" xfId="5" applyFont="1" applyBorder="1" applyAlignment="1">
      <alignment horizontal="center" vertical="center"/>
    </xf>
    <xf numFmtId="0" fontId="14" fillId="0" borderId="2" xfId="5" applyFont="1" applyBorder="1" applyAlignment="1">
      <alignment horizontal="center" vertical="center" shrinkToFit="1"/>
    </xf>
    <xf numFmtId="0" fontId="14" fillId="0" borderId="13" xfId="5" applyFont="1" applyBorder="1" applyAlignment="1">
      <alignment horizontal="center" vertical="center"/>
    </xf>
    <xf numFmtId="0" fontId="14" fillId="0" borderId="10" xfId="5" applyFont="1" applyBorder="1" applyAlignment="1">
      <alignment horizontal="center" vertical="center" textRotation="255"/>
    </xf>
    <xf numFmtId="0" fontId="14" fillId="0" borderId="11" xfId="5" applyFont="1" applyBorder="1" applyAlignment="1">
      <alignment horizontal="center" vertical="center"/>
    </xf>
    <xf numFmtId="0" fontId="20" fillId="0" borderId="11" xfId="5" applyFont="1" applyBorder="1" applyAlignment="1">
      <alignment horizontal="left" vertical="center" wrapText="1"/>
    </xf>
    <xf numFmtId="0" fontId="14" fillId="0" borderId="12" xfId="5" applyFont="1" applyBorder="1" applyAlignment="1">
      <alignment horizontal="center" vertical="center"/>
    </xf>
    <xf numFmtId="0" fontId="14" fillId="6" borderId="10" xfId="5" applyFont="1" applyFill="1" applyBorder="1" applyAlignment="1">
      <alignment horizontal="center" vertical="center" textRotation="255"/>
    </xf>
    <xf numFmtId="0" fontId="14" fillId="6" borderId="12" xfId="5" applyFont="1" applyFill="1" applyBorder="1" applyAlignment="1">
      <alignment horizontal="center"/>
    </xf>
    <xf numFmtId="12" fontId="14" fillId="3" borderId="12" xfId="7" applyNumberFormat="1" applyFont="1" applyFill="1" applyBorder="1" applyAlignment="1" applyProtection="1">
      <alignment horizontal="center"/>
      <protection locked="0"/>
    </xf>
    <xf numFmtId="49" fontId="13" fillId="0" borderId="5" xfId="5" applyNumberFormat="1" applyBorder="1" applyAlignment="1">
      <alignment horizontal="left" shrinkToFit="1"/>
    </xf>
    <xf numFmtId="49" fontId="13" fillId="0" borderId="0" xfId="5" applyNumberFormat="1" applyAlignment="1">
      <alignment horizontal="left" shrinkToFit="1"/>
    </xf>
    <xf numFmtId="49" fontId="13" fillId="0" borderId="0" xfId="5" quotePrefix="1" applyNumberFormat="1" applyAlignment="1">
      <alignment horizontal="left" shrinkToFit="1"/>
    </xf>
    <xf numFmtId="0" fontId="13" fillId="0" borderId="3" xfId="5" applyBorder="1" applyAlignment="1">
      <alignment vertical="top" wrapText="1"/>
    </xf>
    <xf numFmtId="0" fontId="12" fillId="0" borderId="3" xfId="4" applyFont="1" applyBorder="1">
      <alignment vertical="center"/>
    </xf>
    <xf numFmtId="0" fontId="13" fillId="0" borderId="0" xfId="5" applyAlignment="1">
      <alignment vertical="top" wrapText="1"/>
    </xf>
    <xf numFmtId="0" fontId="13" fillId="0" borderId="0" xfId="5" applyAlignment="1">
      <alignment horizontal="center" vertical="center" wrapText="1"/>
    </xf>
    <xf numFmtId="0" fontId="14" fillId="6" borderId="2" xfId="5" applyFont="1" applyFill="1" applyBorder="1" applyAlignment="1">
      <alignment horizontal="center" vertical="center" textRotation="255"/>
    </xf>
    <xf numFmtId="0" fontId="14" fillId="6" borderId="4" xfId="5" applyFont="1" applyFill="1" applyBorder="1" applyAlignment="1">
      <alignment horizontal="center"/>
    </xf>
    <xf numFmtId="0" fontId="33" fillId="7" borderId="0" xfId="4" applyFont="1" applyFill="1" applyAlignment="1">
      <alignment vertical="center"/>
    </xf>
    <xf numFmtId="0" fontId="35" fillId="7" borderId="0" xfId="4" applyFont="1" applyFill="1" applyAlignment="1">
      <alignment vertical="center"/>
    </xf>
    <xf numFmtId="0" fontId="11" fillId="0" borderId="0" xfId="4" applyFill="1" applyBorder="1">
      <alignment vertical="center"/>
    </xf>
    <xf numFmtId="0" fontId="11" fillId="0" borderId="0" xfId="4">
      <alignment vertical="center"/>
    </xf>
    <xf numFmtId="0" fontId="11" fillId="0" borderId="0" xfId="4" applyFill="1">
      <alignment vertical="center"/>
    </xf>
    <xf numFmtId="0" fontId="36" fillId="0" borderId="0" xfId="4" applyFont="1" applyFill="1">
      <alignment vertical="center"/>
    </xf>
    <xf numFmtId="0" fontId="11" fillId="0" borderId="0" xfId="4" applyFill="1" applyAlignment="1">
      <alignment vertical="top"/>
    </xf>
    <xf numFmtId="0" fontId="37" fillId="0" borderId="0" xfId="4" applyFont="1">
      <alignment vertical="center"/>
    </xf>
    <xf numFmtId="0" fontId="38" fillId="0" borderId="0" xfId="4" applyFont="1">
      <alignment vertical="center"/>
    </xf>
    <xf numFmtId="0" fontId="39" fillId="0" borderId="0" xfId="4" applyFont="1">
      <alignment vertical="center"/>
    </xf>
    <xf numFmtId="0" fontId="37" fillId="0" borderId="0" xfId="4" applyFont="1" applyFill="1" applyBorder="1">
      <alignment vertical="center"/>
    </xf>
    <xf numFmtId="0" fontId="40" fillId="0" borderId="0" xfId="4" applyFont="1" applyAlignment="1">
      <alignment horizontal="left" vertical="center" wrapText="1"/>
    </xf>
    <xf numFmtId="0" fontId="41" fillId="0" borderId="0" xfId="4" applyFont="1" applyAlignment="1">
      <alignment vertical="center"/>
    </xf>
    <xf numFmtId="0" fontId="42" fillId="0" borderId="0" xfId="4" applyFont="1" applyAlignment="1">
      <alignment vertical="center"/>
    </xf>
    <xf numFmtId="0" fontId="42" fillId="0" borderId="0" xfId="4" applyFont="1">
      <alignment vertical="center"/>
    </xf>
    <xf numFmtId="0" fontId="11" fillId="0" borderId="49" xfId="4" applyBorder="1" applyAlignment="1">
      <alignment horizontal="right" vertical="center"/>
    </xf>
    <xf numFmtId="0" fontId="11" fillId="0" borderId="0" xfId="4" applyAlignment="1">
      <alignment horizontal="center" vertical="center" wrapText="1"/>
    </xf>
    <xf numFmtId="0" fontId="41" fillId="8" borderId="0" xfId="4" applyFont="1" applyFill="1" applyAlignment="1">
      <alignment vertical="center"/>
    </xf>
    <xf numFmtId="0" fontId="11" fillId="0" borderId="0" xfId="4" applyBorder="1" applyAlignment="1">
      <alignment horizontal="right" vertical="center"/>
    </xf>
    <xf numFmtId="0" fontId="43" fillId="0" borderId="0" xfId="4" applyFont="1" applyFill="1" applyAlignment="1">
      <alignment horizontal="center" vertical="center"/>
    </xf>
    <xf numFmtId="0" fontId="41" fillId="0" borderId="0" xfId="4" applyFont="1">
      <alignment vertical="center"/>
    </xf>
    <xf numFmtId="0" fontId="11" fillId="0" borderId="0" xfId="4" applyAlignment="1">
      <alignment horizontal="right" vertical="center"/>
    </xf>
    <xf numFmtId="0" fontId="11" fillId="0" borderId="49" xfId="4" applyBorder="1">
      <alignment vertical="center"/>
    </xf>
    <xf numFmtId="0" fontId="11" fillId="0" borderId="50" xfId="4" applyBorder="1">
      <alignment vertical="center"/>
    </xf>
    <xf numFmtId="0" fontId="44" fillId="8" borderId="0" xfId="4" applyFont="1" applyFill="1" applyAlignment="1">
      <alignment vertical="center"/>
    </xf>
    <xf numFmtId="0" fontId="11" fillId="0" borderId="0" xfId="4" applyFill="1" applyBorder="1" applyAlignment="1">
      <alignment horizontal="center" vertical="center" wrapText="1"/>
    </xf>
    <xf numFmtId="9" fontId="11" fillId="2" borderId="0" xfId="4" applyNumberFormat="1" applyFill="1" applyBorder="1" applyAlignment="1">
      <alignment horizontal="right" vertical="center"/>
    </xf>
    <xf numFmtId="0" fontId="11" fillId="2" borderId="0" xfId="4" applyFill="1" applyAlignment="1">
      <alignment horizontal="center" vertical="center"/>
    </xf>
    <xf numFmtId="20" fontId="41" fillId="0" borderId="0" xfId="4" applyNumberFormat="1" applyFont="1" applyFill="1">
      <alignment vertical="center"/>
    </xf>
    <xf numFmtId="0" fontId="41" fillId="0" borderId="0" xfId="4" applyFont="1" applyFill="1">
      <alignment vertical="center"/>
    </xf>
    <xf numFmtId="0" fontId="11" fillId="0" borderId="0" xfId="4" applyFill="1" applyAlignment="1">
      <alignment horizontal="center" vertical="center"/>
    </xf>
    <xf numFmtId="0" fontId="37" fillId="0" borderId="0" xfId="4" applyFont="1" applyFill="1">
      <alignment vertical="center"/>
    </xf>
    <xf numFmtId="0" fontId="11" fillId="0" borderId="51" xfId="4" applyBorder="1">
      <alignment vertical="center"/>
    </xf>
    <xf numFmtId="0" fontId="44" fillId="8" borderId="0" xfId="4" applyFont="1" applyFill="1" applyAlignment="1">
      <alignment horizontal="left" vertical="center"/>
    </xf>
    <xf numFmtId="0" fontId="44" fillId="8" borderId="0" xfId="4" applyFont="1" applyFill="1" applyAlignment="1">
      <alignment horizontal="center" vertical="center"/>
    </xf>
    <xf numFmtId="20" fontId="11" fillId="0" borderId="0" xfId="4" applyNumberFormat="1" applyAlignment="1">
      <alignment horizontal="center" vertical="center"/>
    </xf>
    <xf numFmtId="182" fontId="11" fillId="2" borderId="0" xfId="4" applyNumberFormat="1" applyFill="1" applyBorder="1">
      <alignment vertical="center"/>
    </xf>
    <xf numFmtId="0" fontId="11" fillId="2" borderId="8" xfId="4" applyFill="1" applyBorder="1">
      <alignment vertical="center"/>
    </xf>
    <xf numFmtId="0" fontId="41" fillId="0" borderId="0" xfId="4" applyFont="1" applyFill="1" applyBorder="1" applyAlignment="1">
      <alignment horizontal="left" vertical="center"/>
    </xf>
    <xf numFmtId="0" fontId="45" fillId="9" borderId="0" xfId="4" applyFont="1" applyFill="1">
      <alignment vertical="center"/>
    </xf>
    <xf numFmtId="0" fontId="11" fillId="0" borderId="53" xfId="4" applyBorder="1">
      <alignment vertical="center"/>
    </xf>
    <xf numFmtId="0" fontId="43" fillId="0" borderId="0" xfId="4" applyFont="1" applyFill="1" applyBorder="1" applyAlignment="1">
      <alignment horizontal="right" vertical="center"/>
    </xf>
    <xf numFmtId="0" fontId="46" fillId="0" borderId="0" xfId="4" applyFont="1" applyBorder="1" applyAlignment="1">
      <alignment vertical="center"/>
    </xf>
    <xf numFmtId="0" fontId="11" fillId="0" borderId="52" xfId="4" applyBorder="1" applyAlignment="1">
      <alignment vertical="top" wrapText="1"/>
    </xf>
    <xf numFmtId="0" fontId="47" fillId="0" borderId="0" xfId="4" applyFo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5" fillId="0" borderId="0" xfId="1" applyFont="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wrapText="1"/>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left" vertical="center" indent="1"/>
    </xf>
    <xf numFmtId="0" fontId="2" fillId="2" borderId="13" xfId="1" applyFont="1" applyFill="1" applyBorder="1" applyAlignment="1">
      <alignment horizontal="left" vertical="center" indent="1"/>
    </xf>
    <xf numFmtId="0" fontId="2" fillId="0" borderId="10" xfId="1" applyFont="1" applyBorder="1" applyAlignment="1">
      <alignment horizontal="left" vertical="center" indent="1"/>
    </xf>
    <xf numFmtId="0" fontId="2" fillId="0" borderId="11" xfId="1" applyFont="1" applyBorder="1" applyAlignment="1">
      <alignment horizontal="left" vertical="center" indent="1"/>
    </xf>
    <xf numFmtId="0" fontId="2" fillId="0" borderId="12" xfId="1" applyFont="1" applyBorder="1" applyAlignment="1">
      <alignment horizontal="left" vertical="center" indent="1"/>
    </xf>
    <xf numFmtId="38" fontId="2" fillId="2" borderId="2" xfId="2" applyFont="1" applyFill="1" applyBorder="1" applyAlignment="1">
      <alignment horizontal="center" vertical="center"/>
    </xf>
    <xf numFmtId="38" fontId="2" fillId="2" borderId="3" xfId="2" applyFont="1" applyFill="1" applyBorder="1" applyAlignment="1">
      <alignment horizontal="center" vertical="center"/>
    </xf>
    <xf numFmtId="0" fontId="30" fillId="0" borderId="1" xfId="1" applyFont="1" applyBorder="1" applyAlignment="1">
      <alignment horizontal="left" vertical="center" indent="1" shrinkToFit="1"/>
    </xf>
    <xf numFmtId="38" fontId="2" fillId="2" borderId="10" xfId="2" applyFont="1" applyFill="1" applyBorder="1" applyAlignment="1">
      <alignment horizontal="center" vertical="center"/>
    </xf>
    <xf numFmtId="38" fontId="2" fillId="2" borderId="11" xfId="2" applyFont="1" applyFill="1" applyBorder="1" applyAlignment="1">
      <alignment horizontal="center" vertical="center"/>
    </xf>
    <xf numFmtId="0" fontId="2" fillId="0" borderId="7" xfId="1" applyFont="1" applyBorder="1" applyAlignment="1">
      <alignment horizontal="left" vertical="center" indent="1"/>
    </xf>
    <xf numFmtId="0" fontId="2" fillId="0" borderId="8" xfId="1" applyFont="1" applyBorder="1" applyAlignment="1">
      <alignment horizontal="left" vertical="center" indent="1"/>
    </xf>
    <xf numFmtId="0" fontId="2" fillId="4" borderId="7" xfId="1" applyFont="1" applyFill="1" applyBorder="1" applyAlignment="1">
      <alignment horizontal="center" vertical="center"/>
    </xf>
    <xf numFmtId="0" fontId="2" fillId="4" borderId="8" xfId="1" applyFont="1" applyFill="1" applyBorder="1" applyAlignment="1">
      <alignment horizontal="center" vertical="center"/>
    </xf>
    <xf numFmtId="0" fontId="2" fillId="4"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7" fillId="0" borderId="0" xfId="1" applyFont="1" applyAlignment="1">
      <alignment horizontal="left" vertical="center" wrapText="1"/>
    </xf>
    <xf numFmtId="0" fontId="2" fillId="4" borderId="10" xfId="1" applyFont="1" applyFill="1" applyBorder="1" applyAlignment="1">
      <alignment horizontal="center" vertical="center"/>
    </xf>
    <xf numFmtId="0" fontId="2" fillId="4" borderId="11" xfId="1" applyFont="1" applyFill="1" applyBorder="1" applyAlignment="1">
      <alignment horizontal="center" vertical="center"/>
    </xf>
    <xf numFmtId="0" fontId="2" fillId="4" borderId="12" xfId="1" applyFont="1" applyFill="1" applyBorder="1" applyAlignment="1">
      <alignment horizontal="center" vertical="center"/>
    </xf>
    <xf numFmtId="0" fontId="7" fillId="0" borderId="0" xfId="1" applyFont="1" applyAlignment="1">
      <alignment horizontal="left" vertical="center" wrapText="1" indent="1"/>
    </xf>
    <xf numFmtId="0" fontId="7" fillId="0" borderId="0" xfId="1" applyFont="1" applyAlignment="1">
      <alignment horizontal="left" vertical="center" inden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31" fillId="0" borderId="1"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wrapText="1"/>
    </xf>
    <xf numFmtId="176" fontId="2" fillId="4" borderId="1"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0" fontId="2" fillId="4" borderId="2" xfId="3" applyNumberFormat="1" applyFont="1" applyFill="1" applyBorder="1" applyAlignment="1">
      <alignment horizontal="center" vertical="center"/>
    </xf>
    <xf numFmtId="10" fontId="2" fillId="4" borderId="3" xfId="3" applyNumberFormat="1" applyFont="1" applyFill="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 xfId="1" applyFont="1" applyFill="1" applyBorder="1" applyAlignment="1">
      <alignment horizontal="center" vertical="center"/>
    </xf>
    <xf numFmtId="0" fontId="2" fillId="5" borderId="1" xfId="1" applyFont="1" applyFill="1" applyBorder="1" applyAlignment="1">
      <alignment horizontal="center" vertical="center"/>
    </xf>
    <xf numFmtId="0" fontId="9" fillId="0" borderId="5" xfId="1" applyFont="1" applyBorder="1" applyAlignment="1">
      <alignment horizontal="center" vertical="center" wrapText="1"/>
    </xf>
    <xf numFmtId="0" fontId="2" fillId="0" borderId="13" xfId="1" applyFont="1" applyBorder="1" applyAlignment="1">
      <alignment horizontal="center" vertical="center"/>
    </xf>
    <xf numFmtId="0" fontId="2" fillId="0" borderId="18" xfId="1" applyFont="1" applyBorder="1" applyAlignment="1">
      <alignment horizontal="center" vertical="center"/>
    </xf>
    <xf numFmtId="0" fontId="10" fillId="2" borderId="2" xfId="1" applyFont="1" applyFill="1" applyBorder="1" applyAlignment="1">
      <alignment horizontal="left" vertical="top"/>
    </xf>
    <xf numFmtId="0" fontId="10" fillId="2" borderId="3" xfId="1" applyFont="1" applyFill="1" applyBorder="1" applyAlignment="1">
      <alignment horizontal="left" vertical="top"/>
    </xf>
    <xf numFmtId="0" fontId="10" fillId="2" borderId="4" xfId="1" applyFont="1" applyFill="1" applyBorder="1" applyAlignment="1">
      <alignment horizontal="left" vertical="top"/>
    </xf>
    <xf numFmtId="0" fontId="7" fillId="2" borderId="7" xfId="1" applyFont="1" applyFill="1" applyBorder="1" applyAlignment="1">
      <alignment horizontal="left" vertical="top"/>
    </xf>
    <xf numFmtId="0" fontId="7" fillId="2" borderId="8" xfId="1" applyFont="1" applyFill="1" applyBorder="1" applyAlignment="1">
      <alignment horizontal="left" vertical="top"/>
    </xf>
    <xf numFmtId="0" fontId="7" fillId="2" borderId="9" xfId="1" applyFont="1" applyFill="1" applyBorder="1" applyAlignment="1">
      <alignment horizontal="left" vertical="top"/>
    </xf>
    <xf numFmtId="0" fontId="7" fillId="0" borderId="3" xfId="1" applyFont="1" applyBorder="1" applyAlignment="1">
      <alignment horizontal="left" vertical="center" wrapText="1" indent="1"/>
    </xf>
    <xf numFmtId="0" fontId="2" fillId="0" borderId="17" xfId="1" applyFont="1" applyBorder="1" applyAlignment="1">
      <alignment horizontal="center" vertical="center"/>
    </xf>
    <xf numFmtId="0" fontId="32" fillId="0" borderId="0" xfId="1" applyFont="1" applyAlignment="1">
      <alignment horizontal="left" vertical="center" wrapText="1" indent="1"/>
    </xf>
    <xf numFmtId="0" fontId="32" fillId="0" borderId="0" xfId="1" applyFont="1" applyAlignment="1">
      <alignment horizontal="left" vertical="center" indent="1"/>
    </xf>
    <xf numFmtId="0" fontId="9" fillId="0" borderId="6" xfId="1" applyFont="1" applyBorder="1" applyAlignment="1">
      <alignment horizontal="center" vertical="center" wrapText="1"/>
    </xf>
    <xf numFmtId="0" fontId="20" fillId="0" borderId="13" xfId="5" applyFont="1" applyBorder="1" applyAlignment="1">
      <alignment horizontal="center" vertical="center" wrapText="1" readingOrder="1"/>
    </xf>
    <xf numFmtId="0" fontId="20" fillId="0" borderId="22" xfId="5" applyFont="1" applyBorder="1" applyAlignment="1">
      <alignment horizontal="center" vertical="center" readingOrder="1"/>
    </xf>
    <xf numFmtId="0" fontId="20" fillId="0" borderId="18" xfId="5" applyFont="1" applyBorder="1" applyAlignment="1">
      <alignment horizontal="center" vertical="center" readingOrder="1"/>
    </xf>
    <xf numFmtId="0" fontId="23" fillId="0" borderId="19" xfId="5" applyFont="1" applyBorder="1" applyAlignment="1">
      <alignment horizontal="left" vertical="center" wrapText="1"/>
    </xf>
    <xf numFmtId="0" fontId="23" fillId="0" borderId="20" xfId="5" applyFont="1" applyBorder="1" applyAlignment="1">
      <alignment horizontal="left" vertical="center" wrapText="1"/>
    </xf>
    <xf numFmtId="0" fontId="23" fillId="0" borderId="21" xfId="5" applyFont="1" applyBorder="1" applyAlignment="1">
      <alignment horizontal="left" vertical="center" wrapText="1"/>
    </xf>
    <xf numFmtId="0" fontId="23" fillId="0" borderId="23" xfId="5" applyFont="1" applyBorder="1" applyAlignment="1">
      <alignment horizontal="left" vertical="center" wrapText="1"/>
    </xf>
    <xf numFmtId="0" fontId="23" fillId="0" borderId="24" xfId="5" applyFont="1" applyBorder="1" applyAlignment="1">
      <alignment horizontal="left" vertical="center" wrapText="1"/>
    </xf>
    <xf numFmtId="0" fontId="23" fillId="0" borderId="25" xfId="5" applyFont="1" applyBorder="1" applyAlignment="1">
      <alignment horizontal="left" vertical="center" wrapText="1"/>
    </xf>
    <xf numFmtId="0" fontId="23" fillId="0" borderId="27" xfId="5" applyFont="1" applyBorder="1" applyAlignment="1">
      <alignment horizontal="left" vertical="center" wrapText="1"/>
    </xf>
    <xf numFmtId="0" fontId="23" fillId="0" borderId="28" xfId="5" applyFont="1" applyBorder="1" applyAlignment="1">
      <alignment horizontal="left" vertical="center" wrapText="1"/>
    </xf>
    <xf numFmtId="0" fontId="23" fillId="0" borderId="29" xfId="5" applyFont="1" applyBorder="1" applyAlignment="1">
      <alignment horizontal="left" vertical="center" wrapText="1"/>
    </xf>
    <xf numFmtId="0" fontId="17" fillId="0" borderId="0" xfId="5" applyFont="1" applyAlignment="1">
      <alignment horizontal="center" vertical="center"/>
    </xf>
    <xf numFmtId="0" fontId="12" fillId="0" borderId="0" xfId="4" applyFont="1" applyAlignment="1">
      <alignment horizontal="left" vertical="center" wrapText="1"/>
    </xf>
    <xf numFmtId="0" fontId="20" fillId="6" borderId="13" xfId="5" applyFont="1" applyFill="1" applyBorder="1" applyAlignment="1">
      <alignment horizontal="center" vertical="center" shrinkToFit="1"/>
    </xf>
    <xf numFmtId="0" fontId="21" fillId="6" borderId="18" xfId="9" applyFont="1" applyFill="1" applyBorder="1" applyAlignment="1">
      <alignment vertical="center" shrinkToFit="1"/>
    </xf>
    <xf numFmtId="178" fontId="20" fillId="4" borderId="10" xfId="5" applyNumberFormat="1" applyFont="1" applyFill="1" applyBorder="1" applyAlignment="1">
      <alignment horizontal="center"/>
    </xf>
    <xf numFmtId="178" fontId="20" fillId="4" borderId="11" xfId="5" applyNumberFormat="1" applyFont="1" applyFill="1" applyBorder="1" applyAlignment="1">
      <alignment horizontal="center"/>
    </xf>
    <xf numFmtId="178" fontId="20" fillId="4" borderId="12" xfId="5" applyNumberFormat="1" applyFont="1" applyFill="1" applyBorder="1" applyAlignment="1">
      <alignment horizontal="center"/>
    </xf>
    <xf numFmtId="0" fontId="20" fillId="6" borderId="13" xfId="5" applyFont="1" applyFill="1" applyBorder="1" applyAlignment="1">
      <alignment horizontal="center" vertical="center" wrapText="1"/>
    </xf>
    <xf numFmtId="0" fontId="20" fillId="6" borderId="18" xfId="5" applyFont="1" applyFill="1" applyBorder="1" applyAlignment="1">
      <alignment horizontal="center" vertical="center" wrapText="1"/>
    </xf>
    <xf numFmtId="0" fontId="14" fillId="0" borderId="30" xfId="5" applyFont="1" applyBorder="1" applyAlignment="1">
      <alignment horizontal="center" vertical="center" shrinkToFit="1"/>
    </xf>
    <xf numFmtId="0" fontId="14" fillId="0" borderId="33" xfId="5" applyFont="1" applyBorder="1" applyAlignment="1">
      <alignment horizontal="center" vertical="center" shrinkToFit="1"/>
    </xf>
    <xf numFmtId="0" fontId="14" fillId="0" borderId="35" xfId="5" applyFont="1" applyBorder="1" applyAlignment="1">
      <alignment horizontal="center" vertical="center" shrinkToFit="1"/>
    </xf>
    <xf numFmtId="0" fontId="20" fillId="0" borderId="31" xfId="5" applyFont="1" applyBorder="1" applyAlignment="1">
      <alignment horizontal="left" vertical="center"/>
    </xf>
    <xf numFmtId="0" fontId="20" fillId="0" borderId="21" xfId="5" applyFont="1" applyBorder="1" applyAlignment="1">
      <alignment horizontal="left" vertical="center"/>
    </xf>
    <xf numFmtId="0" fontId="23" fillId="0" borderId="34" xfId="5" applyFont="1" applyBorder="1" applyAlignment="1">
      <alignment horizontal="left" vertical="center" wrapText="1" shrinkToFit="1"/>
    </xf>
    <xf numFmtId="0" fontId="23" fillId="0" borderId="25" xfId="5" applyFont="1" applyBorder="1" applyAlignment="1">
      <alignment horizontal="left" vertical="center" wrapText="1" shrinkToFit="1"/>
    </xf>
    <xf numFmtId="0" fontId="23" fillId="0" borderId="36" xfId="5" applyFont="1" applyBorder="1" applyAlignment="1">
      <alignment horizontal="left" vertical="center" wrapText="1" shrinkToFit="1"/>
    </xf>
    <xf numFmtId="0" fontId="23" fillId="0" borderId="29" xfId="5" applyFont="1" applyBorder="1" applyAlignment="1">
      <alignment horizontal="left" vertical="center" wrapText="1" shrinkToFit="1"/>
    </xf>
    <xf numFmtId="0" fontId="23" fillId="0" borderId="38" xfId="5" applyFont="1" applyBorder="1" applyAlignment="1">
      <alignment horizontal="left" vertical="center" wrapText="1"/>
    </xf>
    <xf numFmtId="0" fontId="23" fillId="0" borderId="9" xfId="5" applyFont="1" applyBorder="1" applyAlignment="1">
      <alignment horizontal="left" vertical="center" wrapText="1"/>
    </xf>
    <xf numFmtId="0" fontId="20" fillId="6" borderId="11" xfId="5" applyFont="1" applyFill="1" applyBorder="1" applyAlignment="1">
      <alignment horizontal="center"/>
    </xf>
    <xf numFmtId="0" fontId="20" fillId="6" borderId="10" xfId="5" applyFont="1" applyFill="1" applyBorder="1" applyAlignment="1">
      <alignment horizontal="center" wrapText="1"/>
    </xf>
    <xf numFmtId="0" fontId="20" fillId="6" borderId="11" xfId="5" applyFont="1" applyFill="1" applyBorder="1" applyAlignment="1">
      <alignment horizontal="center" wrapText="1"/>
    </xf>
    <xf numFmtId="0" fontId="20" fillId="6" borderId="12" xfId="5" applyFont="1" applyFill="1" applyBorder="1" applyAlignment="1">
      <alignment horizontal="center" wrapText="1"/>
    </xf>
    <xf numFmtId="0" fontId="12" fillId="0" borderId="2" xfId="5" applyFont="1" applyBorder="1" applyAlignment="1">
      <alignment horizontal="left" vertical="top" wrapText="1"/>
    </xf>
    <xf numFmtId="0" fontId="12" fillId="0" borderId="3" xfId="5" applyFont="1" applyBorder="1" applyAlignment="1">
      <alignment horizontal="left" vertical="top" wrapText="1"/>
    </xf>
    <xf numFmtId="0" fontId="12" fillId="0" borderId="4" xfId="5" applyFont="1" applyBorder="1" applyAlignment="1">
      <alignment horizontal="left" vertical="top" wrapText="1"/>
    </xf>
    <xf numFmtId="0" fontId="12" fillId="0" borderId="5" xfId="5" applyFont="1" applyBorder="1" applyAlignment="1">
      <alignment horizontal="left" vertical="top" wrapText="1"/>
    </xf>
    <xf numFmtId="0" fontId="12" fillId="0" borderId="0" xfId="5" applyFont="1" applyAlignment="1">
      <alignment horizontal="left" vertical="top" wrapText="1"/>
    </xf>
    <xf numFmtId="0" fontId="12" fillId="0" borderId="6" xfId="5" applyFont="1" applyBorder="1" applyAlignment="1">
      <alignment horizontal="left" vertical="top" wrapText="1"/>
    </xf>
    <xf numFmtId="0" fontId="12" fillId="0" borderId="10" xfId="5" applyFont="1" applyBorder="1" applyAlignment="1">
      <alignment horizontal="left" vertical="top" wrapText="1"/>
    </xf>
    <xf numFmtId="0" fontId="12" fillId="0" borderId="11" xfId="5" applyFont="1" applyBorder="1" applyAlignment="1">
      <alignment horizontal="left" vertical="top" wrapText="1"/>
    </xf>
    <xf numFmtId="0" fontId="12" fillId="0" borderId="12" xfId="5" applyFont="1" applyBorder="1" applyAlignment="1">
      <alignment horizontal="left" vertical="top" wrapText="1"/>
    </xf>
    <xf numFmtId="42" fontId="14" fillId="0" borderId="39" xfId="5" applyNumberFormat="1" applyFont="1" applyBorder="1" applyAlignment="1">
      <alignment horizontal="center" vertical="center" wrapText="1"/>
    </xf>
    <xf numFmtId="42" fontId="14" fillId="0" borderId="40" xfId="5" applyNumberFormat="1" applyFont="1" applyBorder="1" applyAlignment="1">
      <alignment horizontal="center" vertical="center" wrapText="1"/>
    </xf>
    <xf numFmtId="42" fontId="14" fillId="0" borderId="41" xfId="5" applyNumberFormat="1" applyFont="1" applyBorder="1" applyAlignment="1">
      <alignment horizontal="center" vertical="center" wrapText="1"/>
    </xf>
    <xf numFmtId="42" fontId="14" fillId="0" borderId="42" xfId="5" applyNumberFormat="1" applyFont="1" applyBorder="1" applyAlignment="1">
      <alignment horizontal="center" vertical="center" wrapText="1"/>
    </xf>
    <xf numFmtId="0" fontId="27" fillId="0" borderId="9" xfId="9" applyFont="1" applyBorder="1" applyAlignment="1">
      <alignment horizontal="left" vertical="top" wrapText="1"/>
    </xf>
    <xf numFmtId="0" fontId="27" fillId="0" borderId="18" xfId="9" applyFont="1" applyBorder="1" applyAlignment="1">
      <alignment horizontal="left" vertical="top" wrapText="1"/>
    </xf>
    <xf numFmtId="0" fontId="13" fillId="0" borderId="0" xfId="5" applyAlignment="1">
      <alignment horizontal="left" vertical="top" wrapText="1"/>
    </xf>
    <xf numFmtId="0" fontId="13" fillId="0" borderId="10" xfId="5" applyBorder="1" applyAlignment="1">
      <alignment horizontal="center" vertical="top" wrapText="1"/>
    </xf>
    <xf numFmtId="0" fontId="13" fillId="0" borderId="12" xfId="5" applyBorder="1" applyAlignment="1">
      <alignment horizontal="center" vertical="top" wrapText="1"/>
    </xf>
    <xf numFmtId="0" fontId="13" fillId="0" borderId="10" xfId="5" applyBorder="1" applyAlignment="1">
      <alignment horizontal="center" vertical="top" shrinkToFit="1"/>
    </xf>
    <xf numFmtId="0" fontId="13" fillId="0" borderId="12" xfId="5" applyBorder="1" applyAlignment="1">
      <alignment horizontal="center" vertical="top" shrinkToFit="1"/>
    </xf>
    <xf numFmtId="0" fontId="20" fillId="0" borderId="44" xfId="5" applyFont="1" applyBorder="1" applyAlignment="1">
      <alignment horizontal="center" vertical="top" wrapText="1"/>
    </xf>
    <xf numFmtId="0" fontId="20" fillId="0" borderId="45" xfId="5" applyFont="1" applyBorder="1" applyAlignment="1">
      <alignment horizontal="center" vertical="top" wrapText="1"/>
    </xf>
    <xf numFmtId="38" fontId="13" fillId="2" borderId="10" xfId="2" applyFont="1" applyFill="1" applyBorder="1" applyAlignment="1" applyProtection="1">
      <alignment horizontal="center" vertical="center" wrapText="1"/>
    </xf>
    <xf numFmtId="38" fontId="13" fillId="2" borderId="12" xfId="2" applyFont="1" applyFill="1" applyBorder="1" applyAlignment="1" applyProtection="1">
      <alignment horizontal="center" vertical="center" wrapText="1"/>
    </xf>
    <xf numFmtId="38" fontId="13" fillId="4" borderId="46" xfId="2" applyFont="1" applyFill="1" applyBorder="1" applyAlignment="1" applyProtection="1">
      <alignment horizontal="center" vertical="center" wrapText="1"/>
    </xf>
    <xf numFmtId="38" fontId="13" fillId="4" borderId="47" xfId="2" applyFont="1" applyFill="1" applyBorder="1" applyAlignment="1" applyProtection="1">
      <alignment horizontal="center" vertical="center" wrapText="1"/>
    </xf>
    <xf numFmtId="0" fontId="20" fillId="0" borderId="22" xfId="5" applyFont="1" applyBorder="1" applyAlignment="1">
      <alignment horizontal="center" vertical="center" wrapText="1" readingOrder="1"/>
    </xf>
    <xf numFmtId="0" fontId="20" fillId="6" borderId="3" xfId="5" applyFont="1" applyFill="1" applyBorder="1" applyAlignment="1">
      <alignment horizontal="center"/>
    </xf>
    <xf numFmtId="0" fontId="13" fillId="0" borderId="10" xfId="5" applyBorder="1" applyAlignment="1">
      <alignment horizontal="left" vertical="top" wrapText="1"/>
    </xf>
    <xf numFmtId="0" fontId="13" fillId="0" borderId="11" xfId="5" applyBorder="1" applyAlignment="1">
      <alignment horizontal="left" vertical="top" wrapText="1"/>
    </xf>
    <xf numFmtId="0" fontId="13" fillId="0" borderId="12" xfId="5" applyBorder="1" applyAlignment="1">
      <alignment horizontal="left" vertical="top" wrapText="1"/>
    </xf>
    <xf numFmtId="0" fontId="13" fillId="0" borderId="5" xfId="5" applyBorder="1" applyAlignment="1">
      <alignment horizontal="left" vertical="top" wrapText="1"/>
    </xf>
    <xf numFmtId="0" fontId="13" fillId="0" borderId="6" xfId="5" applyBorder="1" applyAlignment="1">
      <alignment horizontal="left" vertical="top" wrapText="1"/>
    </xf>
    <xf numFmtId="0" fontId="13" fillId="0" borderId="7" xfId="5" applyBorder="1" applyAlignment="1">
      <alignment horizontal="left" vertical="top" wrapText="1"/>
    </xf>
    <xf numFmtId="0" fontId="13" fillId="0" borderId="8" xfId="5" applyBorder="1" applyAlignment="1">
      <alignment horizontal="left" vertical="top" wrapText="1"/>
    </xf>
    <xf numFmtId="0" fontId="13" fillId="0" borderId="9" xfId="5" applyBorder="1" applyAlignment="1">
      <alignment horizontal="left" vertical="top" wrapText="1"/>
    </xf>
    <xf numFmtId="0" fontId="11" fillId="0" borderId="0" xfId="4" applyFill="1" applyAlignment="1">
      <alignment horizontal="right" vertical="top"/>
    </xf>
    <xf numFmtId="0" fontId="11" fillId="0" borderId="52" xfId="4" applyBorder="1" applyAlignment="1">
      <alignment horizontal="center" vertical="top" wrapText="1"/>
    </xf>
    <xf numFmtId="0" fontId="46" fillId="0" borderId="54" xfId="4" applyFont="1" applyBorder="1" applyAlignment="1">
      <alignment horizontal="center" vertical="center"/>
    </xf>
  </cellXfs>
  <cellStyles count="10">
    <cellStyle name="パーセント 3" xfId="3"/>
    <cellStyle name="桁区切り 2" xfId="2"/>
    <cellStyle name="桁区切り 2 2" xfId="8"/>
    <cellStyle name="桁区切り 3" xfId="7"/>
    <cellStyle name="標準" xfId="0" builtinId="0"/>
    <cellStyle name="標準 2 2" xfId="5"/>
    <cellStyle name="標準 2 3" xfId="4"/>
    <cellStyle name="標準 3 2" xfId="9"/>
    <cellStyle name="標準 3 3" xfId="6"/>
    <cellStyle name="標準 4" xfId="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102054</xdr:colOff>
      <xdr:row>5</xdr:row>
      <xdr:rowOff>9525</xdr:rowOff>
    </xdr:from>
    <xdr:to>
      <xdr:col>8</xdr:col>
      <xdr:colOff>385535</xdr:colOff>
      <xdr:row>31</xdr:row>
      <xdr:rowOff>95250</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102054" y="1245507"/>
          <a:ext cx="6338660" cy="5789386"/>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15</xdr:row>
      <xdr:rowOff>38100</xdr:rowOff>
    </xdr:from>
    <xdr:to>
      <xdr:col>9</xdr:col>
      <xdr:colOff>0</xdr:colOff>
      <xdr:row>18</xdr:row>
      <xdr:rowOff>133350</xdr:rowOff>
    </xdr:to>
    <xdr:sp macro="" textlink="">
      <xdr:nvSpPr>
        <xdr:cNvPr id="3" name="矢印: 右 4">
          <a:extLst>
            <a:ext uri="{FF2B5EF4-FFF2-40B4-BE49-F238E27FC236}">
              <a16:creationId xmlns:a16="http://schemas.microsoft.com/office/drawing/2014/main" id="{00000000-0008-0000-0000-000005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25</xdr:row>
      <xdr:rowOff>133349</xdr:rowOff>
    </xdr:from>
    <xdr:to>
      <xdr:col>18</xdr:col>
      <xdr:colOff>476249</xdr:colOff>
      <xdr:row>28</xdr:row>
      <xdr:rowOff>114300</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6838950" y="5314949"/>
          <a:ext cx="6019799" cy="80010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5</xdr:row>
      <xdr:rowOff>0</xdr:rowOff>
    </xdr:from>
    <xdr:to>
      <xdr:col>18</xdr:col>
      <xdr:colOff>485775</xdr:colOff>
      <xdr:row>23</xdr:row>
      <xdr:rowOff>142875</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6848475" y="1000125"/>
          <a:ext cx="6019800" cy="4000500"/>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view="pageBreakPreview" zoomScale="70" zoomScaleNormal="100" zoomScaleSheetLayoutView="70" workbookViewId="0">
      <selection activeCell="A2" sqref="A2:AG2"/>
    </sheetView>
  </sheetViews>
  <sheetFormatPr defaultColWidth="9" defaultRowHeight="19.5" x14ac:dyDescent="0.1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6" x14ac:dyDescent="0.15">
      <c r="A1" s="1" t="s">
        <v>126</v>
      </c>
    </row>
    <row r="2" spans="1:36" ht="21" x14ac:dyDescent="0.15">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1:36" ht="21.95" customHeight="1" x14ac:dyDescent="0.15">
      <c r="AI3" s="1" t="s">
        <v>1</v>
      </c>
      <c r="AJ3" s="2" t="str">
        <f>IF(G12="","",VLOOKUP(G12,AI4:AJ8,2,FALSE))</f>
        <v/>
      </c>
    </row>
    <row r="4" spans="1:36" ht="26.25" customHeight="1" x14ac:dyDescent="0.15">
      <c r="B4" s="155" t="s">
        <v>2</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7"/>
      <c r="AI4" s="1" t="s">
        <v>3</v>
      </c>
      <c r="AJ4" s="3">
        <v>1</v>
      </c>
    </row>
    <row r="5" spans="1:36" ht="26.25" customHeight="1" x14ac:dyDescent="0.15">
      <c r="B5" s="158"/>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60"/>
      <c r="AI5" s="1" t="s">
        <v>4</v>
      </c>
      <c r="AJ5" s="3">
        <v>2</v>
      </c>
    </row>
    <row r="6" spans="1:36" ht="26.25" customHeight="1" x14ac:dyDescent="0.15">
      <c r="B6" s="161"/>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60"/>
      <c r="AI6" s="1" t="s">
        <v>5</v>
      </c>
      <c r="AJ6" s="3">
        <v>3</v>
      </c>
    </row>
    <row r="7" spans="1:36" ht="26.25" customHeight="1" x14ac:dyDescent="0.15">
      <c r="B7" s="162"/>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4"/>
      <c r="AI7" s="1" t="s">
        <v>6</v>
      </c>
      <c r="AJ7" s="3">
        <v>4</v>
      </c>
    </row>
    <row r="8" spans="1:36" ht="21.95" customHeight="1" x14ac:dyDescent="0.15">
      <c r="AI8" s="1" t="s">
        <v>7</v>
      </c>
      <c r="AJ8" s="3">
        <v>5</v>
      </c>
    </row>
    <row r="9" spans="1:36" ht="21.95" customHeight="1" x14ac:dyDescent="0.15">
      <c r="B9" s="4" t="s">
        <v>8</v>
      </c>
      <c r="AI9" s="5" t="s">
        <v>9</v>
      </c>
      <c r="AJ9" s="6" t="str">
        <f>IF(AND(COUNTIF(V12,"*")=1,OR(AJ3=1,AJ3=2,)),VLOOKUP(V12,AI10:AJ13,2,FALSE),"")</f>
        <v/>
      </c>
    </row>
    <row r="10" spans="1:36" ht="21.95" customHeight="1" x14ac:dyDescent="0.15">
      <c r="B10" s="165" t="s">
        <v>10</v>
      </c>
      <c r="C10" s="165"/>
      <c r="D10" s="165"/>
      <c r="E10" s="165"/>
      <c r="F10" s="165"/>
      <c r="G10" s="166"/>
      <c r="H10" s="166"/>
      <c r="I10" s="166"/>
      <c r="J10" s="166"/>
      <c r="K10" s="165" t="s">
        <v>11</v>
      </c>
      <c r="L10" s="165"/>
      <c r="M10" s="165"/>
      <c r="N10" s="165"/>
      <c r="O10" s="167"/>
      <c r="P10" s="167"/>
      <c r="Q10" s="167"/>
      <c r="R10" s="167"/>
      <c r="S10" s="167"/>
      <c r="T10" s="167"/>
      <c r="U10" s="167"/>
      <c r="V10" s="167"/>
      <c r="W10" s="167"/>
      <c r="X10" s="167"/>
      <c r="Y10" s="168"/>
      <c r="Z10" s="168"/>
      <c r="AA10" s="168"/>
      <c r="AB10" s="168"/>
      <c r="AI10" s="5" t="s">
        <v>12</v>
      </c>
      <c r="AJ10" s="3">
        <v>6</v>
      </c>
    </row>
    <row r="11" spans="1:36" ht="21.95" customHeight="1" x14ac:dyDescent="0.15">
      <c r="B11" s="148" t="s">
        <v>13</v>
      </c>
      <c r="C11" s="149"/>
      <c r="D11" s="149"/>
      <c r="E11" s="149"/>
      <c r="F11" s="150"/>
      <c r="G11" s="151"/>
      <c r="H11" s="152"/>
      <c r="I11" s="152"/>
      <c r="J11" s="153"/>
      <c r="K11" s="148" t="s">
        <v>14</v>
      </c>
      <c r="L11" s="149"/>
      <c r="M11" s="149"/>
      <c r="N11" s="150"/>
      <c r="O11" s="151"/>
      <c r="P11" s="152"/>
      <c r="Q11" s="152"/>
      <c r="R11" s="152"/>
      <c r="S11" s="152"/>
      <c r="T11" s="153"/>
      <c r="U11" s="148" t="s">
        <v>123</v>
      </c>
      <c r="V11" s="149"/>
      <c r="W11" s="149"/>
      <c r="X11" s="150"/>
      <c r="Y11" s="151"/>
      <c r="Z11" s="152"/>
      <c r="AA11" s="152"/>
      <c r="AB11" s="152"/>
      <c r="AC11" s="152"/>
      <c r="AD11" s="152"/>
      <c r="AE11" s="152"/>
      <c r="AF11" s="153"/>
      <c r="AI11" s="5" t="s">
        <v>15</v>
      </c>
      <c r="AJ11" s="3">
        <v>7</v>
      </c>
    </row>
    <row r="12" spans="1:36" ht="21.95" customHeight="1" x14ac:dyDescent="0.15">
      <c r="B12" s="165" t="s">
        <v>16</v>
      </c>
      <c r="C12" s="165"/>
      <c r="D12" s="165"/>
      <c r="E12" s="165"/>
      <c r="F12" s="165"/>
      <c r="G12" s="182"/>
      <c r="H12" s="183"/>
      <c r="I12" s="183"/>
      <c r="J12" s="183"/>
      <c r="K12" s="183"/>
      <c r="L12" s="183"/>
      <c r="M12" s="183"/>
      <c r="N12" s="183"/>
      <c r="O12" s="183"/>
      <c r="P12" s="183"/>
      <c r="Q12" s="184"/>
      <c r="R12" s="148" t="s">
        <v>17</v>
      </c>
      <c r="S12" s="149"/>
      <c r="T12" s="149"/>
      <c r="U12" s="150"/>
      <c r="V12" s="182"/>
      <c r="W12" s="183"/>
      <c r="X12" s="183"/>
      <c r="Y12" s="183"/>
      <c r="Z12" s="183"/>
      <c r="AA12" s="183"/>
      <c r="AB12" s="184"/>
      <c r="AI12" s="5" t="s">
        <v>18</v>
      </c>
      <c r="AJ12" s="3">
        <v>8</v>
      </c>
    </row>
    <row r="13" spans="1:36" ht="17.25" customHeight="1" x14ac:dyDescent="0.15">
      <c r="B13" s="185" t="s">
        <v>19</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I13" s="50" t="s">
        <v>124</v>
      </c>
      <c r="AJ13" s="51">
        <v>9</v>
      </c>
    </row>
    <row r="14" spans="1:36" ht="17.25" customHeight="1" x14ac:dyDescent="0.15">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I14" s="5"/>
    </row>
    <row r="15" spans="1:36" ht="18" customHeight="1" x14ac:dyDescent="0.15">
      <c r="AI15" s="5"/>
    </row>
    <row r="16" spans="1:36" ht="21.95" customHeight="1" x14ac:dyDescent="0.15">
      <c r="B16" s="4" t="s">
        <v>20</v>
      </c>
      <c r="AI16" s="5" t="s">
        <v>21</v>
      </c>
    </row>
    <row r="17" spans="2:37" ht="21.95" customHeight="1" x14ac:dyDescent="0.4">
      <c r="B17" s="169" t="s">
        <v>22</v>
      </c>
      <c r="C17" s="170"/>
      <c r="D17" s="170"/>
      <c r="E17" s="170"/>
      <c r="F17" s="170"/>
      <c r="G17" s="170"/>
      <c r="H17" s="170"/>
      <c r="I17" s="170"/>
      <c r="J17" s="170"/>
      <c r="K17" s="171"/>
      <c r="L17" s="148" t="s">
        <v>23</v>
      </c>
      <c r="M17" s="149"/>
      <c r="N17" s="152"/>
      <c r="O17" s="152"/>
      <c r="P17" s="7" t="s">
        <v>24</v>
      </c>
      <c r="Q17" s="152"/>
      <c r="R17" s="152"/>
      <c r="S17" s="8" t="s">
        <v>25</v>
      </c>
      <c r="T17" s="9"/>
      <c r="U17" s="9"/>
      <c r="AD17" s="9"/>
      <c r="AE17" s="9"/>
      <c r="AI17" s="10" t="str">
        <f>L17&amp;N17&amp;P17&amp;Q17&amp;S17&amp;"１日"</f>
        <v>令和年月１日</v>
      </c>
      <c r="AJ17" s="11"/>
      <c r="AK17" s="11"/>
    </row>
    <row r="18" spans="2:37" ht="21.95" customHeight="1" x14ac:dyDescent="0.15">
      <c r="B18" s="169" t="s">
        <v>26</v>
      </c>
      <c r="C18" s="170"/>
      <c r="D18" s="170"/>
      <c r="E18" s="170"/>
      <c r="F18" s="170"/>
      <c r="G18" s="170"/>
      <c r="H18" s="170"/>
      <c r="I18" s="170"/>
      <c r="J18" s="170"/>
      <c r="K18" s="170"/>
      <c r="L18" s="170"/>
      <c r="M18" s="170"/>
      <c r="N18" s="170"/>
      <c r="O18" s="171"/>
      <c r="P18" s="172"/>
      <c r="Q18" s="173"/>
      <c r="R18" s="173"/>
      <c r="S18" s="52" t="s">
        <v>27</v>
      </c>
      <c r="AI18" s="5" t="s">
        <v>28</v>
      </c>
      <c r="AJ18" s="12" t="s">
        <v>29</v>
      </c>
    </row>
    <row r="19" spans="2:37" ht="21.95" customHeight="1" x14ac:dyDescent="0.15">
      <c r="B19" s="174" t="s">
        <v>30</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5"/>
      <c r="AA19" s="176"/>
      <c r="AB19" s="176"/>
      <c r="AC19" s="49" t="s">
        <v>27</v>
      </c>
      <c r="AI19" s="13" t="e">
        <f>(Z19-P18)/Z19</f>
        <v>#DIV/0!</v>
      </c>
      <c r="AJ19" s="14" t="e">
        <f>AI19</f>
        <v>#DIV/0!</v>
      </c>
    </row>
    <row r="20" spans="2:37" ht="21.95" customHeight="1" x14ac:dyDescent="0.2">
      <c r="B20" s="177" t="s">
        <v>31</v>
      </c>
      <c r="C20" s="178"/>
      <c r="D20" s="178"/>
      <c r="E20" s="178"/>
      <c r="F20" s="178"/>
      <c r="G20" s="178"/>
      <c r="H20" s="179" t="str">
        <f>IF(P18="","",IF(AND(H21="否",ROUND(AI19,4)&gt;=0.05),"可","否"))</f>
        <v/>
      </c>
      <c r="I20" s="180"/>
      <c r="J20" s="181"/>
      <c r="N20" s="15"/>
      <c r="O20" s="15"/>
      <c r="P20" s="15"/>
      <c r="Q20" s="15"/>
      <c r="R20" s="15"/>
      <c r="S20" s="15"/>
      <c r="T20" s="15"/>
      <c r="U20" s="15"/>
      <c r="V20" s="15"/>
      <c r="W20" s="15"/>
      <c r="X20" s="15"/>
      <c r="Y20" s="15"/>
      <c r="Z20" s="15"/>
      <c r="AA20" s="15"/>
      <c r="AB20" s="15"/>
      <c r="AC20" s="15"/>
      <c r="AD20" s="15"/>
      <c r="AE20" s="15"/>
      <c r="AF20" s="15"/>
      <c r="AI20" s="16" t="s">
        <v>32</v>
      </c>
      <c r="AJ20" s="17" t="s">
        <v>33</v>
      </c>
    </row>
    <row r="21" spans="2:37" ht="21.95" customHeight="1" x14ac:dyDescent="0.4">
      <c r="B21" s="169" t="s">
        <v>34</v>
      </c>
      <c r="C21" s="170"/>
      <c r="D21" s="170"/>
      <c r="E21" s="170"/>
      <c r="F21" s="170"/>
      <c r="G21" s="170"/>
      <c r="H21" s="186" t="str">
        <f>IF(N17="","",IF(AND(AI21="可",AJ21="可"),"可","否"))</f>
        <v/>
      </c>
      <c r="I21" s="187"/>
      <c r="J21" s="188"/>
      <c r="N21" s="15"/>
      <c r="O21" s="15"/>
      <c r="P21" s="15"/>
      <c r="Q21" s="15"/>
      <c r="R21" s="15"/>
      <c r="S21" s="15"/>
      <c r="T21" s="15"/>
      <c r="U21" s="15"/>
      <c r="V21" s="15"/>
      <c r="W21" s="15"/>
      <c r="X21" s="15"/>
      <c r="Y21" s="15"/>
      <c r="Z21" s="15"/>
      <c r="AE21" s="15"/>
      <c r="AF21" s="15"/>
      <c r="AI21" s="16" t="str">
        <f>IF(P18="","",IF(OR(AND(AJ9=7,P18&lt;=750),AND(AJ9=8,P18&lt;=900),AND(AJ9=9,P18&lt;=750)),"可","否"))</f>
        <v/>
      </c>
      <c r="AJ21" s="18" t="str">
        <f>IF(AND(N17=3,OR(Q17=2,Q17=3)),"否","可")</f>
        <v>可</v>
      </c>
      <c r="AK21" s="9"/>
    </row>
    <row r="22" spans="2:37" ht="20.25" customHeight="1" x14ac:dyDescent="0.15">
      <c r="B22" s="189" t="s">
        <v>125</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row>
    <row r="23" spans="2:37" ht="20.25" customHeight="1" x14ac:dyDescent="0.15">
      <c r="B23" s="18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row>
    <row r="24" spans="2:37" ht="20.25" customHeight="1" x14ac:dyDescent="0.15">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row>
    <row r="25" spans="2:37" ht="20.25" customHeight="1" x14ac:dyDescent="0.15">
      <c r="B25" s="189"/>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row>
    <row r="26" spans="2:37" ht="20.25" customHeight="1" x14ac:dyDescent="0.15">
      <c r="B26" s="189"/>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row>
    <row r="27" spans="2:37" ht="20.25" customHeight="1" x14ac:dyDescent="0.15">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row>
    <row r="28" spans="2:37" ht="20.25" customHeight="1" x14ac:dyDescent="0.15">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row>
    <row r="29" spans="2:37" ht="20.25" customHeight="1" x14ac:dyDescent="0.15">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2:37" ht="18" customHeight="1" x14ac:dyDescent="0.15"/>
    <row r="31" spans="2:37" ht="21.95" customHeight="1" x14ac:dyDescent="0.15">
      <c r="B31" s="191" t="s">
        <v>35</v>
      </c>
      <c r="C31" s="192"/>
      <c r="D31" s="192"/>
      <c r="E31" s="192"/>
      <c r="F31" s="192"/>
      <c r="G31" s="192"/>
      <c r="H31" s="192"/>
      <c r="I31" s="193"/>
      <c r="K31" s="19" t="s">
        <v>36</v>
      </c>
    </row>
    <row r="32" spans="2:37" ht="21.95" customHeight="1" x14ac:dyDescent="0.15">
      <c r="B32" s="4" t="s">
        <v>37</v>
      </c>
    </row>
    <row r="33" spans="2:37" ht="21.95" customHeight="1" x14ac:dyDescent="0.4">
      <c r="B33" s="165"/>
      <c r="C33" s="165"/>
      <c r="D33" s="165"/>
      <c r="E33" s="165"/>
      <c r="F33" s="165"/>
      <c r="G33" s="165"/>
      <c r="H33" s="165"/>
      <c r="I33" s="165"/>
      <c r="J33" s="165"/>
      <c r="K33" s="165"/>
      <c r="L33" s="165" t="s">
        <v>38</v>
      </c>
      <c r="M33" s="165"/>
      <c r="N33" s="165"/>
      <c r="O33" s="165"/>
      <c r="P33" s="165"/>
      <c r="Q33" s="194" t="s">
        <v>39</v>
      </c>
      <c r="R33" s="194"/>
      <c r="S33" s="194"/>
      <c r="T33" s="194"/>
      <c r="U33" s="165" t="s">
        <v>40</v>
      </c>
      <c r="V33" s="165"/>
      <c r="W33" s="165"/>
      <c r="X33" s="165"/>
      <c r="Y33" s="195"/>
      <c r="Z33" s="196"/>
      <c r="AA33" s="197" t="s">
        <v>41</v>
      </c>
      <c r="AB33" s="165"/>
      <c r="AC33" s="165"/>
      <c r="AD33" s="165"/>
      <c r="AH33" s="9"/>
      <c r="AI33" s="9"/>
      <c r="AJ33" s="9"/>
      <c r="AK33" s="9"/>
    </row>
    <row r="34" spans="2:37" ht="21.95" customHeight="1" x14ac:dyDescent="0.4">
      <c r="B34" s="165"/>
      <c r="C34" s="165"/>
      <c r="D34" s="165"/>
      <c r="E34" s="165"/>
      <c r="F34" s="165"/>
      <c r="G34" s="165"/>
      <c r="H34" s="165"/>
      <c r="I34" s="165"/>
      <c r="J34" s="165"/>
      <c r="K34" s="165"/>
      <c r="L34" s="165"/>
      <c r="M34" s="165"/>
      <c r="N34" s="165"/>
      <c r="O34" s="165"/>
      <c r="P34" s="165"/>
      <c r="Q34" s="194"/>
      <c r="R34" s="194"/>
      <c r="S34" s="194"/>
      <c r="T34" s="194"/>
      <c r="U34" s="165"/>
      <c r="V34" s="165"/>
      <c r="W34" s="165"/>
      <c r="X34" s="165"/>
      <c r="Y34" s="195"/>
      <c r="Z34" s="196"/>
      <c r="AA34" s="165"/>
      <c r="AB34" s="165"/>
      <c r="AC34" s="165"/>
      <c r="AD34" s="165"/>
      <c r="AH34" s="9"/>
      <c r="AI34" s="9"/>
      <c r="AJ34" s="9"/>
      <c r="AK34" s="9"/>
    </row>
    <row r="35" spans="2:37" ht="21.95" customHeight="1" x14ac:dyDescent="0.4">
      <c r="B35" s="169" t="s">
        <v>22</v>
      </c>
      <c r="C35" s="170"/>
      <c r="D35" s="170"/>
      <c r="E35" s="170"/>
      <c r="F35" s="170"/>
      <c r="G35" s="170"/>
      <c r="H35" s="170"/>
      <c r="I35" s="170"/>
      <c r="J35" s="170"/>
      <c r="K35" s="171"/>
      <c r="L35" s="198" t="str">
        <f>IF(N17="","",EOMONTH(AI17,0))</f>
        <v/>
      </c>
      <c r="M35" s="198"/>
      <c r="N35" s="198"/>
      <c r="O35" s="198"/>
      <c r="P35" s="198"/>
      <c r="Q35" s="206" t="str">
        <f>IF($P$18=0,"",$P$18)</f>
        <v/>
      </c>
      <c r="R35" s="207"/>
      <c r="S35" s="207"/>
      <c r="T35" s="207"/>
      <c r="U35" s="201" t="str">
        <f>IF(Q35="","",ROUND(($Z$19-Q35)/$Z$19,4))</f>
        <v/>
      </c>
      <c r="V35" s="202"/>
      <c r="W35" s="202"/>
      <c r="X35" s="202"/>
      <c r="Y35" s="195"/>
      <c r="Z35" s="196"/>
      <c r="AA35" s="203"/>
      <c r="AB35" s="204"/>
      <c r="AC35" s="204"/>
      <c r="AD35" s="205"/>
      <c r="AH35" s="9"/>
      <c r="AI35" s="9"/>
      <c r="AJ35" s="9"/>
      <c r="AK35" s="9"/>
    </row>
    <row r="36" spans="2:37" ht="21.95" customHeight="1" x14ac:dyDescent="0.4">
      <c r="B36" s="169" t="s">
        <v>42</v>
      </c>
      <c r="C36" s="170"/>
      <c r="D36" s="170"/>
      <c r="E36" s="170"/>
      <c r="F36" s="170"/>
      <c r="G36" s="170"/>
      <c r="H36" s="170"/>
      <c r="I36" s="170"/>
      <c r="J36" s="170"/>
      <c r="K36" s="171"/>
      <c r="L36" s="198" t="str">
        <f t="shared" ref="L36:L42" si="0">IF($N$17="","",EOMONTH(L35,1))</f>
        <v/>
      </c>
      <c r="M36" s="198"/>
      <c r="N36" s="198"/>
      <c r="O36" s="198"/>
      <c r="P36" s="198"/>
      <c r="Q36" s="199"/>
      <c r="R36" s="200"/>
      <c r="S36" s="200"/>
      <c r="T36" s="200"/>
      <c r="U36" s="201" t="str">
        <f t="shared" ref="U36:U40" si="1">IF(Q36="","",ROUND(($Z$19-Q36)/$Z$19,4))</f>
        <v/>
      </c>
      <c r="V36" s="202"/>
      <c r="W36" s="202"/>
      <c r="X36" s="202"/>
      <c r="Y36" s="195"/>
      <c r="Z36" s="196"/>
      <c r="AA36" s="203"/>
      <c r="AB36" s="204"/>
      <c r="AC36" s="204"/>
      <c r="AD36" s="205"/>
      <c r="AH36" s="9"/>
      <c r="AI36" s="9"/>
      <c r="AJ36" s="9"/>
      <c r="AK36" s="9"/>
    </row>
    <row r="37" spans="2:37" ht="21.95" customHeight="1" x14ac:dyDescent="0.4">
      <c r="B37" s="169" t="s">
        <v>43</v>
      </c>
      <c r="C37" s="170"/>
      <c r="D37" s="170"/>
      <c r="E37" s="170"/>
      <c r="F37" s="170"/>
      <c r="G37" s="170"/>
      <c r="H37" s="170"/>
      <c r="I37" s="170"/>
      <c r="J37" s="170"/>
      <c r="K37" s="171"/>
      <c r="L37" s="198" t="str">
        <f t="shared" si="0"/>
        <v/>
      </c>
      <c r="M37" s="198"/>
      <c r="N37" s="198"/>
      <c r="O37" s="198"/>
      <c r="P37" s="198"/>
      <c r="Q37" s="199"/>
      <c r="R37" s="200"/>
      <c r="S37" s="200"/>
      <c r="T37" s="200"/>
      <c r="U37" s="201" t="str">
        <f t="shared" si="1"/>
        <v/>
      </c>
      <c r="V37" s="202"/>
      <c r="W37" s="202"/>
      <c r="X37" s="202"/>
      <c r="Y37" s="195"/>
      <c r="Z37" s="196"/>
      <c r="AA37" s="208" t="str">
        <f>IF(U35="","",IF(AND($H$20="可",U35&gt;=0.05),"可","否"))</f>
        <v/>
      </c>
      <c r="AB37" s="208"/>
      <c r="AC37" s="208"/>
      <c r="AD37" s="208"/>
      <c r="AH37" s="9"/>
      <c r="AI37" s="9"/>
      <c r="AJ37" s="9"/>
      <c r="AK37" s="9"/>
    </row>
    <row r="38" spans="2:37" ht="21.95" customHeight="1" x14ac:dyDescent="0.4">
      <c r="B38" s="169" t="s">
        <v>44</v>
      </c>
      <c r="C38" s="170"/>
      <c r="D38" s="170"/>
      <c r="E38" s="170"/>
      <c r="F38" s="170"/>
      <c r="G38" s="170"/>
      <c r="H38" s="170"/>
      <c r="I38" s="170"/>
      <c r="J38" s="170"/>
      <c r="K38" s="171"/>
      <c r="L38" s="198" t="str">
        <f t="shared" si="0"/>
        <v/>
      </c>
      <c r="M38" s="198"/>
      <c r="N38" s="198"/>
      <c r="O38" s="198"/>
      <c r="P38" s="198"/>
      <c r="Q38" s="199"/>
      <c r="R38" s="200"/>
      <c r="S38" s="200"/>
      <c r="T38" s="200"/>
      <c r="U38" s="201" t="str">
        <f t="shared" si="1"/>
        <v/>
      </c>
      <c r="V38" s="202"/>
      <c r="W38" s="202"/>
      <c r="X38" s="202"/>
      <c r="Y38" s="195"/>
      <c r="Z38" s="196"/>
      <c r="AA38" s="208" t="str">
        <f t="shared" ref="AA38:AA42" si="2">IF(U36="","",IF(AND($H$20="可",U36&gt;=0.05),"可","否"))</f>
        <v/>
      </c>
      <c r="AB38" s="208"/>
      <c r="AC38" s="208"/>
      <c r="AD38" s="208"/>
      <c r="AH38" s="9"/>
      <c r="AI38" s="9"/>
      <c r="AJ38" s="9"/>
      <c r="AK38" s="9"/>
    </row>
    <row r="39" spans="2:37" ht="21.95" customHeight="1" x14ac:dyDescent="0.4">
      <c r="B39" s="169" t="s">
        <v>45</v>
      </c>
      <c r="C39" s="170"/>
      <c r="D39" s="170"/>
      <c r="E39" s="170"/>
      <c r="F39" s="170"/>
      <c r="G39" s="170"/>
      <c r="H39" s="170"/>
      <c r="I39" s="170"/>
      <c r="J39" s="170"/>
      <c r="K39" s="171"/>
      <c r="L39" s="198" t="str">
        <f t="shared" si="0"/>
        <v/>
      </c>
      <c r="M39" s="198"/>
      <c r="N39" s="198"/>
      <c r="O39" s="198"/>
      <c r="P39" s="198"/>
      <c r="Q39" s="199"/>
      <c r="R39" s="200"/>
      <c r="S39" s="200"/>
      <c r="T39" s="200"/>
      <c r="U39" s="201" t="str">
        <f t="shared" si="1"/>
        <v/>
      </c>
      <c r="V39" s="202"/>
      <c r="W39" s="202"/>
      <c r="X39" s="202"/>
      <c r="Y39" s="210" t="s">
        <v>46</v>
      </c>
      <c r="Z39" s="196"/>
      <c r="AA39" s="208" t="str">
        <f t="shared" si="2"/>
        <v/>
      </c>
      <c r="AB39" s="208"/>
      <c r="AC39" s="208"/>
      <c r="AD39" s="208"/>
      <c r="AH39" s="9"/>
      <c r="AI39" s="9"/>
      <c r="AJ39" s="9"/>
      <c r="AK39" s="9"/>
    </row>
    <row r="40" spans="2:37" ht="21.95" customHeight="1" x14ac:dyDescent="0.4">
      <c r="B40" s="169" t="s">
        <v>47</v>
      </c>
      <c r="C40" s="170"/>
      <c r="D40" s="170"/>
      <c r="E40" s="170"/>
      <c r="F40" s="170"/>
      <c r="G40" s="170"/>
      <c r="H40" s="170"/>
      <c r="I40" s="170"/>
      <c r="J40" s="170"/>
      <c r="K40" s="171"/>
      <c r="L40" s="198" t="str">
        <f t="shared" si="0"/>
        <v/>
      </c>
      <c r="M40" s="198"/>
      <c r="N40" s="198"/>
      <c r="O40" s="198"/>
      <c r="P40" s="198"/>
      <c r="Q40" s="199"/>
      <c r="R40" s="200"/>
      <c r="S40" s="200"/>
      <c r="T40" s="200"/>
      <c r="U40" s="201" t="str">
        <f t="shared" si="1"/>
        <v/>
      </c>
      <c r="V40" s="202"/>
      <c r="W40" s="202"/>
      <c r="X40" s="202"/>
      <c r="Y40" s="195"/>
      <c r="Z40" s="196"/>
      <c r="AA40" s="209" t="str">
        <f>IF(U38="","",IF(AND($H$20="可",U38&gt;=0.05),"可","否"))</f>
        <v/>
      </c>
      <c r="AB40" s="209"/>
      <c r="AC40" s="209"/>
      <c r="AD40" s="209"/>
      <c r="AH40" s="9"/>
      <c r="AI40" s="9"/>
      <c r="AJ40" s="9"/>
      <c r="AK40" s="9"/>
    </row>
    <row r="41" spans="2:37" ht="21.95" customHeight="1" x14ac:dyDescent="0.4">
      <c r="B41" s="169"/>
      <c r="C41" s="170"/>
      <c r="D41" s="170"/>
      <c r="E41" s="170"/>
      <c r="F41" s="170"/>
      <c r="G41" s="170"/>
      <c r="H41" s="170"/>
      <c r="I41" s="170"/>
      <c r="J41" s="170"/>
      <c r="K41" s="171"/>
      <c r="L41" s="198" t="str">
        <f t="shared" si="0"/>
        <v/>
      </c>
      <c r="M41" s="198"/>
      <c r="N41" s="198"/>
      <c r="O41" s="198"/>
      <c r="P41" s="198"/>
      <c r="Q41" s="203"/>
      <c r="R41" s="204"/>
      <c r="S41" s="204"/>
      <c r="T41" s="205"/>
      <c r="U41" s="203"/>
      <c r="V41" s="204"/>
      <c r="W41" s="204"/>
      <c r="X41" s="205"/>
      <c r="Y41" s="195"/>
      <c r="Z41" s="196"/>
      <c r="AA41" s="208" t="str">
        <f t="shared" si="2"/>
        <v/>
      </c>
      <c r="AB41" s="208"/>
      <c r="AC41" s="208"/>
      <c r="AD41" s="208"/>
      <c r="AH41" s="9"/>
      <c r="AI41" s="9"/>
      <c r="AJ41" s="9"/>
      <c r="AK41" s="9"/>
    </row>
    <row r="42" spans="2:37" ht="21.95" customHeight="1" x14ac:dyDescent="0.4">
      <c r="B42" s="169" t="s">
        <v>48</v>
      </c>
      <c r="C42" s="170"/>
      <c r="D42" s="170"/>
      <c r="E42" s="170"/>
      <c r="F42" s="170"/>
      <c r="G42" s="170"/>
      <c r="H42" s="170"/>
      <c r="I42" s="170"/>
      <c r="J42" s="170"/>
      <c r="K42" s="171"/>
      <c r="L42" s="198" t="str">
        <f t="shared" si="0"/>
        <v/>
      </c>
      <c r="M42" s="198"/>
      <c r="N42" s="198"/>
      <c r="O42" s="198"/>
      <c r="P42" s="198"/>
      <c r="Q42" s="220"/>
      <c r="R42" s="220"/>
      <c r="S42" s="220"/>
      <c r="T42" s="220"/>
      <c r="U42" s="220"/>
      <c r="V42" s="220"/>
      <c r="W42" s="220"/>
      <c r="X42" s="220"/>
      <c r="Y42" s="195"/>
      <c r="Z42" s="196"/>
      <c r="AA42" s="208" t="str">
        <f t="shared" si="2"/>
        <v/>
      </c>
      <c r="AB42" s="208"/>
      <c r="AC42" s="208"/>
      <c r="AD42" s="208"/>
      <c r="AH42" s="9"/>
      <c r="AI42" s="9"/>
      <c r="AJ42" s="9"/>
      <c r="AK42" s="9"/>
    </row>
    <row r="43" spans="2:37" ht="19.5" customHeight="1" x14ac:dyDescent="0.15">
      <c r="B43" s="221" t="s">
        <v>49</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row>
    <row r="44" spans="2:37" ht="19.5" customHeight="1" x14ac:dyDescent="0.15">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row>
    <row r="45" spans="2:37" ht="19.5" customHeight="1" x14ac:dyDescent="0.15">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row>
    <row r="46" spans="2:37" ht="20.25" customHeight="1" x14ac:dyDescent="0.15"/>
    <row r="47" spans="2:37" ht="21.95" customHeight="1" x14ac:dyDescent="0.15">
      <c r="B47" s="191" t="s">
        <v>50</v>
      </c>
      <c r="C47" s="192"/>
      <c r="D47" s="192"/>
      <c r="E47" s="192"/>
      <c r="F47" s="192"/>
      <c r="G47" s="192"/>
      <c r="H47" s="192"/>
      <c r="I47" s="192"/>
      <c r="J47" s="192"/>
      <c r="K47" s="192"/>
      <c r="L47" s="192"/>
      <c r="M47" s="192"/>
      <c r="N47" s="192"/>
      <c r="O47" s="192"/>
      <c r="P47" s="192"/>
      <c r="Q47" s="192"/>
      <c r="R47" s="192"/>
      <c r="S47" s="192"/>
      <c r="T47" s="192"/>
      <c r="U47" s="192"/>
      <c r="V47" s="192"/>
      <c r="W47" s="193"/>
      <c r="Y47" s="19" t="s">
        <v>51</v>
      </c>
    </row>
    <row r="48" spans="2:37" ht="21.95" customHeight="1" x14ac:dyDescent="0.15">
      <c r="B48" s="4" t="s">
        <v>52</v>
      </c>
    </row>
    <row r="49" spans="2:32" ht="21.95" customHeight="1" x14ac:dyDescent="0.15">
      <c r="B49" s="211" t="s">
        <v>53</v>
      </c>
      <c r="C49" s="211"/>
      <c r="D49" s="211"/>
      <c r="E49" s="211"/>
      <c r="F49" s="211"/>
      <c r="G49" s="211"/>
      <c r="H49" s="211"/>
      <c r="I49" s="211"/>
      <c r="J49" s="211"/>
      <c r="K49" s="213" t="s">
        <v>54</v>
      </c>
      <c r="L49" s="214"/>
      <c r="M49" s="214"/>
      <c r="N49" s="214"/>
      <c r="O49" s="214"/>
      <c r="P49" s="214"/>
      <c r="Q49" s="214"/>
      <c r="R49" s="214"/>
      <c r="S49" s="214"/>
      <c r="T49" s="214"/>
      <c r="U49" s="214"/>
      <c r="V49" s="214"/>
      <c r="W49" s="214"/>
      <c r="X49" s="214"/>
      <c r="Y49" s="214"/>
      <c r="Z49" s="214"/>
      <c r="AA49" s="214"/>
      <c r="AB49" s="214"/>
      <c r="AC49" s="214"/>
      <c r="AD49" s="214"/>
      <c r="AE49" s="214"/>
      <c r="AF49" s="215"/>
    </row>
    <row r="50" spans="2:32" ht="21.95" customHeight="1" x14ac:dyDescent="0.15">
      <c r="B50" s="212"/>
      <c r="C50" s="212"/>
      <c r="D50" s="212"/>
      <c r="E50" s="212"/>
      <c r="F50" s="212"/>
      <c r="G50" s="212"/>
      <c r="H50" s="212"/>
      <c r="I50" s="212"/>
      <c r="J50" s="212"/>
      <c r="K50" s="216"/>
      <c r="L50" s="217"/>
      <c r="M50" s="217"/>
      <c r="N50" s="217"/>
      <c r="O50" s="217"/>
      <c r="P50" s="217"/>
      <c r="Q50" s="217"/>
      <c r="R50" s="217"/>
      <c r="S50" s="217"/>
      <c r="T50" s="217"/>
      <c r="U50" s="217"/>
      <c r="V50" s="217"/>
      <c r="W50" s="217"/>
      <c r="X50" s="217"/>
      <c r="Y50" s="217"/>
      <c r="Z50" s="217"/>
      <c r="AA50" s="217"/>
      <c r="AB50" s="217"/>
      <c r="AC50" s="217"/>
      <c r="AD50" s="217"/>
      <c r="AE50" s="217"/>
      <c r="AF50" s="218"/>
    </row>
    <row r="51" spans="2:32" ht="36" customHeight="1" x14ac:dyDescent="0.15">
      <c r="B51" s="219" t="s">
        <v>55</v>
      </c>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row>
    <row r="52" spans="2:32" ht="21.95" customHeight="1" x14ac:dyDescent="0.15"/>
    <row r="53" spans="2:32" ht="21.95" customHeight="1" x14ac:dyDescent="0.15">
      <c r="B53" s="191" t="s">
        <v>56</v>
      </c>
      <c r="C53" s="192"/>
      <c r="D53" s="192"/>
      <c r="E53" s="192"/>
      <c r="F53" s="192"/>
      <c r="G53" s="192"/>
      <c r="H53" s="192"/>
      <c r="I53" s="193"/>
      <c r="K53" s="19" t="s">
        <v>57</v>
      </c>
    </row>
    <row r="54" spans="2:32" ht="21.95" customHeight="1" x14ac:dyDescent="0.15">
      <c r="B54" s="4" t="s">
        <v>58</v>
      </c>
    </row>
    <row r="55" spans="2:32" ht="21.95" customHeight="1" x14ac:dyDescent="0.15">
      <c r="B55" s="165"/>
      <c r="C55" s="165"/>
      <c r="D55" s="165"/>
      <c r="E55" s="165"/>
      <c r="F55" s="165"/>
      <c r="G55" s="165"/>
      <c r="H55" s="165"/>
      <c r="I55" s="165"/>
      <c r="J55" s="165"/>
      <c r="K55" s="165"/>
      <c r="L55" s="165" t="s">
        <v>38</v>
      </c>
      <c r="M55" s="165"/>
      <c r="N55" s="165"/>
      <c r="O55" s="165"/>
      <c r="P55" s="165"/>
      <c r="Q55" s="194" t="s">
        <v>39</v>
      </c>
      <c r="R55" s="194"/>
      <c r="S55" s="194"/>
      <c r="T55" s="194"/>
      <c r="U55" s="195"/>
      <c r="V55" s="196"/>
      <c r="W55" s="197" t="s">
        <v>59</v>
      </c>
      <c r="X55" s="165"/>
      <c r="Y55" s="165"/>
      <c r="Z55" s="165"/>
    </row>
    <row r="56" spans="2:32" ht="21.95" customHeight="1" x14ac:dyDescent="0.15">
      <c r="B56" s="165"/>
      <c r="C56" s="165"/>
      <c r="D56" s="165"/>
      <c r="E56" s="165"/>
      <c r="F56" s="165"/>
      <c r="G56" s="165"/>
      <c r="H56" s="165"/>
      <c r="I56" s="165"/>
      <c r="J56" s="165"/>
      <c r="K56" s="165"/>
      <c r="L56" s="165"/>
      <c r="M56" s="165"/>
      <c r="N56" s="165"/>
      <c r="O56" s="165"/>
      <c r="P56" s="165"/>
      <c r="Q56" s="194"/>
      <c r="R56" s="194"/>
      <c r="S56" s="194"/>
      <c r="T56" s="194"/>
      <c r="U56" s="195"/>
      <c r="V56" s="196"/>
      <c r="W56" s="165"/>
      <c r="X56" s="165"/>
      <c r="Y56" s="165"/>
      <c r="Z56" s="165"/>
    </row>
    <row r="57" spans="2:32" ht="21.95" customHeight="1" x14ac:dyDescent="0.15">
      <c r="B57" s="169" t="s">
        <v>22</v>
      </c>
      <c r="C57" s="170"/>
      <c r="D57" s="170"/>
      <c r="E57" s="170"/>
      <c r="F57" s="170"/>
      <c r="G57" s="170"/>
      <c r="H57" s="170"/>
      <c r="I57" s="170"/>
      <c r="J57" s="170"/>
      <c r="K57" s="171"/>
      <c r="L57" s="198" t="str">
        <f>IF(N17="","",EOMONTH(AI17,0))</f>
        <v/>
      </c>
      <c r="M57" s="198"/>
      <c r="N57" s="198"/>
      <c r="O57" s="198"/>
      <c r="P57" s="198"/>
      <c r="Q57" s="206" t="str">
        <f>IF($P$18=0,"",$P$18)</f>
        <v/>
      </c>
      <c r="R57" s="207"/>
      <c r="S57" s="207"/>
      <c r="T57" s="207"/>
      <c r="U57" s="195"/>
      <c r="V57" s="196"/>
      <c r="W57" s="203"/>
      <c r="X57" s="204"/>
      <c r="Y57" s="204"/>
      <c r="Z57" s="205"/>
    </row>
    <row r="58" spans="2:32" ht="21.95" customHeight="1" x14ac:dyDescent="0.15">
      <c r="B58" s="169" t="s">
        <v>60</v>
      </c>
      <c r="C58" s="170"/>
      <c r="D58" s="170"/>
      <c r="E58" s="170"/>
      <c r="F58" s="170"/>
      <c r="G58" s="170"/>
      <c r="H58" s="170"/>
      <c r="I58" s="170"/>
      <c r="J58" s="170"/>
      <c r="K58" s="171"/>
      <c r="L58" s="198" t="str">
        <f t="shared" ref="L58:L75" si="3">IF($N$17="","",EOMONTH(L57,1))</f>
        <v/>
      </c>
      <c r="M58" s="198"/>
      <c r="N58" s="198"/>
      <c r="O58" s="198"/>
      <c r="P58" s="198"/>
      <c r="Q58" s="199"/>
      <c r="R58" s="200"/>
      <c r="S58" s="200"/>
      <c r="T58" s="200"/>
      <c r="U58" s="195"/>
      <c r="V58" s="196"/>
      <c r="W58" s="203"/>
      <c r="X58" s="204"/>
      <c r="Y58" s="204"/>
      <c r="Z58" s="205"/>
    </row>
    <row r="59" spans="2:32" ht="21.95" customHeight="1" x14ac:dyDescent="0.15">
      <c r="B59" s="169" t="s">
        <v>61</v>
      </c>
      <c r="C59" s="170"/>
      <c r="D59" s="170"/>
      <c r="E59" s="170"/>
      <c r="F59" s="170"/>
      <c r="G59" s="170"/>
      <c r="H59" s="170"/>
      <c r="I59" s="170"/>
      <c r="J59" s="170"/>
      <c r="K59" s="171"/>
      <c r="L59" s="198" t="str">
        <f t="shared" si="3"/>
        <v/>
      </c>
      <c r="M59" s="198"/>
      <c r="N59" s="198"/>
      <c r="O59" s="198"/>
      <c r="P59" s="198"/>
      <c r="Q59" s="199"/>
      <c r="R59" s="200"/>
      <c r="S59" s="200"/>
      <c r="T59" s="200"/>
      <c r="U59" s="195"/>
      <c r="V59" s="196"/>
      <c r="W59" s="208" t="str">
        <f>IF(Q57="","",IF(OR(AND($AJ$9=7,Q57&lt;=750,$H$21="可"),AND($AJ$9=8,Q57&lt;=900,$H$21="可"),AND($AJ$9=9,Q57&lt;=750,$H$21="可")),"可","否"))</f>
        <v/>
      </c>
      <c r="X59" s="208"/>
      <c r="Y59" s="208"/>
      <c r="Z59" s="208"/>
    </row>
    <row r="60" spans="2:32" ht="21.95" customHeight="1" x14ac:dyDescent="0.15">
      <c r="B60" s="169"/>
      <c r="C60" s="170"/>
      <c r="D60" s="170"/>
      <c r="E60" s="170"/>
      <c r="F60" s="170"/>
      <c r="G60" s="170"/>
      <c r="H60" s="170"/>
      <c r="I60" s="170"/>
      <c r="J60" s="170"/>
      <c r="K60" s="171"/>
      <c r="L60" s="198" t="str">
        <f t="shared" si="3"/>
        <v/>
      </c>
      <c r="M60" s="198"/>
      <c r="N60" s="198"/>
      <c r="O60" s="198"/>
      <c r="P60" s="198"/>
      <c r="Q60" s="199"/>
      <c r="R60" s="200"/>
      <c r="S60" s="200"/>
      <c r="T60" s="200"/>
      <c r="U60" s="195"/>
      <c r="V60" s="196"/>
      <c r="W60" s="208" t="str">
        <f t="shared" ref="W60:W75" si="4">IF(Q58="","",IF(OR(AND($AJ$9=7,Q58&lt;=750,$H$21="可"),AND($AJ$9=8,Q58&lt;=900,$H$21="可"),AND($AJ$9=9,Q58&lt;=750,$H$21="可")),"可","否"))</f>
        <v/>
      </c>
      <c r="X60" s="208"/>
      <c r="Y60" s="208"/>
      <c r="Z60" s="208"/>
    </row>
    <row r="61" spans="2:32" ht="21.95" customHeight="1" x14ac:dyDescent="0.15">
      <c r="B61" s="169"/>
      <c r="C61" s="170"/>
      <c r="D61" s="170"/>
      <c r="E61" s="170"/>
      <c r="F61" s="170"/>
      <c r="G61" s="170"/>
      <c r="H61" s="170"/>
      <c r="I61" s="170"/>
      <c r="J61" s="170"/>
      <c r="K61" s="171"/>
      <c r="L61" s="198" t="str">
        <f t="shared" si="3"/>
        <v/>
      </c>
      <c r="M61" s="198"/>
      <c r="N61" s="198"/>
      <c r="O61" s="198"/>
      <c r="P61" s="198"/>
      <c r="Q61" s="199"/>
      <c r="R61" s="200"/>
      <c r="S61" s="200"/>
      <c r="T61" s="200"/>
      <c r="U61" s="195"/>
      <c r="V61" s="196"/>
      <c r="W61" s="208" t="str">
        <f t="shared" si="4"/>
        <v/>
      </c>
      <c r="X61" s="208"/>
      <c r="Y61" s="208"/>
      <c r="Z61" s="208"/>
    </row>
    <row r="62" spans="2:32" ht="21.95" customHeight="1" x14ac:dyDescent="0.15">
      <c r="B62" s="169"/>
      <c r="C62" s="170"/>
      <c r="D62" s="170"/>
      <c r="E62" s="170"/>
      <c r="F62" s="170"/>
      <c r="G62" s="170"/>
      <c r="H62" s="170"/>
      <c r="I62" s="170"/>
      <c r="J62" s="170"/>
      <c r="K62" s="171"/>
      <c r="L62" s="198" t="str">
        <f t="shared" si="3"/>
        <v/>
      </c>
      <c r="M62" s="198"/>
      <c r="N62" s="198"/>
      <c r="O62" s="198"/>
      <c r="P62" s="198"/>
      <c r="Q62" s="199"/>
      <c r="R62" s="200"/>
      <c r="S62" s="200"/>
      <c r="T62" s="200"/>
      <c r="U62" s="195"/>
      <c r="V62" s="196"/>
      <c r="W62" s="208" t="str">
        <f t="shared" si="4"/>
        <v/>
      </c>
      <c r="X62" s="208"/>
      <c r="Y62" s="208"/>
      <c r="Z62" s="208"/>
    </row>
    <row r="63" spans="2:32" ht="21.95" customHeight="1" x14ac:dyDescent="0.15">
      <c r="B63" s="169"/>
      <c r="C63" s="170"/>
      <c r="D63" s="170"/>
      <c r="E63" s="170"/>
      <c r="F63" s="170"/>
      <c r="G63" s="170"/>
      <c r="H63" s="170"/>
      <c r="I63" s="170"/>
      <c r="J63" s="170"/>
      <c r="K63" s="171"/>
      <c r="L63" s="198" t="str">
        <f t="shared" si="3"/>
        <v/>
      </c>
      <c r="M63" s="198"/>
      <c r="N63" s="198"/>
      <c r="O63" s="198"/>
      <c r="P63" s="198"/>
      <c r="Q63" s="199"/>
      <c r="R63" s="200"/>
      <c r="S63" s="200"/>
      <c r="T63" s="200"/>
      <c r="U63" s="195"/>
      <c r="V63" s="196"/>
      <c r="W63" s="208" t="str">
        <f t="shared" si="4"/>
        <v/>
      </c>
      <c r="X63" s="208"/>
      <c r="Y63" s="208"/>
      <c r="Z63" s="208"/>
    </row>
    <row r="64" spans="2:32" ht="21.95" customHeight="1" x14ac:dyDescent="0.15">
      <c r="B64" s="169"/>
      <c r="C64" s="170"/>
      <c r="D64" s="170"/>
      <c r="E64" s="170"/>
      <c r="F64" s="170"/>
      <c r="G64" s="170"/>
      <c r="H64" s="170"/>
      <c r="I64" s="170"/>
      <c r="J64" s="170"/>
      <c r="K64" s="171"/>
      <c r="L64" s="198" t="str">
        <f t="shared" si="3"/>
        <v/>
      </c>
      <c r="M64" s="198"/>
      <c r="N64" s="198"/>
      <c r="O64" s="198"/>
      <c r="P64" s="198"/>
      <c r="Q64" s="199"/>
      <c r="R64" s="200"/>
      <c r="S64" s="200"/>
      <c r="T64" s="200"/>
      <c r="U64" s="210" t="s">
        <v>46</v>
      </c>
      <c r="V64" s="223"/>
      <c r="W64" s="208" t="str">
        <f t="shared" si="4"/>
        <v/>
      </c>
      <c r="X64" s="208"/>
      <c r="Y64" s="208"/>
      <c r="Z64" s="208"/>
    </row>
    <row r="65" spans="2:32" ht="21.95" customHeight="1" x14ac:dyDescent="0.15">
      <c r="B65" s="169"/>
      <c r="C65" s="170"/>
      <c r="D65" s="170"/>
      <c r="E65" s="170"/>
      <c r="F65" s="170"/>
      <c r="G65" s="170"/>
      <c r="H65" s="170"/>
      <c r="I65" s="170"/>
      <c r="J65" s="170"/>
      <c r="K65" s="171"/>
      <c r="L65" s="198" t="str">
        <f t="shared" si="3"/>
        <v/>
      </c>
      <c r="M65" s="198"/>
      <c r="N65" s="198"/>
      <c r="O65" s="198"/>
      <c r="P65" s="198"/>
      <c r="Q65" s="199"/>
      <c r="R65" s="200"/>
      <c r="S65" s="200"/>
      <c r="T65" s="200"/>
      <c r="U65" s="210"/>
      <c r="V65" s="223"/>
      <c r="W65" s="208" t="str">
        <f t="shared" si="4"/>
        <v/>
      </c>
      <c r="X65" s="208"/>
      <c r="Y65" s="208"/>
      <c r="Z65" s="208"/>
    </row>
    <row r="66" spans="2:32" ht="21.95" customHeight="1" x14ac:dyDescent="0.15">
      <c r="B66" s="169"/>
      <c r="C66" s="170"/>
      <c r="D66" s="170"/>
      <c r="E66" s="170"/>
      <c r="F66" s="170"/>
      <c r="G66" s="170"/>
      <c r="H66" s="170"/>
      <c r="I66" s="170"/>
      <c r="J66" s="170"/>
      <c r="K66" s="171"/>
      <c r="L66" s="198" t="str">
        <f t="shared" si="3"/>
        <v/>
      </c>
      <c r="M66" s="198"/>
      <c r="N66" s="198"/>
      <c r="O66" s="198"/>
      <c r="P66" s="198"/>
      <c r="Q66" s="199"/>
      <c r="R66" s="200"/>
      <c r="S66" s="200"/>
      <c r="T66" s="200"/>
      <c r="U66" s="210"/>
      <c r="V66" s="223"/>
      <c r="W66" s="208" t="str">
        <f t="shared" si="4"/>
        <v/>
      </c>
      <c r="X66" s="208"/>
      <c r="Y66" s="208"/>
      <c r="Z66" s="208"/>
    </row>
    <row r="67" spans="2:32" ht="21.95" customHeight="1" x14ac:dyDescent="0.15">
      <c r="B67" s="169"/>
      <c r="C67" s="170"/>
      <c r="D67" s="170"/>
      <c r="E67" s="170"/>
      <c r="F67" s="170"/>
      <c r="G67" s="170"/>
      <c r="H67" s="170"/>
      <c r="I67" s="170"/>
      <c r="J67" s="170"/>
      <c r="K67" s="171"/>
      <c r="L67" s="198" t="str">
        <f t="shared" si="3"/>
        <v/>
      </c>
      <c r="M67" s="198"/>
      <c r="N67" s="198"/>
      <c r="O67" s="198"/>
      <c r="P67" s="198"/>
      <c r="Q67" s="199"/>
      <c r="R67" s="200"/>
      <c r="S67" s="200"/>
      <c r="T67" s="200"/>
      <c r="U67" s="210"/>
      <c r="V67" s="223"/>
      <c r="W67" s="208" t="str">
        <f t="shared" si="4"/>
        <v/>
      </c>
      <c r="X67" s="208"/>
      <c r="Y67" s="208"/>
      <c r="Z67" s="208"/>
    </row>
    <row r="68" spans="2:32" ht="21.95" customHeight="1" x14ac:dyDescent="0.15">
      <c r="B68" s="169"/>
      <c r="C68" s="170"/>
      <c r="D68" s="170"/>
      <c r="E68" s="170"/>
      <c r="F68" s="170"/>
      <c r="G68" s="170"/>
      <c r="H68" s="170"/>
      <c r="I68" s="170"/>
      <c r="J68" s="170"/>
      <c r="K68" s="171"/>
      <c r="L68" s="198" t="str">
        <f t="shared" si="3"/>
        <v/>
      </c>
      <c r="M68" s="198"/>
      <c r="N68" s="198"/>
      <c r="O68" s="198"/>
      <c r="P68" s="198"/>
      <c r="Q68" s="199"/>
      <c r="R68" s="200"/>
      <c r="S68" s="200"/>
      <c r="T68" s="200"/>
      <c r="U68" s="195"/>
      <c r="V68" s="196"/>
      <c r="W68" s="208" t="str">
        <f t="shared" si="4"/>
        <v/>
      </c>
      <c r="X68" s="208"/>
      <c r="Y68" s="208"/>
      <c r="Z68" s="208"/>
    </row>
    <row r="69" spans="2:32" ht="21.95" customHeight="1" x14ac:dyDescent="0.15">
      <c r="B69" s="169"/>
      <c r="C69" s="170"/>
      <c r="D69" s="170"/>
      <c r="E69" s="170"/>
      <c r="F69" s="170"/>
      <c r="G69" s="170"/>
      <c r="H69" s="170"/>
      <c r="I69" s="170"/>
      <c r="J69" s="170"/>
      <c r="K69" s="171"/>
      <c r="L69" s="198" t="str">
        <f t="shared" si="3"/>
        <v/>
      </c>
      <c r="M69" s="198"/>
      <c r="N69" s="198"/>
      <c r="O69" s="198"/>
      <c r="P69" s="198"/>
      <c r="Q69" s="199"/>
      <c r="R69" s="200"/>
      <c r="S69" s="200"/>
      <c r="T69" s="200"/>
      <c r="U69" s="195"/>
      <c r="V69" s="196"/>
      <c r="W69" s="208" t="str">
        <f t="shared" si="4"/>
        <v/>
      </c>
      <c r="X69" s="208"/>
      <c r="Y69" s="208"/>
      <c r="Z69" s="208"/>
    </row>
    <row r="70" spans="2:32" ht="21.95" customHeight="1" x14ac:dyDescent="0.15">
      <c r="B70" s="169"/>
      <c r="C70" s="170"/>
      <c r="D70" s="170"/>
      <c r="E70" s="170"/>
      <c r="F70" s="170"/>
      <c r="G70" s="170"/>
      <c r="H70" s="170"/>
      <c r="I70" s="170"/>
      <c r="J70" s="170"/>
      <c r="K70" s="171"/>
      <c r="L70" s="198" t="str">
        <f t="shared" si="3"/>
        <v/>
      </c>
      <c r="M70" s="198"/>
      <c r="N70" s="198"/>
      <c r="O70" s="198"/>
      <c r="P70" s="198"/>
      <c r="Q70" s="199"/>
      <c r="R70" s="200"/>
      <c r="S70" s="200"/>
      <c r="T70" s="200"/>
      <c r="U70" s="195"/>
      <c r="V70" s="196"/>
      <c r="W70" s="208" t="str">
        <f t="shared" si="4"/>
        <v/>
      </c>
      <c r="X70" s="208"/>
      <c r="Y70" s="208"/>
      <c r="Z70" s="208"/>
    </row>
    <row r="71" spans="2:32" ht="21.95" customHeight="1" x14ac:dyDescent="0.15">
      <c r="B71" s="169"/>
      <c r="C71" s="170"/>
      <c r="D71" s="170"/>
      <c r="E71" s="170"/>
      <c r="F71" s="170"/>
      <c r="G71" s="170"/>
      <c r="H71" s="170"/>
      <c r="I71" s="170"/>
      <c r="J71" s="170"/>
      <c r="K71" s="171"/>
      <c r="L71" s="198" t="str">
        <f t="shared" si="3"/>
        <v/>
      </c>
      <c r="M71" s="198"/>
      <c r="N71" s="198"/>
      <c r="O71" s="198"/>
      <c r="P71" s="198"/>
      <c r="Q71" s="166"/>
      <c r="R71" s="166"/>
      <c r="S71" s="166"/>
      <c r="T71" s="166"/>
      <c r="W71" s="208" t="str">
        <f t="shared" si="4"/>
        <v/>
      </c>
      <c r="X71" s="208"/>
      <c r="Y71" s="208"/>
      <c r="Z71" s="208"/>
    </row>
    <row r="72" spans="2:32" ht="21.95" customHeight="1" x14ac:dyDescent="0.15">
      <c r="B72" s="169"/>
      <c r="C72" s="170"/>
      <c r="D72" s="170"/>
      <c r="E72" s="170"/>
      <c r="F72" s="170"/>
      <c r="G72" s="170"/>
      <c r="H72" s="170"/>
      <c r="I72" s="170"/>
      <c r="J72" s="170"/>
      <c r="K72" s="171"/>
      <c r="L72" s="198" t="str">
        <f t="shared" si="3"/>
        <v/>
      </c>
      <c r="M72" s="198"/>
      <c r="N72" s="198"/>
      <c r="O72" s="198"/>
      <c r="P72" s="198"/>
      <c r="Q72" s="166"/>
      <c r="R72" s="166"/>
      <c r="S72" s="166"/>
      <c r="T72" s="166"/>
      <c r="W72" s="208" t="str">
        <f t="shared" si="4"/>
        <v/>
      </c>
      <c r="X72" s="208"/>
      <c r="Y72" s="208"/>
      <c r="Z72" s="208"/>
    </row>
    <row r="73" spans="2:32" ht="21.95" customHeight="1" x14ac:dyDescent="0.15">
      <c r="B73" s="169"/>
      <c r="C73" s="170"/>
      <c r="D73" s="170"/>
      <c r="E73" s="170"/>
      <c r="F73" s="170"/>
      <c r="G73" s="170"/>
      <c r="H73" s="170"/>
      <c r="I73" s="170"/>
      <c r="J73" s="170"/>
      <c r="K73" s="171"/>
      <c r="L73" s="198" t="str">
        <f t="shared" si="3"/>
        <v/>
      </c>
      <c r="M73" s="198"/>
      <c r="N73" s="198"/>
      <c r="O73" s="198"/>
      <c r="P73" s="198"/>
      <c r="Q73" s="166"/>
      <c r="R73" s="166"/>
      <c r="S73" s="166"/>
      <c r="T73" s="166"/>
      <c r="W73" s="208" t="str">
        <f t="shared" si="4"/>
        <v/>
      </c>
      <c r="X73" s="208"/>
      <c r="Y73" s="208"/>
      <c r="Z73" s="208"/>
    </row>
    <row r="74" spans="2:32" ht="21.95" customHeight="1" x14ac:dyDescent="0.15">
      <c r="B74" s="169"/>
      <c r="C74" s="170"/>
      <c r="D74" s="170"/>
      <c r="E74" s="170"/>
      <c r="F74" s="170"/>
      <c r="G74" s="170"/>
      <c r="H74" s="170"/>
      <c r="I74" s="170"/>
      <c r="J74" s="170"/>
      <c r="K74" s="171"/>
      <c r="L74" s="198" t="str">
        <f t="shared" si="3"/>
        <v/>
      </c>
      <c r="M74" s="198"/>
      <c r="N74" s="198"/>
      <c r="O74" s="198"/>
      <c r="P74" s="198"/>
      <c r="Q74" s="166"/>
      <c r="R74" s="166"/>
      <c r="S74" s="166"/>
      <c r="T74" s="166"/>
      <c r="W74" s="208" t="str">
        <f t="shared" si="4"/>
        <v/>
      </c>
      <c r="X74" s="208"/>
      <c r="Y74" s="208"/>
      <c r="Z74" s="208"/>
    </row>
    <row r="75" spans="2:32" ht="21.95" customHeight="1" x14ac:dyDescent="0.15">
      <c r="B75" s="169"/>
      <c r="C75" s="170"/>
      <c r="D75" s="170"/>
      <c r="E75" s="170"/>
      <c r="F75" s="170"/>
      <c r="G75" s="170"/>
      <c r="H75" s="170"/>
      <c r="I75" s="170"/>
      <c r="J75" s="170"/>
      <c r="K75" s="171"/>
      <c r="L75" s="198" t="str">
        <f t="shared" si="3"/>
        <v/>
      </c>
      <c r="M75" s="198"/>
      <c r="N75" s="198"/>
      <c r="O75" s="198"/>
      <c r="P75" s="198"/>
      <c r="Q75" s="166"/>
      <c r="R75" s="166"/>
      <c r="S75" s="166"/>
      <c r="T75" s="166"/>
      <c r="W75" s="208" t="str">
        <f t="shared" si="4"/>
        <v/>
      </c>
      <c r="X75" s="208"/>
      <c r="Y75" s="208"/>
      <c r="Z75" s="208"/>
    </row>
    <row r="76" spans="2:32" ht="21.95" customHeight="1" x14ac:dyDescent="0.15">
      <c r="B76" s="189" t="s">
        <v>62</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row>
    <row r="77" spans="2:32" ht="21.95" customHeight="1" x14ac:dyDescent="0.15">
      <c r="B77" s="189"/>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row>
    <row r="78" spans="2:32" ht="21.95" customHeight="1" x14ac:dyDescent="0.15">
      <c r="B78" s="189"/>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row>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sheetData>
  <mergeCells count="182">
    <mergeCell ref="B76:AF78"/>
    <mergeCell ref="B74:K74"/>
    <mergeCell ref="L74:P74"/>
    <mergeCell ref="Q74:T74"/>
    <mergeCell ref="W74:Z74"/>
    <mergeCell ref="B75:K75"/>
    <mergeCell ref="L75:P75"/>
    <mergeCell ref="Q75:T75"/>
    <mergeCell ref="W75:Z75"/>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68:K68"/>
    <mergeCell ref="L68:P68"/>
    <mergeCell ref="Q68:T68"/>
    <mergeCell ref="U68:V68"/>
    <mergeCell ref="W68:Z68"/>
    <mergeCell ref="B69:K69"/>
    <mergeCell ref="L69:P69"/>
    <mergeCell ref="Q69:T69"/>
    <mergeCell ref="U69:V69"/>
    <mergeCell ref="W69:Z69"/>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5:K56"/>
    <mergeCell ref="L55:P56"/>
    <mergeCell ref="Q55:T56"/>
    <mergeCell ref="U55:V56"/>
    <mergeCell ref="W55:Z56"/>
    <mergeCell ref="B57:K57"/>
    <mergeCell ref="L57:P57"/>
    <mergeCell ref="Q57:T57"/>
    <mergeCell ref="U57:V57"/>
    <mergeCell ref="W57:Z57"/>
    <mergeCell ref="B47:W47"/>
    <mergeCell ref="B49:J50"/>
    <mergeCell ref="K49:AF49"/>
    <mergeCell ref="K50:AF50"/>
    <mergeCell ref="B51:AF51"/>
    <mergeCell ref="B53:I53"/>
    <mergeCell ref="B42:K42"/>
    <mergeCell ref="L42:P42"/>
    <mergeCell ref="Q42:T42"/>
    <mergeCell ref="U42:X42"/>
    <mergeCell ref="AA42:AD42"/>
    <mergeCell ref="B43:AF45"/>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21:G21"/>
    <mergeCell ref="H21:J21"/>
    <mergeCell ref="B22:AF29"/>
    <mergeCell ref="B31:I31"/>
    <mergeCell ref="B33:K34"/>
    <mergeCell ref="L33:P34"/>
    <mergeCell ref="Q33:T34"/>
    <mergeCell ref="U33:X34"/>
    <mergeCell ref="Y33:Z34"/>
    <mergeCell ref="AA33:AD34"/>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2">
    <dataValidation type="list" allowBlank="1" showInputMessage="1" showErrorMessage="1" sqref="V12:AB12">
      <formula1>$AI$10:$AI$13</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4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A2" sqref="A2:T2"/>
    </sheetView>
  </sheetViews>
  <sheetFormatPr defaultColWidth="9" defaultRowHeight="13.5" x14ac:dyDescent="0.15"/>
  <cols>
    <col min="1" max="1" width="3.75" style="20" customWidth="1"/>
    <col min="2" max="18" width="9" style="20"/>
    <col min="19" max="19" width="10.75" style="20" customWidth="1"/>
    <col min="20" max="20" width="3.75" style="20" customWidth="1"/>
    <col min="21" max="21" width="5" style="20" customWidth="1"/>
    <col min="22" max="16384" width="9" style="20"/>
  </cols>
  <sheetData>
    <row r="1" spans="1:21" ht="14.25" x14ac:dyDescent="0.15">
      <c r="A1" s="20" t="s">
        <v>129</v>
      </c>
      <c r="B1" s="53"/>
      <c r="C1" s="53"/>
      <c r="D1" s="54"/>
      <c r="E1" s="53"/>
      <c r="F1" s="53"/>
      <c r="G1" s="53"/>
      <c r="H1" s="55"/>
      <c r="I1" s="55"/>
      <c r="J1" s="55"/>
      <c r="K1" s="55"/>
      <c r="L1" s="55"/>
      <c r="M1" s="55"/>
      <c r="N1" s="55"/>
      <c r="O1" s="55"/>
      <c r="P1" s="55"/>
      <c r="Q1" s="55"/>
      <c r="R1" s="55"/>
      <c r="S1" s="55"/>
      <c r="T1" s="55"/>
      <c r="U1" s="55"/>
    </row>
    <row r="2" spans="1:21" ht="27.75" customHeight="1" x14ac:dyDescent="0.2">
      <c r="A2" s="236" t="s">
        <v>63</v>
      </c>
      <c r="B2" s="236"/>
      <c r="C2" s="236"/>
      <c r="D2" s="236"/>
      <c r="E2" s="236"/>
      <c r="F2" s="236"/>
      <c r="G2" s="236"/>
      <c r="H2" s="236"/>
      <c r="I2" s="236"/>
      <c r="J2" s="236"/>
      <c r="K2" s="236"/>
      <c r="L2" s="236"/>
      <c r="M2" s="236"/>
      <c r="N2" s="236"/>
      <c r="O2" s="236"/>
      <c r="P2" s="236"/>
      <c r="Q2" s="236"/>
      <c r="R2" s="236"/>
      <c r="S2" s="236"/>
      <c r="T2" s="236"/>
      <c r="U2" s="56"/>
    </row>
    <row r="3" spans="1:21" ht="5.25" customHeight="1" x14ac:dyDescent="0.15">
      <c r="B3" s="57"/>
      <c r="C3" s="57"/>
      <c r="D3" s="57"/>
      <c r="E3" s="57"/>
      <c r="F3" s="57"/>
      <c r="G3" s="57"/>
      <c r="H3" s="57"/>
      <c r="I3" s="57"/>
      <c r="J3" s="57"/>
      <c r="K3" s="57"/>
      <c r="L3" s="57"/>
      <c r="M3" s="57"/>
      <c r="N3" s="57"/>
      <c r="O3" s="57"/>
      <c r="P3" s="57"/>
      <c r="Q3" s="57"/>
      <c r="R3" s="57"/>
      <c r="S3" s="55"/>
      <c r="T3" s="57"/>
      <c r="U3" s="57"/>
    </row>
    <row r="4" spans="1:21" ht="99.75" customHeight="1" x14ac:dyDescent="0.15">
      <c r="B4" s="237" t="s">
        <v>127</v>
      </c>
      <c r="C4" s="237"/>
      <c r="D4" s="237"/>
      <c r="E4" s="237"/>
      <c r="F4" s="237"/>
      <c r="G4" s="237"/>
      <c r="H4" s="237"/>
      <c r="I4" s="237"/>
      <c r="J4" s="237"/>
      <c r="K4" s="237"/>
      <c r="L4" s="237"/>
      <c r="M4" s="237"/>
      <c r="N4" s="237"/>
      <c r="O4" s="237"/>
      <c r="P4" s="237"/>
      <c r="Q4" s="237"/>
      <c r="R4" s="237"/>
      <c r="S4" s="237"/>
      <c r="T4" s="58"/>
      <c r="U4" s="58"/>
    </row>
    <row r="5" spans="1:21" ht="14.25" x14ac:dyDescent="0.15">
      <c r="K5" s="55"/>
      <c r="L5" s="55"/>
      <c r="M5" s="55"/>
      <c r="N5" s="55"/>
      <c r="Q5" s="59"/>
      <c r="R5" s="59"/>
      <c r="S5" s="59"/>
    </row>
    <row r="6" spans="1:21" ht="18.75" customHeight="1" x14ac:dyDescent="0.4">
      <c r="B6" s="60" t="s">
        <v>64</v>
      </c>
      <c r="C6" s="61"/>
      <c r="D6" s="61"/>
      <c r="E6" s="61"/>
      <c r="F6" s="61"/>
      <c r="G6" s="61"/>
      <c r="H6" s="61"/>
      <c r="I6" s="61"/>
      <c r="J6" s="61"/>
      <c r="K6" s="61"/>
      <c r="L6" s="61"/>
      <c r="M6" s="9"/>
      <c r="N6" s="9"/>
      <c r="O6" s="9"/>
      <c r="P6" s="9"/>
      <c r="Q6" s="9"/>
      <c r="R6" s="9"/>
      <c r="T6" s="62"/>
      <c r="U6" s="62"/>
    </row>
    <row r="7" spans="1:21" x14ac:dyDescent="0.15">
      <c r="B7" s="63"/>
      <c r="C7" s="64"/>
      <c r="D7" s="65"/>
      <c r="E7" s="66"/>
      <c r="F7" s="238" t="s">
        <v>65</v>
      </c>
      <c r="G7" s="67"/>
      <c r="H7" s="68"/>
      <c r="I7" s="68"/>
      <c r="J7" s="69" t="s">
        <v>23</v>
      </c>
      <c r="K7" s="70"/>
      <c r="L7" s="68" t="s">
        <v>24</v>
      </c>
      <c r="M7" s="68"/>
      <c r="N7" s="68"/>
      <c r="O7" s="71"/>
      <c r="P7" s="240">
        <f>K7+1</f>
        <v>1</v>
      </c>
      <c r="Q7" s="241"/>
      <c r="R7" s="242"/>
      <c r="S7" s="243" t="s">
        <v>66</v>
      </c>
      <c r="T7" s="62"/>
      <c r="U7" s="62"/>
    </row>
    <row r="8" spans="1:21" x14ac:dyDescent="0.15">
      <c r="B8" s="72"/>
      <c r="C8" s="73"/>
      <c r="D8" s="74"/>
      <c r="E8" s="75"/>
      <c r="F8" s="239"/>
      <c r="G8" s="76" t="s">
        <v>67</v>
      </c>
      <c r="H8" s="77" t="s">
        <v>68</v>
      </c>
      <c r="I8" s="76" t="s">
        <v>69</v>
      </c>
      <c r="J8" s="77" t="s">
        <v>70</v>
      </c>
      <c r="K8" s="77" t="s">
        <v>71</v>
      </c>
      <c r="L8" s="78" t="s">
        <v>72</v>
      </c>
      <c r="M8" s="76" t="s">
        <v>73</v>
      </c>
      <c r="N8" s="77" t="s">
        <v>74</v>
      </c>
      <c r="O8" s="77" t="s">
        <v>75</v>
      </c>
      <c r="P8" s="76" t="s">
        <v>76</v>
      </c>
      <c r="Q8" s="77" t="s">
        <v>77</v>
      </c>
      <c r="R8" s="77" t="s">
        <v>78</v>
      </c>
      <c r="S8" s="244"/>
      <c r="T8" s="62"/>
      <c r="U8" s="62"/>
    </row>
    <row r="9" spans="1:21" ht="38.25" customHeight="1" x14ac:dyDescent="0.15">
      <c r="B9" s="224" t="s">
        <v>79</v>
      </c>
      <c r="C9" s="227" t="s">
        <v>80</v>
      </c>
      <c r="D9" s="228"/>
      <c r="E9" s="229"/>
      <c r="F9" s="79">
        <v>0.5</v>
      </c>
      <c r="G9" s="21"/>
      <c r="H9" s="22"/>
      <c r="I9" s="22"/>
      <c r="J9" s="22"/>
      <c r="K9" s="22"/>
      <c r="L9" s="22"/>
      <c r="M9" s="22"/>
      <c r="N9" s="22"/>
      <c r="O9" s="22"/>
      <c r="P9" s="22"/>
      <c r="Q9" s="22"/>
      <c r="R9" s="22"/>
      <c r="S9" s="23"/>
      <c r="T9" s="55"/>
      <c r="U9" s="55"/>
    </row>
    <row r="10" spans="1:21" ht="31.5" customHeight="1" x14ac:dyDescent="0.15">
      <c r="B10" s="225"/>
      <c r="C10" s="230" t="s">
        <v>81</v>
      </c>
      <c r="D10" s="231"/>
      <c r="E10" s="232"/>
      <c r="F10" s="80">
        <v>0.75</v>
      </c>
      <c r="G10" s="24"/>
      <c r="H10" s="25"/>
      <c r="I10" s="25"/>
      <c r="J10" s="25"/>
      <c r="K10" s="25"/>
      <c r="L10" s="25"/>
      <c r="M10" s="25"/>
      <c r="N10" s="25"/>
      <c r="O10" s="25"/>
      <c r="P10" s="25"/>
      <c r="Q10" s="25"/>
      <c r="R10" s="25"/>
      <c r="S10" s="23"/>
      <c r="T10" s="55"/>
      <c r="U10" s="55"/>
    </row>
    <row r="11" spans="1:21" ht="31.5" customHeight="1" x14ac:dyDescent="0.15">
      <c r="B11" s="226"/>
      <c r="C11" s="233" t="s">
        <v>82</v>
      </c>
      <c r="D11" s="234"/>
      <c r="E11" s="235"/>
      <c r="F11" s="81">
        <v>1</v>
      </c>
      <c r="G11" s="26"/>
      <c r="H11" s="27"/>
      <c r="I11" s="27"/>
      <c r="J11" s="27"/>
      <c r="K11" s="27"/>
      <c r="L11" s="27"/>
      <c r="M11" s="27"/>
      <c r="N11" s="27"/>
      <c r="O11" s="27"/>
      <c r="P11" s="27"/>
      <c r="Q11" s="27"/>
      <c r="R11" s="27"/>
      <c r="S11" s="23"/>
      <c r="T11" s="55"/>
      <c r="U11" s="55"/>
    </row>
    <row r="12" spans="1:21" ht="31.5" customHeight="1" x14ac:dyDescent="0.15">
      <c r="B12" s="224" t="s">
        <v>83</v>
      </c>
      <c r="C12" s="245" t="s">
        <v>84</v>
      </c>
      <c r="D12" s="248" t="s">
        <v>85</v>
      </c>
      <c r="E12" s="249"/>
      <c r="F12" s="82">
        <v>0.5</v>
      </c>
      <c r="G12" s="28"/>
      <c r="H12" s="29"/>
      <c r="I12" s="28"/>
      <c r="J12" s="29"/>
      <c r="K12" s="29"/>
      <c r="L12" s="30"/>
      <c r="M12" s="28"/>
      <c r="N12" s="29"/>
      <c r="O12" s="31"/>
      <c r="P12" s="28"/>
      <c r="Q12" s="29"/>
      <c r="R12" s="29"/>
      <c r="S12" s="23"/>
      <c r="T12" s="55"/>
      <c r="U12" s="55"/>
    </row>
    <row r="13" spans="1:21" ht="31.5" customHeight="1" x14ac:dyDescent="0.15">
      <c r="B13" s="225"/>
      <c r="C13" s="246"/>
      <c r="D13" s="250" t="s">
        <v>81</v>
      </c>
      <c r="E13" s="251"/>
      <c r="F13" s="83">
        <v>0.75</v>
      </c>
      <c r="G13" s="32"/>
      <c r="H13" s="25"/>
      <c r="I13" s="32"/>
      <c r="J13" s="25"/>
      <c r="K13" s="25"/>
      <c r="L13" s="24"/>
      <c r="M13" s="32"/>
      <c r="N13" s="25"/>
      <c r="O13" s="25"/>
      <c r="P13" s="32"/>
      <c r="Q13" s="25"/>
      <c r="R13" s="25"/>
      <c r="S13" s="23"/>
      <c r="T13" s="55"/>
      <c r="U13" s="55"/>
    </row>
    <row r="14" spans="1:21" ht="31.5" customHeight="1" x14ac:dyDescent="0.15">
      <c r="B14" s="225"/>
      <c r="C14" s="247"/>
      <c r="D14" s="252" t="s">
        <v>82</v>
      </c>
      <c r="E14" s="253"/>
      <c r="F14" s="84">
        <v>1</v>
      </c>
      <c r="G14" s="33"/>
      <c r="H14" s="27"/>
      <c r="I14" s="33"/>
      <c r="J14" s="27"/>
      <c r="K14" s="27"/>
      <c r="L14" s="26"/>
      <c r="M14" s="33"/>
      <c r="N14" s="27"/>
      <c r="O14" s="27"/>
      <c r="P14" s="33"/>
      <c r="Q14" s="27"/>
      <c r="R14" s="27"/>
      <c r="S14" s="23"/>
      <c r="T14" s="55"/>
      <c r="U14" s="55"/>
    </row>
    <row r="15" spans="1:21" ht="33" customHeight="1" x14ac:dyDescent="0.15">
      <c r="B15" s="226"/>
      <c r="C15" s="85" t="s">
        <v>86</v>
      </c>
      <c r="D15" s="254" t="s">
        <v>87</v>
      </c>
      <c r="E15" s="255"/>
      <c r="F15" s="86">
        <v>1</v>
      </c>
      <c r="G15" s="28"/>
      <c r="H15" s="29"/>
      <c r="I15" s="28"/>
      <c r="J15" s="29"/>
      <c r="K15" s="29"/>
      <c r="L15" s="30"/>
      <c r="M15" s="28"/>
      <c r="N15" s="29"/>
      <c r="O15" s="29"/>
      <c r="P15" s="28"/>
      <c r="Q15" s="29"/>
      <c r="R15" s="29"/>
      <c r="S15" s="23"/>
      <c r="T15" s="55"/>
      <c r="U15" s="55"/>
    </row>
    <row r="16" spans="1:21" ht="3.75" customHeight="1" x14ac:dyDescent="0.15">
      <c r="B16" s="87"/>
      <c r="C16" s="88"/>
      <c r="D16" s="89"/>
      <c r="E16" s="89"/>
      <c r="F16" s="90"/>
      <c r="G16" s="34"/>
      <c r="H16" s="35"/>
      <c r="I16" s="35"/>
      <c r="J16" s="35"/>
      <c r="K16" s="35"/>
      <c r="L16" s="35"/>
      <c r="M16" s="35"/>
      <c r="N16" s="35"/>
      <c r="O16" s="35"/>
      <c r="P16" s="35"/>
      <c r="Q16" s="35"/>
      <c r="R16" s="35"/>
      <c r="S16" s="36"/>
      <c r="T16" s="55"/>
      <c r="U16" s="55"/>
    </row>
    <row r="17" spans="2:21" ht="18" customHeight="1" x14ac:dyDescent="0.15">
      <c r="B17" s="91"/>
      <c r="C17" s="256" t="s">
        <v>88</v>
      </c>
      <c r="D17" s="256"/>
      <c r="E17" s="256"/>
      <c r="F17" s="92"/>
      <c r="G17" s="37">
        <f>$F$9*G9+$F$10*G10+$F$11*G11+$F$12*G12+$F$13*G13+$F$14*G14+$F$15*G15</f>
        <v>0</v>
      </c>
      <c r="H17" s="37">
        <f t="shared" ref="H17:P17" si="0">$F$9*H9+$F$10*H10+$F$11*H11+$F$12*H12+$F$13*H13+$F$14*H14+$F$15*H15</f>
        <v>0</v>
      </c>
      <c r="I17" s="37">
        <f t="shared" si="0"/>
        <v>0</v>
      </c>
      <c r="J17" s="37">
        <f t="shared" si="0"/>
        <v>0</v>
      </c>
      <c r="K17" s="37">
        <f t="shared" si="0"/>
        <v>0</v>
      </c>
      <c r="L17" s="37">
        <f t="shared" si="0"/>
        <v>0</v>
      </c>
      <c r="M17" s="37">
        <f t="shared" si="0"/>
        <v>0</v>
      </c>
      <c r="N17" s="37">
        <f t="shared" si="0"/>
        <v>0</v>
      </c>
      <c r="O17" s="37">
        <f t="shared" si="0"/>
        <v>0</v>
      </c>
      <c r="P17" s="37">
        <f t="shared" si="0"/>
        <v>0</v>
      </c>
      <c r="Q17" s="37">
        <f>$F$9*Q9+$F$10*Q10+$F$11*Q11+$F$12*Q12+$F$13*Q13+$F$14*Q14+$F$15*Q15</f>
        <v>0</v>
      </c>
      <c r="R17" s="37">
        <f>$F$9*R9+$F$10*R10+$F$11*R11+$F$12*R12+$F$13*R13+$F$14*R14+$F$15*R15</f>
        <v>0</v>
      </c>
      <c r="S17" s="23"/>
      <c r="T17" s="55"/>
      <c r="U17" s="55"/>
    </row>
    <row r="18" spans="2:21" ht="18" customHeight="1" x14ac:dyDescent="0.15">
      <c r="B18" s="257" t="s">
        <v>89</v>
      </c>
      <c r="C18" s="258"/>
      <c r="D18" s="258"/>
      <c r="E18" s="259"/>
      <c r="F18" s="82">
        <v>0.8571428571428571</v>
      </c>
      <c r="G18" s="93"/>
      <c r="H18" s="93"/>
      <c r="I18" s="93"/>
      <c r="J18" s="93"/>
      <c r="K18" s="93"/>
      <c r="L18" s="93"/>
      <c r="M18" s="93"/>
      <c r="N18" s="93"/>
      <c r="O18" s="93"/>
      <c r="P18" s="93"/>
      <c r="Q18" s="93"/>
      <c r="R18" s="93"/>
      <c r="S18" s="38"/>
      <c r="T18" s="55"/>
      <c r="U18" s="55"/>
    </row>
    <row r="19" spans="2:21" ht="18" customHeight="1" x14ac:dyDescent="0.15">
      <c r="B19" s="91"/>
      <c r="C19" s="256" t="s">
        <v>90</v>
      </c>
      <c r="D19" s="256"/>
      <c r="E19" s="256"/>
      <c r="F19" s="92"/>
      <c r="G19" s="37">
        <f>IF(G18="",G17,ROUND(G17*6/7,2))</f>
        <v>0</v>
      </c>
      <c r="H19" s="37">
        <f t="shared" ref="H19:Q19" si="1">IF(H18="",H17,ROUND(H17*6/7,2))</f>
        <v>0</v>
      </c>
      <c r="I19" s="37">
        <f t="shared" si="1"/>
        <v>0</v>
      </c>
      <c r="J19" s="37">
        <f t="shared" si="1"/>
        <v>0</v>
      </c>
      <c r="K19" s="37">
        <f t="shared" si="1"/>
        <v>0</v>
      </c>
      <c r="L19" s="37">
        <f>IF(L18="",L17,ROUND(L17*6/7,2))</f>
        <v>0</v>
      </c>
      <c r="M19" s="37">
        <f t="shared" si="1"/>
        <v>0</v>
      </c>
      <c r="N19" s="37">
        <f t="shared" si="1"/>
        <v>0</v>
      </c>
      <c r="O19" s="37">
        <f t="shared" si="1"/>
        <v>0</v>
      </c>
      <c r="P19" s="37">
        <f t="shared" si="1"/>
        <v>0</v>
      </c>
      <c r="Q19" s="37">
        <f t="shared" si="1"/>
        <v>0</v>
      </c>
      <c r="R19" s="37">
        <f>IF(R18="",R17,ROUND(R17*6/7,2))</f>
        <v>0</v>
      </c>
      <c r="S19" s="39">
        <f>SUM(G19:Q19)</f>
        <v>0</v>
      </c>
      <c r="T19" s="94" t="s">
        <v>119</v>
      </c>
      <c r="U19" s="95"/>
    </row>
    <row r="20" spans="2:21" ht="45" customHeight="1" thickBot="1" x14ac:dyDescent="0.2">
      <c r="B20" s="260" t="s">
        <v>128</v>
      </c>
      <c r="C20" s="261"/>
      <c r="D20" s="261"/>
      <c r="E20" s="261"/>
      <c r="F20" s="261"/>
      <c r="G20" s="261"/>
      <c r="H20" s="261"/>
      <c r="I20" s="261"/>
      <c r="J20" s="261"/>
      <c r="K20" s="261"/>
      <c r="L20" s="261"/>
      <c r="M20" s="261"/>
      <c r="N20" s="261"/>
      <c r="O20" s="262"/>
      <c r="P20" s="269" t="s">
        <v>91</v>
      </c>
      <c r="Q20" s="269"/>
      <c r="R20" s="270"/>
      <c r="S20" s="40">
        <f>COUNTIF(G19:Q19,"&gt;0")</f>
        <v>0</v>
      </c>
      <c r="T20" s="95" t="s">
        <v>92</v>
      </c>
      <c r="U20" s="95"/>
    </row>
    <row r="21" spans="2:21" ht="45" customHeight="1" thickBot="1" x14ac:dyDescent="0.2">
      <c r="B21" s="263"/>
      <c r="C21" s="264"/>
      <c r="D21" s="264"/>
      <c r="E21" s="264"/>
      <c r="F21" s="264"/>
      <c r="G21" s="264"/>
      <c r="H21" s="264"/>
      <c r="I21" s="264"/>
      <c r="J21" s="264"/>
      <c r="K21" s="264"/>
      <c r="L21" s="264"/>
      <c r="M21" s="264"/>
      <c r="N21" s="264"/>
      <c r="O21" s="265"/>
      <c r="P21" s="271" t="s">
        <v>93</v>
      </c>
      <c r="Q21" s="271"/>
      <c r="R21" s="272"/>
      <c r="S21" s="41" t="str">
        <f>IF(S20&lt;1,"",S19/S20)</f>
        <v/>
      </c>
      <c r="T21" s="96" t="s">
        <v>94</v>
      </c>
      <c r="U21" s="96"/>
    </row>
    <row r="22" spans="2:21" ht="125.25" customHeight="1" x14ac:dyDescent="0.15">
      <c r="B22" s="266"/>
      <c r="C22" s="267"/>
      <c r="D22" s="267"/>
      <c r="E22" s="267"/>
      <c r="F22" s="267"/>
      <c r="G22" s="267"/>
      <c r="H22" s="267"/>
      <c r="I22" s="267"/>
      <c r="J22" s="267"/>
      <c r="K22" s="267"/>
      <c r="L22" s="267"/>
      <c r="M22" s="267"/>
      <c r="N22" s="267"/>
      <c r="O22" s="268"/>
      <c r="P22" s="273" t="s">
        <v>95</v>
      </c>
      <c r="Q22" s="274"/>
      <c r="R22" s="274"/>
      <c r="S22" s="274"/>
      <c r="T22" s="55"/>
      <c r="U22" s="55"/>
    </row>
    <row r="23" spans="2:21" x14ac:dyDescent="0.15">
      <c r="B23" s="97"/>
      <c r="C23" s="97"/>
      <c r="D23" s="97"/>
      <c r="E23" s="97"/>
      <c r="F23" s="97"/>
      <c r="G23" s="97"/>
      <c r="H23" s="97"/>
      <c r="I23" s="97"/>
      <c r="J23" s="97"/>
      <c r="K23" s="97"/>
      <c r="L23" s="97"/>
      <c r="M23" s="97"/>
      <c r="N23" s="97"/>
      <c r="O23" s="98"/>
    </row>
    <row r="24" spans="2:21" ht="18.75" customHeight="1" x14ac:dyDescent="0.15">
      <c r="B24" s="60" t="s">
        <v>96</v>
      </c>
      <c r="C24" s="99"/>
      <c r="D24" s="99"/>
      <c r="E24" s="99"/>
      <c r="F24" s="99"/>
      <c r="G24" s="99"/>
      <c r="H24" s="99"/>
      <c r="I24" s="99"/>
      <c r="J24" s="99"/>
      <c r="K24" s="99"/>
      <c r="L24" s="99"/>
      <c r="M24" s="99"/>
      <c r="N24" s="99"/>
    </row>
    <row r="25" spans="2:21" ht="6" customHeight="1" thickBot="1" x14ac:dyDescent="0.2">
      <c r="B25" s="99"/>
      <c r="C25" s="99"/>
      <c r="D25" s="99"/>
      <c r="E25" s="99"/>
      <c r="F25" s="99"/>
      <c r="G25" s="99"/>
      <c r="H25" s="99"/>
      <c r="I25" s="99"/>
      <c r="J25" s="99"/>
      <c r="K25" s="99"/>
      <c r="L25" s="99"/>
      <c r="M25" s="99"/>
      <c r="N25" s="99"/>
    </row>
    <row r="26" spans="2:21" ht="13.5" customHeight="1" x14ac:dyDescent="0.15">
      <c r="B26" s="276" t="s">
        <v>97</v>
      </c>
      <c r="C26" s="277"/>
      <c r="D26" s="99"/>
      <c r="E26" s="99"/>
      <c r="F26" s="99"/>
      <c r="G26" s="278" t="s">
        <v>98</v>
      </c>
      <c r="H26" s="279"/>
      <c r="I26" s="99"/>
      <c r="J26" s="280" t="s">
        <v>99</v>
      </c>
      <c r="K26" s="281"/>
      <c r="M26" s="99"/>
      <c r="N26" s="99"/>
    </row>
    <row r="27" spans="2:21" ht="29.25" customHeight="1" thickBot="1" x14ac:dyDescent="0.2">
      <c r="B27" s="282"/>
      <c r="C27" s="283"/>
      <c r="D27" s="100" t="s">
        <v>100</v>
      </c>
      <c r="E27" s="42">
        <v>0.9</v>
      </c>
      <c r="F27" s="100" t="s">
        <v>100</v>
      </c>
      <c r="G27" s="282"/>
      <c r="H27" s="283"/>
      <c r="I27" s="100" t="s">
        <v>101</v>
      </c>
      <c r="J27" s="284">
        <f>B27*E27*G27</f>
        <v>0</v>
      </c>
      <c r="K27" s="285"/>
      <c r="L27" s="43" t="s">
        <v>102</v>
      </c>
      <c r="M27" s="99"/>
      <c r="N27" s="99"/>
    </row>
    <row r="28" spans="2:21" ht="70.5" customHeight="1" x14ac:dyDescent="0.15">
      <c r="B28" s="275" t="s">
        <v>103</v>
      </c>
      <c r="C28" s="275"/>
      <c r="D28" s="275"/>
      <c r="E28" s="275"/>
      <c r="F28" s="275"/>
      <c r="G28" s="275"/>
      <c r="H28" s="275"/>
      <c r="I28" s="275"/>
      <c r="J28" s="275"/>
      <c r="K28" s="275"/>
      <c r="L28" s="275"/>
      <c r="M28" s="275"/>
      <c r="N28" s="275"/>
      <c r="O28" s="275"/>
      <c r="P28" s="275"/>
      <c r="Q28" s="275"/>
      <c r="R28" s="275"/>
      <c r="S28" s="275"/>
    </row>
    <row r="29" spans="2:21" x14ac:dyDescent="0.15">
      <c r="B29" s="99"/>
      <c r="C29" s="99"/>
      <c r="D29" s="99"/>
      <c r="E29" s="99"/>
      <c r="F29" s="99"/>
      <c r="G29" s="99"/>
      <c r="H29" s="99"/>
      <c r="I29" s="99"/>
      <c r="J29" s="99"/>
      <c r="K29" s="99"/>
      <c r="L29" s="99"/>
      <c r="M29" s="99"/>
      <c r="N29" s="99"/>
    </row>
    <row r="30" spans="2:21" x14ac:dyDescent="0.15">
      <c r="B30" s="99"/>
      <c r="C30" s="99"/>
      <c r="D30" s="99"/>
      <c r="E30" s="99"/>
      <c r="F30" s="99"/>
      <c r="G30" s="99"/>
      <c r="H30" s="99"/>
      <c r="I30" s="99"/>
      <c r="J30" s="99"/>
      <c r="K30" s="99"/>
      <c r="L30" s="99"/>
      <c r="M30" s="99"/>
      <c r="N30" s="99"/>
    </row>
    <row r="31" spans="2:21" x14ac:dyDescent="0.15">
      <c r="B31" s="44"/>
      <c r="C31" s="44"/>
      <c r="D31" s="44"/>
      <c r="E31" s="44"/>
      <c r="F31" s="44"/>
      <c r="G31" s="44"/>
      <c r="H31" s="44"/>
      <c r="I31" s="44"/>
      <c r="J31" s="44"/>
      <c r="K31" s="44"/>
      <c r="L31" s="44"/>
      <c r="M31" s="44"/>
      <c r="N31" s="44"/>
      <c r="O31" s="44"/>
      <c r="P31" s="44"/>
      <c r="Q31" s="44"/>
      <c r="R31" s="44"/>
      <c r="S31" s="44"/>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tabSelected="1" view="pageBreakPreview" zoomScale="98" zoomScaleNormal="90" zoomScaleSheetLayoutView="98" workbookViewId="0"/>
  </sheetViews>
  <sheetFormatPr defaultColWidth="9" defaultRowHeight="13.5" x14ac:dyDescent="0.15"/>
  <cols>
    <col min="1" max="1" width="5" style="20" customWidth="1"/>
    <col min="2" max="18" width="9" style="20"/>
    <col min="19" max="19" width="10.75" style="20" customWidth="1"/>
    <col min="20" max="21" width="5" style="20" customWidth="1"/>
    <col min="22" max="16384" width="9" style="20"/>
  </cols>
  <sheetData>
    <row r="1" spans="1:23" ht="14.25" x14ac:dyDescent="0.15">
      <c r="A1" s="20" t="s">
        <v>172</v>
      </c>
      <c r="B1" s="53"/>
      <c r="C1" s="53"/>
      <c r="D1" s="54"/>
      <c r="E1" s="53"/>
      <c r="F1" s="53"/>
      <c r="G1" s="53"/>
      <c r="H1" s="55"/>
      <c r="I1" s="55"/>
      <c r="J1" s="55"/>
      <c r="K1" s="55"/>
      <c r="L1" s="55"/>
      <c r="M1" s="55"/>
      <c r="N1" s="55"/>
      <c r="O1" s="55"/>
      <c r="P1" s="55"/>
      <c r="Q1" s="55"/>
      <c r="R1" s="55"/>
      <c r="S1" s="55"/>
      <c r="T1" s="55"/>
      <c r="U1" s="55"/>
    </row>
    <row r="2" spans="1:23" ht="27.75" customHeight="1" x14ac:dyDescent="0.2">
      <c r="A2" s="236" t="s">
        <v>104</v>
      </c>
      <c r="B2" s="236"/>
      <c r="C2" s="236"/>
      <c r="D2" s="236"/>
      <c r="E2" s="236"/>
      <c r="F2" s="236"/>
      <c r="G2" s="236"/>
      <c r="H2" s="236"/>
      <c r="I2" s="236"/>
      <c r="J2" s="236"/>
      <c r="K2" s="236"/>
      <c r="L2" s="236"/>
      <c r="M2" s="236"/>
      <c r="N2" s="236"/>
      <c r="O2" s="236"/>
      <c r="P2" s="236"/>
      <c r="Q2" s="236"/>
      <c r="R2" s="236"/>
      <c r="S2" s="236"/>
      <c r="T2" s="236"/>
      <c r="U2" s="56"/>
    </row>
    <row r="3" spans="1:23" ht="5.25" customHeight="1" x14ac:dyDescent="0.15">
      <c r="B3" s="57"/>
      <c r="C3" s="57"/>
      <c r="D3" s="57"/>
      <c r="E3" s="57"/>
      <c r="F3" s="57"/>
      <c r="G3" s="57"/>
      <c r="H3" s="57"/>
      <c r="I3" s="57"/>
      <c r="J3" s="57"/>
      <c r="K3" s="57"/>
      <c r="L3" s="57"/>
      <c r="M3" s="57"/>
      <c r="N3" s="57"/>
      <c r="O3" s="57"/>
      <c r="P3" s="57"/>
      <c r="Q3" s="57"/>
      <c r="R3" s="57"/>
      <c r="S3" s="55"/>
      <c r="T3" s="57"/>
      <c r="U3" s="57"/>
    </row>
    <row r="4" spans="1:23" ht="78" customHeight="1" x14ac:dyDescent="0.15">
      <c r="B4" s="237" t="s">
        <v>105</v>
      </c>
      <c r="C4" s="237"/>
      <c r="D4" s="237"/>
      <c r="E4" s="237"/>
      <c r="F4" s="237"/>
      <c r="G4" s="237"/>
      <c r="H4" s="237"/>
      <c r="I4" s="237"/>
      <c r="J4" s="237"/>
      <c r="K4" s="237"/>
      <c r="L4" s="237"/>
      <c r="M4" s="237"/>
      <c r="N4" s="237"/>
      <c r="O4" s="237"/>
      <c r="P4" s="237"/>
      <c r="Q4" s="237"/>
      <c r="R4" s="237"/>
      <c r="S4" s="237"/>
      <c r="T4" s="58"/>
      <c r="U4" s="58"/>
    </row>
    <row r="5" spans="1:23" ht="14.25" x14ac:dyDescent="0.15">
      <c r="K5" s="55"/>
      <c r="L5" s="55"/>
      <c r="M5" s="55"/>
      <c r="N5" s="55"/>
      <c r="Q5" s="59"/>
      <c r="R5" s="59"/>
      <c r="S5" s="59"/>
      <c r="W5" s="20" t="s">
        <v>130</v>
      </c>
    </row>
    <row r="6" spans="1:23" ht="18.75" customHeight="1" x14ac:dyDescent="0.4">
      <c r="B6" s="60" t="s">
        <v>106</v>
      </c>
      <c r="C6" s="61"/>
      <c r="D6" s="61"/>
      <c r="E6" s="61"/>
      <c r="F6" s="61"/>
      <c r="G6" s="61"/>
      <c r="H6" s="61"/>
      <c r="I6" s="61"/>
      <c r="J6" s="61"/>
      <c r="K6" s="61"/>
      <c r="L6" s="61"/>
      <c r="M6" s="9"/>
      <c r="N6" s="9"/>
      <c r="O6" s="9"/>
      <c r="P6" s="9"/>
      <c r="Q6" s="9"/>
      <c r="R6" s="9"/>
      <c r="T6" s="62"/>
      <c r="U6" s="62"/>
    </row>
    <row r="7" spans="1:23" x14ac:dyDescent="0.15">
      <c r="B7" s="63"/>
      <c r="C7" s="64"/>
      <c r="D7" s="65"/>
      <c r="E7" s="66"/>
      <c r="F7" s="238" t="s">
        <v>65</v>
      </c>
      <c r="G7" s="67"/>
      <c r="H7" s="68"/>
      <c r="I7" s="68"/>
      <c r="J7" s="69" t="s">
        <v>23</v>
      </c>
      <c r="K7" s="70"/>
      <c r="L7" s="68" t="s">
        <v>24</v>
      </c>
      <c r="M7" s="68"/>
      <c r="N7" s="68"/>
      <c r="O7" s="71"/>
      <c r="P7" s="240">
        <f>K7+1</f>
        <v>1</v>
      </c>
      <c r="Q7" s="241"/>
      <c r="R7" s="242"/>
      <c r="S7" s="243" t="s">
        <v>107</v>
      </c>
      <c r="T7" s="62"/>
      <c r="U7" s="62"/>
    </row>
    <row r="8" spans="1:23" x14ac:dyDescent="0.15">
      <c r="B8" s="72"/>
      <c r="C8" s="73"/>
      <c r="D8" s="74"/>
      <c r="E8" s="75"/>
      <c r="F8" s="239"/>
      <c r="G8" s="76" t="s">
        <v>67</v>
      </c>
      <c r="H8" s="77" t="s">
        <v>68</v>
      </c>
      <c r="I8" s="76" t="s">
        <v>69</v>
      </c>
      <c r="J8" s="77" t="s">
        <v>70</v>
      </c>
      <c r="K8" s="77" t="s">
        <v>71</v>
      </c>
      <c r="L8" s="78" t="s">
        <v>72</v>
      </c>
      <c r="M8" s="76" t="s">
        <v>73</v>
      </c>
      <c r="N8" s="77" t="s">
        <v>74</v>
      </c>
      <c r="O8" s="77" t="s">
        <v>75</v>
      </c>
      <c r="P8" s="76" t="s">
        <v>76</v>
      </c>
      <c r="Q8" s="77" t="s">
        <v>77</v>
      </c>
      <c r="R8" s="77" t="s">
        <v>78</v>
      </c>
      <c r="S8" s="244"/>
      <c r="T8" s="62"/>
      <c r="U8" s="62"/>
    </row>
    <row r="9" spans="1:23" ht="29.25" customHeight="1" x14ac:dyDescent="0.15">
      <c r="B9" s="224" t="s">
        <v>108</v>
      </c>
      <c r="C9" s="227" t="s">
        <v>109</v>
      </c>
      <c r="D9" s="228"/>
      <c r="E9" s="229"/>
      <c r="F9" s="79">
        <v>0.25</v>
      </c>
      <c r="G9" s="31"/>
      <c r="H9" s="31"/>
      <c r="I9" s="31"/>
      <c r="J9" s="31"/>
      <c r="K9" s="31"/>
      <c r="L9" s="31"/>
      <c r="M9" s="31"/>
      <c r="N9" s="31"/>
      <c r="O9" s="31"/>
      <c r="P9" s="31"/>
      <c r="Q9" s="31"/>
      <c r="R9" s="31"/>
      <c r="S9" s="23"/>
      <c r="T9" s="55"/>
      <c r="U9" s="55"/>
    </row>
    <row r="10" spans="1:23" ht="29.25" customHeight="1" x14ac:dyDescent="0.15">
      <c r="B10" s="286"/>
      <c r="C10" s="230" t="s">
        <v>110</v>
      </c>
      <c r="D10" s="231"/>
      <c r="E10" s="232"/>
      <c r="F10" s="80">
        <v>0.5</v>
      </c>
      <c r="G10" s="25"/>
      <c r="H10" s="25"/>
      <c r="I10" s="25"/>
      <c r="J10" s="25"/>
      <c r="K10" s="25"/>
      <c r="L10" s="25"/>
      <c r="M10" s="25"/>
      <c r="N10" s="25"/>
      <c r="O10" s="25"/>
      <c r="P10" s="25"/>
      <c r="Q10" s="25"/>
      <c r="R10" s="25"/>
      <c r="S10" s="23"/>
      <c r="T10" s="55"/>
      <c r="U10" s="55"/>
    </row>
    <row r="11" spans="1:23" ht="29.25" customHeight="1" x14ac:dyDescent="0.15">
      <c r="B11" s="225"/>
      <c r="C11" s="230" t="s">
        <v>111</v>
      </c>
      <c r="D11" s="231"/>
      <c r="E11" s="232"/>
      <c r="F11" s="80">
        <v>0.75</v>
      </c>
      <c r="G11" s="25"/>
      <c r="H11" s="25"/>
      <c r="I11" s="25"/>
      <c r="J11" s="25"/>
      <c r="K11" s="25"/>
      <c r="L11" s="25"/>
      <c r="M11" s="25"/>
      <c r="N11" s="25"/>
      <c r="O11" s="25"/>
      <c r="P11" s="25"/>
      <c r="Q11" s="25"/>
      <c r="R11" s="25"/>
      <c r="S11" s="23"/>
      <c r="T11" s="55"/>
      <c r="U11" s="55"/>
    </row>
    <row r="12" spans="1:23" ht="29.25" customHeight="1" x14ac:dyDescent="0.15">
      <c r="B12" s="226"/>
      <c r="C12" s="233" t="s">
        <v>112</v>
      </c>
      <c r="D12" s="234"/>
      <c r="E12" s="235"/>
      <c r="F12" s="81">
        <v>1</v>
      </c>
      <c r="G12" s="45"/>
      <c r="H12" s="45"/>
      <c r="I12" s="45"/>
      <c r="J12" s="45"/>
      <c r="K12" s="45"/>
      <c r="L12" s="45"/>
      <c r="M12" s="45"/>
      <c r="N12" s="45"/>
      <c r="O12" s="45"/>
      <c r="P12" s="45"/>
      <c r="Q12" s="45"/>
      <c r="R12" s="45"/>
      <c r="S12" s="23"/>
      <c r="T12" s="55"/>
      <c r="U12" s="55"/>
    </row>
    <row r="13" spans="1:23" ht="29.25" customHeight="1" x14ac:dyDescent="0.15">
      <c r="B13" s="224" t="s">
        <v>113</v>
      </c>
      <c r="C13" s="245" t="s">
        <v>84</v>
      </c>
      <c r="D13" s="248" t="s">
        <v>114</v>
      </c>
      <c r="E13" s="249"/>
      <c r="F13" s="82">
        <v>0.25</v>
      </c>
      <c r="G13" s="28"/>
      <c r="H13" s="29"/>
      <c r="I13" s="28"/>
      <c r="J13" s="29"/>
      <c r="K13" s="29"/>
      <c r="L13" s="30"/>
      <c r="M13" s="28"/>
      <c r="N13" s="29"/>
      <c r="O13" s="31"/>
      <c r="P13" s="28"/>
      <c r="Q13" s="29"/>
      <c r="R13" s="29"/>
      <c r="S13" s="23"/>
      <c r="T13" s="55"/>
      <c r="U13" s="55"/>
    </row>
    <row r="14" spans="1:23" ht="29.25" customHeight="1" x14ac:dyDescent="0.15">
      <c r="B14" s="286"/>
      <c r="C14" s="246"/>
      <c r="D14" s="250" t="s">
        <v>115</v>
      </c>
      <c r="E14" s="251"/>
      <c r="F14" s="83">
        <v>0.5</v>
      </c>
      <c r="G14" s="32"/>
      <c r="H14" s="25"/>
      <c r="I14" s="32"/>
      <c r="J14" s="25"/>
      <c r="K14" s="25"/>
      <c r="L14" s="24"/>
      <c r="M14" s="32"/>
      <c r="N14" s="25"/>
      <c r="O14" s="25"/>
      <c r="P14" s="32"/>
      <c r="Q14" s="25"/>
      <c r="R14" s="25"/>
      <c r="S14" s="23"/>
      <c r="T14" s="55"/>
      <c r="U14" s="55"/>
    </row>
    <row r="15" spans="1:23" ht="29.25" customHeight="1" x14ac:dyDescent="0.15">
      <c r="B15" s="225"/>
      <c r="C15" s="246"/>
      <c r="D15" s="250" t="s">
        <v>116</v>
      </c>
      <c r="E15" s="251"/>
      <c r="F15" s="83">
        <v>0.75</v>
      </c>
      <c r="G15" s="32"/>
      <c r="H15" s="25"/>
      <c r="I15" s="32"/>
      <c r="J15" s="25"/>
      <c r="K15" s="25"/>
      <c r="L15" s="24"/>
      <c r="M15" s="32"/>
      <c r="N15" s="25"/>
      <c r="O15" s="25"/>
      <c r="P15" s="32"/>
      <c r="Q15" s="25"/>
      <c r="R15" s="25"/>
      <c r="S15" s="23"/>
      <c r="T15" s="55"/>
      <c r="U15" s="55"/>
    </row>
    <row r="16" spans="1:23" ht="29.25" customHeight="1" x14ac:dyDescent="0.15">
      <c r="B16" s="225"/>
      <c r="C16" s="247"/>
      <c r="D16" s="252" t="s">
        <v>117</v>
      </c>
      <c r="E16" s="253"/>
      <c r="F16" s="84">
        <v>1</v>
      </c>
      <c r="G16" s="33"/>
      <c r="H16" s="27"/>
      <c r="I16" s="33"/>
      <c r="J16" s="27"/>
      <c r="K16" s="27"/>
      <c r="L16" s="26"/>
      <c r="M16" s="33"/>
      <c r="N16" s="27"/>
      <c r="O16" s="27"/>
      <c r="P16" s="33"/>
      <c r="Q16" s="27"/>
      <c r="R16" s="27"/>
      <c r="S16" s="23"/>
      <c r="T16" s="55"/>
      <c r="U16" s="55"/>
    </row>
    <row r="17" spans="2:21" ht="29.25" customHeight="1" x14ac:dyDescent="0.15">
      <c r="B17" s="226"/>
      <c r="C17" s="85" t="s">
        <v>86</v>
      </c>
      <c r="D17" s="254" t="s">
        <v>87</v>
      </c>
      <c r="E17" s="255"/>
      <c r="F17" s="86">
        <v>1</v>
      </c>
      <c r="G17" s="28"/>
      <c r="H17" s="29"/>
      <c r="I17" s="28"/>
      <c r="J17" s="29"/>
      <c r="K17" s="29"/>
      <c r="L17" s="30"/>
      <c r="M17" s="28"/>
      <c r="N17" s="29"/>
      <c r="O17" s="29"/>
      <c r="P17" s="28"/>
      <c r="Q17" s="29"/>
      <c r="R17" s="29"/>
      <c r="S17" s="23"/>
      <c r="T17" s="55"/>
      <c r="U17" s="55"/>
    </row>
    <row r="18" spans="2:21" ht="3.75" customHeight="1" x14ac:dyDescent="0.15">
      <c r="B18" s="87"/>
      <c r="C18" s="88"/>
      <c r="D18" s="89"/>
      <c r="E18" s="89"/>
      <c r="F18" s="90"/>
      <c r="G18" s="34"/>
      <c r="H18" s="35"/>
      <c r="I18" s="35"/>
      <c r="J18" s="35"/>
      <c r="K18" s="35"/>
      <c r="L18" s="35"/>
      <c r="M18" s="35"/>
      <c r="N18" s="35"/>
      <c r="O18" s="35"/>
      <c r="P18" s="35"/>
      <c r="Q18" s="35"/>
      <c r="R18" s="35"/>
      <c r="S18" s="36"/>
      <c r="T18" s="55"/>
      <c r="U18" s="55"/>
    </row>
    <row r="19" spans="2:21" ht="18" customHeight="1" x14ac:dyDescent="0.15">
      <c r="B19" s="91"/>
      <c r="C19" s="256" t="s">
        <v>88</v>
      </c>
      <c r="D19" s="256"/>
      <c r="E19" s="256"/>
      <c r="F19" s="92"/>
      <c r="G19" s="37">
        <f>$F$9*G9+$F$11*G11+$F$10*G10+$F$12*G12+$F$13*G13+$F$14*G14+$F$15*G15+$F$16*G16+$F$17*G17</f>
        <v>0</v>
      </c>
      <c r="H19" s="37">
        <f t="shared" ref="H19:R19" si="0">$F$9*H9+$F$11*H11+$F$10*H10+$F$12*H12+$F$13*H13+$F$14*H14+$F$15*H15+$F$16*H16+$F$17*H17</f>
        <v>0</v>
      </c>
      <c r="I19" s="37">
        <f t="shared" si="0"/>
        <v>0</v>
      </c>
      <c r="J19" s="37">
        <f t="shared" si="0"/>
        <v>0</v>
      </c>
      <c r="K19" s="37">
        <f t="shared" si="0"/>
        <v>0</v>
      </c>
      <c r="L19" s="37">
        <f t="shared" si="0"/>
        <v>0</v>
      </c>
      <c r="M19" s="37">
        <f t="shared" si="0"/>
        <v>0</v>
      </c>
      <c r="N19" s="37">
        <f t="shared" si="0"/>
        <v>0</v>
      </c>
      <c r="O19" s="37">
        <f t="shared" si="0"/>
        <v>0</v>
      </c>
      <c r="P19" s="37">
        <f t="shared" si="0"/>
        <v>0</v>
      </c>
      <c r="Q19" s="37">
        <f t="shared" si="0"/>
        <v>0</v>
      </c>
      <c r="R19" s="37">
        <f t="shared" si="0"/>
        <v>0</v>
      </c>
      <c r="S19" s="23"/>
      <c r="T19" s="55"/>
      <c r="U19" s="55"/>
    </row>
    <row r="20" spans="2:21" ht="18" customHeight="1" x14ac:dyDescent="0.15">
      <c r="B20" s="257" t="s">
        <v>118</v>
      </c>
      <c r="C20" s="258"/>
      <c r="D20" s="258"/>
      <c r="E20" s="259"/>
      <c r="F20" s="82">
        <v>0.8571428571428571</v>
      </c>
      <c r="G20" s="93"/>
      <c r="H20" s="93"/>
      <c r="I20" s="93"/>
      <c r="J20" s="93"/>
      <c r="K20" s="93"/>
      <c r="L20" s="93"/>
      <c r="M20" s="93"/>
      <c r="N20" s="93"/>
      <c r="O20" s="93"/>
      <c r="P20" s="93"/>
      <c r="Q20" s="93"/>
      <c r="R20" s="93"/>
      <c r="S20" s="38"/>
      <c r="T20" s="55"/>
      <c r="U20" s="55"/>
    </row>
    <row r="21" spans="2:21" ht="18" customHeight="1" x14ac:dyDescent="0.15">
      <c r="B21" s="101"/>
      <c r="C21" s="287" t="s">
        <v>90</v>
      </c>
      <c r="D21" s="287"/>
      <c r="E21" s="287"/>
      <c r="F21" s="102"/>
      <c r="G21" s="46">
        <f>IF(G20="",G19,ROUND(G19*6/7,2))</f>
        <v>0</v>
      </c>
      <c r="H21" s="46">
        <f t="shared" ref="H21:R21" si="1">IF(H20="",H19,ROUND(H19*6/7,2))</f>
        <v>0</v>
      </c>
      <c r="I21" s="47">
        <f t="shared" si="1"/>
        <v>0</v>
      </c>
      <c r="J21" s="47">
        <f t="shared" si="1"/>
        <v>0</v>
      </c>
      <c r="K21" s="47">
        <f t="shared" si="1"/>
        <v>0</v>
      </c>
      <c r="L21" s="47">
        <f t="shared" si="1"/>
        <v>0</v>
      </c>
      <c r="M21" s="47">
        <f t="shared" si="1"/>
        <v>0</v>
      </c>
      <c r="N21" s="47">
        <f t="shared" si="1"/>
        <v>0</v>
      </c>
      <c r="O21" s="47">
        <f t="shared" si="1"/>
        <v>0</v>
      </c>
      <c r="P21" s="37">
        <f t="shared" si="1"/>
        <v>0</v>
      </c>
      <c r="Q21" s="37">
        <f t="shared" si="1"/>
        <v>0</v>
      </c>
      <c r="R21" s="37">
        <f t="shared" si="1"/>
        <v>0</v>
      </c>
      <c r="S21" s="48">
        <f>SUM(G21:Q21)</f>
        <v>0</v>
      </c>
      <c r="T21" s="94" t="s">
        <v>119</v>
      </c>
      <c r="U21" s="95"/>
    </row>
    <row r="22" spans="2:21" ht="45" customHeight="1" thickBot="1" x14ac:dyDescent="0.2">
      <c r="B22" s="288" t="s">
        <v>131</v>
      </c>
      <c r="C22" s="289"/>
      <c r="D22" s="289"/>
      <c r="E22" s="289"/>
      <c r="F22" s="289"/>
      <c r="G22" s="289"/>
      <c r="H22" s="289"/>
      <c r="I22" s="289"/>
      <c r="J22" s="289"/>
      <c r="K22" s="289"/>
      <c r="L22" s="289"/>
      <c r="M22" s="289"/>
      <c r="N22" s="289"/>
      <c r="O22" s="290"/>
      <c r="P22" s="269" t="s">
        <v>120</v>
      </c>
      <c r="Q22" s="269"/>
      <c r="R22" s="270"/>
      <c r="S22" s="40">
        <f>COUNTIF(G21:Q21,"&gt;0")</f>
        <v>0</v>
      </c>
      <c r="T22" s="95" t="s">
        <v>92</v>
      </c>
      <c r="U22" s="95"/>
    </row>
    <row r="23" spans="2:21" ht="45" customHeight="1" thickBot="1" x14ac:dyDescent="0.2">
      <c r="B23" s="291"/>
      <c r="C23" s="275"/>
      <c r="D23" s="275"/>
      <c r="E23" s="275"/>
      <c r="F23" s="275"/>
      <c r="G23" s="275"/>
      <c r="H23" s="275"/>
      <c r="I23" s="275"/>
      <c r="J23" s="275"/>
      <c r="K23" s="275"/>
      <c r="L23" s="275"/>
      <c r="M23" s="275"/>
      <c r="N23" s="275"/>
      <c r="O23" s="292"/>
      <c r="P23" s="271" t="s">
        <v>121</v>
      </c>
      <c r="Q23" s="271"/>
      <c r="R23" s="272"/>
      <c r="S23" s="41" t="str">
        <f>IF(S22&lt;1,"",S21/S22)</f>
        <v/>
      </c>
      <c r="T23" s="96" t="s">
        <v>94</v>
      </c>
      <c r="U23" s="96"/>
    </row>
    <row r="24" spans="2:21" ht="126.75" customHeight="1" x14ac:dyDescent="0.15">
      <c r="B24" s="293"/>
      <c r="C24" s="294"/>
      <c r="D24" s="294"/>
      <c r="E24" s="294"/>
      <c r="F24" s="294"/>
      <c r="G24" s="294"/>
      <c r="H24" s="294"/>
      <c r="I24" s="294"/>
      <c r="J24" s="294"/>
      <c r="K24" s="294"/>
      <c r="L24" s="294"/>
      <c r="M24" s="294"/>
      <c r="N24" s="294"/>
      <c r="O24" s="295"/>
      <c r="P24" s="273" t="s">
        <v>122</v>
      </c>
      <c r="Q24" s="274"/>
      <c r="R24" s="274"/>
      <c r="S24" s="274"/>
      <c r="T24" s="55"/>
      <c r="U24" s="55"/>
    </row>
    <row r="25" spans="2:21" x14ac:dyDescent="0.15">
      <c r="B25" s="99"/>
      <c r="C25" s="99"/>
      <c r="D25" s="99"/>
      <c r="E25" s="99"/>
      <c r="F25" s="99"/>
      <c r="G25" s="99"/>
      <c r="H25" s="99"/>
      <c r="I25" s="99"/>
      <c r="J25" s="99"/>
      <c r="K25" s="99"/>
      <c r="L25" s="99"/>
      <c r="M25" s="99"/>
      <c r="N25" s="99"/>
    </row>
    <row r="26" spans="2:21" ht="14.25" x14ac:dyDescent="0.15">
      <c r="B26" s="60" t="s">
        <v>96</v>
      </c>
      <c r="C26" s="99"/>
      <c r="D26" s="99"/>
      <c r="E26" s="99"/>
      <c r="F26" s="99"/>
      <c r="G26" s="99"/>
      <c r="H26" s="99"/>
      <c r="I26" s="99"/>
      <c r="J26" s="99"/>
      <c r="K26" s="99"/>
      <c r="L26" s="99"/>
      <c r="M26" s="99"/>
      <c r="N26" s="99"/>
    </row>
    <row r="27" spans="2:21" ht="6" customHeight="1" thickBot="1" x14ac:dyDescent="0.2">
      <c r="B27" s="99"/>
      <c r="C27" s="99"/>
      <c r="D27" s="99"/>
      <c r="E27" s="99"/>
      <c r="F27" s="99"/>
      <c r="G27" s="99"/>
      <c r="H27" s="99"/>
      <c r="I27" s="99"/>
      <c r="J27" s="99"/>
      <c r="K27" s="99"/>
      <c r="L27" s="99"/>
      <c r="M27" s="99"/>
      <c r="N27" s="99"/>
    </row>
    <row r="28" spans="2:21" ht="13.5" customHeight="1" x14ac:dyDescent="0.15">
      <c r="B28" s="276" t="s">
        <v>97</v>
      </c>
      <c r="C28" s="277"/>
      <c r="D28" s="99"/>
      <c r="E28" s="99"/>
      <c r="F28" s="99"/>
      <c r="G28" s="278" t="s">
        <v>98</v>
      </c>
      <c r="H28" s="279"/>
      <c r="I28" s="99"/>
      <c r="J28" s="280" t="s">
        <v>99</v>
      </c>
      <c r="K28" s="281"/>
      <c r="M28" s="99"/>
      <c r="N28" s="99"/>
    </row>
    <row r="29" spans="2:21" ht="27.75" customHeight="1" thickBot="1" x14ac:dyDescent="0.2">
      <c r="B29" s="282"/>
      <c r="C29" s="283"/>
      <c r="D29" s="100" t="s">
        <v>100</v>
      </c>
      <c r="E29" s="42">
        <v>0.9</v>
      </c>
      <c r="F29" s="100" t="s">
        <v>100</v>
      </c>
      <c r="G29" s="282"/>
      <c r="H29" s="283"/>
      <c r="I29" s="100" t="s">
        <v>101</v>
      </c>
      <c r="J29" s="284">
        <f>B29*E29*G29</f>
        <v>0</v>
      </c>
      <c r="K29" s="285"/>
      <c r="M29" s="99"/>
      <c r="N29" s="99"/>
    </row>
    <row r="30" spans="2:21" ht="71.25" customHeight="1" x14ac:dyDescent="0.15">
      <c r="B30" s="275" t="s">
        <v>103</v>
      </c>
      <c r="C30" s="275"/>
      <c r="D30" s="275"/>
      <c r="E30" s="275"/>
      <c r="F30" s="275"/>
      <c r="G30" s="275"/>
      <c r="H30" s="275"/>
      <c r="I30" s="275"/>
      <c r="J30" s="275"/>
      <c r="K30" s="275"/>
      <c r="L30" s="275"/>
      <c r="M30" s="275"/>
      <c r="N30" s="275"/>
      <c r="O30" s="275"/>
      <c r="P30" s="275"/>
      <c r="Q30" s="275"/>
      <c r="R30" s="275"/>
      <c r="S30" s="275"/>
    </row>
    <row r="31" spans="2:21" x14ac:dyDescent="0.15">
      <c r="B31" s="99"/>
      <c r="C31" s="99"/>
      <c r="D31" s="99"/>
      <c r="E31" s="99"/>
      <c r="F31" s="99"/>
      <c r="G31" s="99"/>
      <c r="H31" s="99"/>
      <c r="I31" s="99"/>
      <c r="J31" s="99"/>
      <c r="K31" s="99"/>
      <c r="L31" s="99"/>
      <c r="M31" s="99"/>
      <c r="N31" s="99"/>
    </row>
    <row r="32" spans="2:21" x14ac:dyDescent="0.15">
      <c r="B32" s="99"/>
      <c r="C32" s="99"/>
      <c r="D32" s="99"/>
      <c r="E32" s="99"/>
      <c r="F32" s="99"/>
      <c r="G32" s="99"/>
      <c r="H32" s="99"/>
      <c r="I32" s="99"/>
      <c r="J32" s="99"/>
      <c r="K32" s="99"/>
      <c r="L32" s="99"/>
      <c r="M32" s="99"/>
      <c r="N32" s="99"/>
    </row>
    <row r="33" spans="2:19" x14ac:dyDescent="0.15">
      <c r="B33" s="44"/>
      <c r="C33" s="44"/>
      <c r="D33" s="44"/>
      <c r="E33" s="44"/>
      <c r="F33" s="44"/>
      <c r="G33" s="44"/>
      <c r="H33" s="44"/>
      <c r="I33" s="44"/>
      <c r="J33" s="44"/>
      <c r="K33" s="44"/>
      <c r="L33" s="44"/>
      <c r="M33" s="44"/>
      <c r="N33" s="44"/>
      <c r="O33" s="44"/>
      <c r="P33" s="44"/>
      <c r="Q33" s="44"/>
      <c r="R33" s="44"/>
      <c r="S33" s="44"/>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view="pageBreakPreview" topLeftCell="A13" zoomScale="84" zoomScaleNormal="100" zoomScaleSheetLayoutView="84" workbookViewId="0">
      <selection activeCell="A3" sqref="A3"/>
    </sheetView>
  </sheetViews>
  <sheetFormatPr defaultRowHeight="18.75" x14ac:dyDescent="0.15"/>
  <cols>
    <col min="1" max="1" width="3.75" style="106" customWidth="1"/>
    <col min="2" max="2" width="33" style="106" customWidth="1"/>
    <col min="3" max="3" width="5.875" style="106" customWidth="1"/>
    <col min="4" max="4" width="8.625" style="106" customWidth="1"/>
    <col min="5" max="5" width="7.5" style="106" customWidth="1"/>
    <col min="6" max="6" width="4.5" style="106" customWidth="1"/>
    <col min="7" max="7" width="7.5" style="106" customWidth="1"/>
    <col min="8" max="9" width="9" style="106"/>
    <col min="10" max="10" width="2" style="106" customWidth="1"/>
    <col min="11" max="13" width="9" style="106"/>
    <col min="14" max="14" width="10.625" style="106" customWidth="1"/>
    <col min="15" max="15" width="7.125" style="106" customWidth="1"/>
    <col min="16" max="16384" width="9" style="106"/>
  </cols>
  <sheetData>
    <row r="1" spans="1:21" x14ac:dyDescent="0.15">
      <c r="A1" s="147" t="s">
        <v>173</v>
      </c>
    </row>
    <row r="2" spans="1:21" ht="24" x14ac:dyDescent="0.15">
      <c r="A2" s="103" t="s">
        <v>132</v>
      </c>
      <c r="B2" s="103"/>
      <c r="C2" s="103"/>
      <c r="D2" s="103"/>
      <c r="E2" s="103"/>
      <c r="F2" s="103"/>
      <c r="G2" s="103"/>
      <c r="H2" s="103"/>
      <c r="I2" s="103"/>
      <c r="J2" s="103"/>
      <c r="K2" s="103"/>
      <c r="L2" s="103"/>
      <c r="M2" s="103"/>
      <c r="N2" s="103"/>
      <c r="O2" s="103"/>
      <c r="P2" s="103"/>
      <c r="Q2" s="104"/>
      <c r="R2" s="104"/>
      <c r="S2" s="104"/>
      <c r="T2" s="105"/>
      <c r="U2" s="105"/>
    </row>
    <row r="3" spans="1:21" s="107" customFormat="1" x14ac:dyDescent="0.15">
      <c r="B3" s="108"/>
      <c r="C3" s="296"/>
      <c r="D3" s="296"/>
      <c r="E3" s="296"/>
      <c r="F3" s="296"/>
      <c r="G3" s="296"/>
      <c r="H3" s="296"/>
      <c r="I3" s="296"/>
      <c r="J3" s="296"/>
      <c r="K3" s="296"/>
      <c r="L3" s="296"/>
      <c r="M3" s="296"/>
      <c r="N3" s="296"/>
      <c r="O3" s="296"/>
      <c r="P3" s="296"/>
      <c r="Q3" s="296"/>
      <c r="R3" s="296"/>
      <c r="S3" s="296"/>
      <c r="T3" s="105"/>
      <c r="U3" s="105"/>
    </row>
    <row r="4" spans="1:21" s="107" customFormat="1" x14ac:dyDescent="0.15">
      <c r="B4" s="108"/>
      <c r="C4" s="109"/>
      <c r="D4" s="109"/>
      <c r="E4" s="109"/>
      <c r="F4" s="109"/>
      <c r="G4" s="109"/>
      <c r="H4" s="109"/>
      <c r="I4" s="109"/>
      <c r="J4" s="109"/>
      <c r="K4" s="109"/>
      <c r="L4" s="109"/>
      <c r="M4" s="109"/>
      <c r="N4" s="109"/>
      <c r="O4" s="109"/>
      <c r="P4" s="109"/>
      <c r="Q4" s="109"/>
      <c r="R4" s="109"/>
      <c r="S4" s="109"/>
      <c r="T4" s="105"/>
      <c r="U4" s="105"/>
    </row>
    <row r="5" spans="1:21" s="110" customFormat="1" ht="17.25" customHeight="1" x14ac:dyDescent="0.15">
      <c r="B5" s="111" t="s">
        <v>133</v>
      </c>
      <c r="K5" s="112" t="s">
        <v>134</v>
      </c>
      <c r="T5" s="113"/>
      <c r="U5" s="113"/>
    </row>
    <row r="6" spans="1:21" ht="10.5" customHeight="1" thickBot="1" x14ac:dyDescent="0.2">
      <c r="B6" s="114"/>
      <c r="T6" s="105"/>
      <c r="U6" s="105"/>
    </row>
    <row r="7" spans="1:21" ht="17.25" customHeight="1" thickBot="1" x14ac:dyDescent="0.2">
      <c r="B7" s="115" t="s">
        <v>135</v>
      </c>
      <c r="C7" s="116"/>
      <c r="D7" s="116"/>
      <c r="E7" s="117"/>
      <c r="G7" s="118"/>
      <c r="H7" s="106" t="s">
        <v>136</v>
      </c>
      <c r="K7" s="106" t="s">
        <v>137</v>
      </c>
      <c r="T7" s="105"/>
      <c r="U7" s="105"/>
    </row>
    <row r="8" spans="1:21" ht="17.25" customHeight="1" x14ac:dyDescent="0.15">
      <c r="B8" s="119"/>
      <c r="K8" s="120" t="str">
        <f>IF($G$7&lt;=750,"750人以内（通常規模型）","750人超（大規模型）")</f>
        <v>750人以内（通常規模型）</v>
      </c>
      <c r="L8" s="120"/>
      <c r="M8" s="120"/>
      <c r="T8" s="105"/>
      <c r="U8" s="105"/>
    </row>
    <row r="9" spans="1:21" ht="17.25" customHeight="1" x14ac:dyDescent="0.15">
      <c r="B9" s="119"/>
      <c r="C9" s="121"/>
      <c r="E9" s="107"/>
      <c r="F9" s="122"/>
      <c r="T9" s="105"/>
      <c r="U9" s="105"/>
    </row>
    <row r="10" spans="1:21" ht="17.25" customHeight="1" thickBot="1" x14ac:dyDescent="0.2">
      <c r="B10" s="123" t="s">
        <v>138</v>
      </c>
      <c r="T10" s="105"/>
      <c r="U10" s="105"/>
    </row>
    <row r="11" spans="1:21" ht="17.25" customHeight="1" thickBot="1" x14ac:dyDescent="0.2">
      <c r="B11" s="124" t="s">
        <v>139</v>
      </c>
      <c r="C11" s="125"/>
      <c r="D11" s="106" t="s">
        <v>136</v>
      </c>
      <c r="K11" s="106" t="s">
        <v>140</v>
      </c>
      <c r="T11" s="105"/>
      <c r="U11" s="105"/>
    </row>
    <row r="12" spans="1:21" ht="17.25" customHeight="1" thickBot="1" x14ac:dyDescent="0.2">
      <c r="B12" s="124" t="s">
        <v>141</v>
      </c>
      <c r="C12" s="126"/>
      <c r="D12" s="106" t="s">
        <v>136</v>
      </c>
      <c r="K12" s="106" t="s">
        <v>142</v>
      </c>
      <c r="T12" s="105"/>
      <c r="U12" s="105"/>
    </row>
    <row r="13" spans="1:21" ht="17.25" customHeight="1" x14ac:dyDescent="0.15">
      <c r="K13" s="127" t="e">
        <f>IF(P13&gt;=0.8,"要件①を満たしている","要件①を満たしていない")</f>
        <v>#DIV/0!</v>
      </c>
      <c r="L13" s="127"/>
      <c r="M13" s="127"/>
      <c r="O13" s="128" t="s">
        <v>143</v>
      </c>
      <c r="P13" s="129" t="e">
        <f>$C$12/$C$11</f>
        <v>#DIV/0!</v>
      </c>
      <c r="T13" s="105"/>
      <c r="U13" s="105"/>
    </row>
    <row r="14" spans="1:21" ht="17.25" customHeight="1" x14ac:dyDescent="0.15">
      <c r="O14" s="106" t="s">
        <v>144</v>
      </c>
      <c r="P14" s="130" t="e">
        <f>IF(P13&lt;0.8,ROUNDUP(C11*0.8-C12,0),"-")</f>
        <v>#DIV/0!</v>
      </c>
      <c r="Q14" s="106" t="s">
        <v>145</v>
      </c>
      <c r="T14" s="105"/>
      <c r="U14" s="105"/>
    </row>
    <row r="15" spans="1:21" ht="17.25" customHeight="1" thickBot="1" x14ac:dyDescent="0.2">
      <c r="B15" s="131" t="s">
        <v>146</v>
      </c>
      <c r="C15" s="132"/>
      <c r="D15" s="132"/>
      <c r="E15" s="123"/>
      <c r="F15" s="132"/>
      <c r="G15" s="123"/>
      <c r="H15" s="123"/>
      <c r="I15" s="123"/>
      <c r="P15" s="133"/>
      <c r="T15" s="105"/>
      <c r="U15" s="105"/>
    </row>
    <row r="16" spans="1:21" ht="17.25" customHeight="1" thickBot="1" x14ac:dyDescent="0.2">
      <c r="B16" s="124" t="s">
        <v>147</v>
      </c>
      <c r="C16" s="125"/>
      <c r="D16" s="106" t="s">
        <v>136</v>
      </c>
      <c r="K16" s="134" t="s">
        <v>148</v>
      </c>
      <c r="L16" s="132"/>
      <c r="M16" s="132"/>
      <c r="T16" s="105"/>
      <c r="U16" s="105"/>
    </row>
    <row r="17" spans="2:21" ht="17.25" customHeight="1" thickBot="1" x14ac:dyDescent="0.2">
      <c r="B17" s="124" t="s">
        <v>149</v>
      </c>
      <c r="C17" s="135"/>
      <c r="D17" s="106" t="s">
        <v>136</v>
      </c>
      <c r="K17" s="136" t="e">
        <f ca="1">IF($P$17&lt;=10,"要件②を満たしている","要件②を満たしていない")</f>
        <v>#DIV/0!</v>
      </c>
      <c r="L17" s="137"/>
      <c r="M17" s="137"/>
      <c r="O17" s="138" t="s">
        <v>150</v>
      </c>
      <c r="P17" s="139" t="e">
        <f ca="1">$O$21/O23</f>
        <v>#DIV/0!</v>
      </c>
      <c r="Q17" s="106" t="s">
        <v>151</v>
      </c>
      <c r="T17" s="105"/>
      <c r="U17" s="105"/>
    </row>
    <row r="18" spans="2:21" ht="17.25" customHeight="1" thickBot="1" x14ac:dyDescent="0.2">
      <c r="B18" s="124" t="s">
        <v>152</v>
      </c>
      <c r="C18" s="125"/>
      <c r="D18" s="106" t="s">
        <v>136</v>
      </c>
      <c r="O18" s="106" t="s">
        <v>153</v>
      </c>
      <c r="P18" s="130" t="e">
        <f ca="1">IF(P17&gt;10,(O21/10-O23),"-")</f>
        <v>#DIV/0!</v>
      </c>
      <c r="Q18" s="106" t="s">
        <v>154</v>
      </c>
      <c r="R18" s="107"/>
      <c r="T18" s="105"/>
      <c r="U18" s="105"/>
    </row>
    <row r="19" spans="2:21" ht="17.25" customHeight="1" thickBot="1" x14ac:dyDescent="0.2">
      <c r="B19" s="124" t="s">
        <v>155</v>
      </c>
      <c r="C19" s="135"/>
      <c r="D19" s="106" t="s">
        <v>136</v>
      </c>
      <c r="T19" s="105"/>
      <c r="U19" s="105"/>
    </row>
    <row r="20" spans="2:21" ht="17.25" customHeight="1" thickBot="1" x14ac:dyDescent="0.2">
      <c r="B20" s="124" t="s">
        <v>156</v>
      </c>
      <c r="C20" s="125"/>
      <c r="D20" s="106" t="s">
        <v>136</v>
      </c>
      <c r="T20" s="105"/>
      <c r="U20" s="105"/>
    </row>
    <row r="21" spans="2:21" ht="17.25" customHeight="1" thickBot="1" x14ac:dyDescent="0.2">
      <c r="B21" s="124" t="s">
        <v>157</v>
      </c>
      <c r="C21" s="126"/>
      <c r="D21" s="106" t="s">
        <v>136</v>
      </c>
      <c r="I21" s="107"/>
      <c r="L21" s="106" t="s">
        <v>158</v>
      </c>
      <c r="O21" s="140">
        <f>C16*1+C17*2+C18*3+C19*4+C20*5+C21*6+C22*7</f>
        <v>0</v>
      </c>
      <c r="P21" s="106" t="s">
        <v>159</v>
      </c>
      <c r="T21" s="105"/>
      <c r="U21" s="105"/>
    </row>
    <row r="22" spans="2:21" ht="17.25" customHeight="1" thickBot="1" x14ac:dyDescent="0.2">
      <c r="B22" s="124" t="s">
        <v>160</v>
      </c>
      <c r="C22" s="126"/>
      <c r="D22" s="106" t="s">
        <v>136</v>
      </c>
      <c r="I22" s="107"/>
      <c r="T22" s="105"/>
      <c r="U22" s="105"/>
    </row>
    <row r="23" spans="2:21" s="107" customFormat="1" ht="17.25" customHeight="1" x14ac:dyDescent="0.15">
      <c r="J23" s="106"/>
      <c r="K23" s="106"/>
      <c r="L23" s="106" t="s">
        <v>161</v>
      </c>
      <c r="M23" s="106"/>
      <c r="N23" s="106"/>
      <c r="O23" s="140">
        <f ca="1">SUM(OFFSET(T27,0,0,COUNT(T:T),1))</f>
        <v>0</v>
      </c>
      <c r="P23" s="106" t="s">
        <v>159</v>
      </c>
      <c r="Q23" s="106"/>
      <c r="R23" s="106"/>
      <c r="S23" s="106"/>
      <c r="T23" s="105"/>
      <c r="U23" s="105"/>
    </row>
    <row r="24" spans="2:21" s="107" customFormat="1" x14ac:dyDescent="0.15">
      <c r="B24" s="141" t="s">
        <v>162</v>
      </c>
      <c r="C24" s="123"/>
      <c r="D24" s="123"/>
      <c r="E24" s="123"/>
      <c r="F24" s="123"/>
      <c r="G24" s="123"/>
      <c r="H24" s="123"/>
      <c r="T24" s="105"/>
      <c r="U24" s="105"/>
    </row>
    <row r="25" spans="2:21" ht="6.75" customHeight="1" x14ac:dyDescent="0.15">
      <c r="T25" s="105"/>
      <c r="U25" s="105"/>
    </row>
    <row r="26" spans="2:21" ht="19.5" thickBot="1" x14ac:dyDescent="0.2">
      <c r="C26" s="106" t="s">
        <v>163</v>
      </c>
      <c r="E26" s="106" t="s">
        <v>164</v>
      </c>
      <c r="G26" s="106" t="s">
        <v>165</v>
      </c>
      <c r="T26" s="142" t="s">
        <v>134</v>
      </c>
      <c r="U26" s="142"/>
    </row>
    <row r="27" spans="2:21" ht="24.75" customHeight="1" thickBot="1" x14ac:dyDescent="0.2">
      <c r="B27" s="297" t="s">
        <v>166</v>
      </c>
      <c r="C27" s="143"/>
      <c r="D27" s="106" t="s">
        <v>167</v>
      </c>
      <c r="E27" s="143"/>
      <c r="F27" s="106" t="s">
        <v>168</v>
      </c>
      <c r="G27" s="143"/>
      <c r="H27" s="106" t="s">
        <v>136</v>
      </c>
      <c r="M27" s="144" t="s">
        <v>169</v>
      </c>
      <c r="N27" s="298" t="e">
        <f ca="1">IF(OR(G7&lt;=750,AND(P13&gt;=0.8,$P$17&lt;=10)),"通常規模型リハビリテーション費","大規模型リハビリテーション費")</f>
        <v>#DIV/0!</v>
      </c>
      <c r="O27" s="298"/>
      <c r="P27" s="298"/>
      <c r="Q27" s="298"/>
      <c r="R27" s="145"/>
      <c r="S27" s="113"/>
      <c r="T27" s="142">
        <f>PRODUCT(C27,E27,G27)</f>
        <v>0</v>
      </c>
      <c r="U27" s="142" t="s">
        <v>170</v>
      </c>
    </row>
    <row r="28" spans="2:21" ht="20.25" thickTop="1" thickBot="1" x14ac:dyDescent="0.2">
      <c r="B28" s="297"/>
      <c r="C28" s="125"/>
      <c r="D28" s="106" t="s">
        <v>167</v>
      </c>
      <c r="E28" s="125"/>
      <c r="F28" s="106" t="s">
        <v>168</v>
      </c>
      <c r="G28" s="125"/>
      <c r="H28" s="106" t="s">
        <v>136</v>
      </c>
      <c r="M28" s="110"/>
      <c r="N28" s="110"/>
      <c r="O28" s="110"/>
      <c r="Q28" s="110" t="s">
        <v>171</v>
      </c>
      <c r="T28" s="142">
        <f>PRODUCT(C28,E28,G28)</f>
        <v>0</v>
      </c>
      <c r="U28" s="142" t="s">
        <v>170</v>
      </c>
    </row>
    <row r="29" spans="2:21" ht="19.5" thickBot="1" x14ac:dyDescent="0.2">
      <c r="B29" s="146"/>
      <c r="C29" s="126"/>
      <c r="D29" s="106" t="s">
        <v>167</v>
      </c>
      <c r="E29" s="126"/>
      <c r="F29" s="106" t="s">
        <v>168</v>
      </c>
      <c r="G29" s="126"/>
      <c r="H29" s="106" t="s">
        <v>136</v>
      </c>
      <c r="T29" s="142">
        <f>PRODUCT(C29,E29,G29)</f>
        <v>0</v>
      </c>
      <c r="U29" s="142" t="s">
        <v>170</v>
      </c>
    </row>
    <row r="30" spans="2:21" ht="19.5" thickBot="1" x14ac:dyDescent="0.2">
      <c r="B30" s="146"/>
      <c r="C30" s="126"/>
      <c r="D30" s="106" t="s">
        <v>167</v>
      </c>
      <c r="E30" s="126"/>
      <c r="F30" s="106" t="s">
        <v>168</v>
      </c>
      <c r="G30" s="126"/>
      <c r="H30" s="106" t="s">
        <v>136</v>
      </c>
      <c r="T30" s="142">
        <f>PRODUCT(C30,E30,G30)</f>
        <v>0</v>
      </c>
      <c r="U30" s="142" t="s">
        <v>170</v>
      </c>
    </row>
    <row r="31" spans="2:21" ht="19.5" thickBot="1" x14ac:dyDescent="0.2">
      <c r="B31" s="146"/>
      <c r="C31" s="126"/>
      <c r="D31" s="106" t="s">
        <v>167</v>
      </c>
      <c r="E31" s="126"/>
      <c r="F31" s="106" t="s">
        <v>168</v>
      </c>
      <c r="G31" s="126"/>
      <c r="H31" s="106" t="s">
        <v>136</v>
      </c>
      <c r="T31" s="142">
        <f>PRODUCT(C31,E31,G31)</f>
        <v>0</v>
      </c>
      <c r="U31" s="142" t="s">
        <v>170</v>
      </c>
    </row>
    <row r="34" spans="2:5" x14ac:dyDescent="0.15">
      <c r="C34" s="107"/>
      <c r="D34" s="105"/>
      <c r="E34" s="107"/>
    </row>
    <row r="35" spans="2:5" x14ac:dyDescent="0.15">
      <c r="B35" s="107"/>
    </row>
    <row r="36" spans="2:5" ht="18.75" customHeight="1" x14ac:dyDescent="0.15">
      <c r="B36" s="107"/>
    </row>
    <row r="37" spans="2:5" x14ac:dyDescent="0.15">
      <c r="B37" s="107"/>
    </row>
    <row r="38" spans="2:5" x14ac:dyDescent="0.15">
      <c r="B38" s="107"/>
    </row>
    <row r="39" spans="2:5" x14ac:dyDescent="0.15">
      <c r="B39" s="107"/>
    </row>
  </sheetData>
  <mergeCells count="3">
    <mergeCell ref="C3:S3"/>
    <mergeCell ref="B27:B28"/>
    <mergeCell ref="N27:Q27"/>
  </mergeCells>
  <phoneticPr fontId="3"/>
  <pageMargins left="0.25" right="0.25"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加算様式4-1</vt:lpstr>
      <vt:lpstr>加算様式4-2</vt:lpstr>
      <vt:lpstr>加算様式4-3</vt:lpstr>
      <vt:lpstr>加算様式4-4</vt:lpstr>
      <vt:lpstr>'加算様式4-1'!Print_Area</vt:lpstr>
      <vt:lpstr>'加算様式4-2'!Print_Area</vt:lpstr>
      <vt:lpstr>'加算様式4-3'!Print_Area</vt:lpstr>
      <vt:lpstr>'加算様式4-4'!Print_Area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伊藤（和）</dc:creator>
  <cp:lastModifiedBy>尾関</cp:lastModifiedBy>
  <cp:lastPrinted>2024-05-09T02:16:39Z</cp:lastPrinted>
  <dcterms:created xsi:type="dcterms:W3CDTF">2023-06-15T04:43:27Z</dcterms:created>
  <dcterms:modified xsi:type="dcterms:W3CDTF">2024-05-09T04:53:10Z</dcterms:modified>
</cp:coreProperties>
</file>